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hringp\Documents\Decision Support Analytics FACT\"/>
    </mc:Choice>
  </mc:AlternateContent>
  <bookViews>
    <workbookView xWindow="0" yWindow="0" windowWidth="24000" windowHeight="9735" firstSheet="2" activeTab="4"/>
  </bookViews>
  <sheets>
    <sheet name="Probabilistic Computations" sheetId="1" r:id="rId1"/>
    <sheet name="Point Computations" sheetId="10" r:id="rId2"/>
    <sheet name="Lies and Notes" sheetId="3" r:id="rId3"/>
    <sheet name="Uncertainty MODEL" sheetId="7" r:id="rId4"/>
    <sheet name="Point Estimate MODEL" sheetId="9" r:id="rId5"/>
    <sheet name="PMTable" sheetId="4" r:id="rId6"/>
    <sheet name="Threshold Computations" sheetId="6" state="hidden" r:id="rId7"/>
    <sheet name="SIPmath Chart Data" sheetId="5" r:id="rId8"/>
  </sheets>
  <definedNames>
    <definedName name="Availability_S1">PMTable!$O$4:$O$1003</definedName>
    <definedName name="Availability_S2">PMTable!$P$4:$P$1003</definedName>
    <definedName name="Availability_S3">PMTable!$Q$4:$Q$1003</definedName>
    <definedName name="Availability_S4">PMTable!$R$4:$R$1003</definedName>
    <definedName name="Failures_S1">PMTable!$K$4:$K$1003</definedName>
    <definedName name="Failures_S2">PMTable!$L$4:$L$1003</definedName>
    <definedName name="Failures_S3">PMTable!$M$4:$M$1003</definedName>
    <definedName name="Failures_S4">PMTable!$N$4:$N$1003</definedName>
    <definedName name="LCC_System_1">PMTable!$W$4:$W$1003</definedName>
    <definedName name="LCC_System_2">PMTable!$X$4:$X$1003</definedName>
    <definedName name="LCC_System_3">PMTable!$Y$4:$Y$1003</definedName>
    <definedName name="LCC_System_4">PMTable!$Z$4:$Z$1003</definedName>
    <definedName name="PM_Availability_S1_axis_lbls">OFFSET( 'SIPmath Chart Data'!$N$320:$N$421, 0, 0, 'SIPmath Chart Data'!$N$4 )</definedName>
    <definedName name="PM_Availability_S1_bins">'SIPmath Chart Data'!$N$12:$N$112</definedName>
    <definedName name="PM_Availability_S1_cume">'SIPmath Chart Data'!$N$217:$N$318</definedName>
    <definedName name="PM_Availability_S1_cume_data">OFFSET( 'SIPmath Chart Data'!$N$217:$N$318, 0, 0, 'SIPmath Chart Data'!$N$4 )</definedName>
    <definedName name="PM_Availability_S1_freq">'SIPmath Chart Data'!$N$114:$N$215</definedName>
    <definedName name="PM_Availability_S1_hist_data">OFFSET( 'SIPmath Chart Data'!$N$114:$N$215, 0, 0, 'SIPmath Chart Data'!$N$4 )</definedName>
    <definedName name="PM_Availability_S1_lbls">'SIPmath Chart Data'!$N$320:$N$421</definedName>
    <definedName name="PM_Availability_S2_axis_lbls">OFFSET( 'SIPmath Chart Data'!$O$320:$O$421, 0, 0, 'SIPmath Chart Data'!$O$4 )</definedName>
    <definedName name="PM_Availability_S2_bins">'SIPmath Chart Data'!$O$12:$O$112</definedName>
    <definedName name="PM_Availability_S2_cume">'SIPmath Chart Data'!$O$217:$O$318</definedName>
    <definedName name="PM_Availability_S2_cume_data">OFFSET( 'SIPmath Chart Data'!$O$217:$O$318, 0, 0, 'SIPmath Chart Data'!$O$4 )</definedName>
    <definedName name="PM_Availability_S2_freq">'SIPmath Chart Data'!$O$114:$O$215</definedName>
    <definedName name="PM_Availability_S2_hist_data">OFFSET( 'SIPmath Chart Data'!$O$114:$O$215, 0, 0, 'SIPmath Chart Data'!$O$4 )</definedName>
    <definedName name="PM_Availability_S2_lbls">'SIPmath Chart Data'!$O$320:$O$421</definedName>
    <definedName name="PM_Availability_S3_axis_lbls">OFFSET( 'SIPmath Chart Data'!$P$320:$P$421, 0, 0, 'SIPmath Chart Data'!$P$4 )</definedName>
    <definedName name="PM_Availability_S3_bins">'SIPmath Chart Data'!$P$12:$P$112</definedName>
    <definedName name="PM_Availability_S3_cume">'SIPmath Chart Data'!$P$217:$P$318</definedName>
    <definedName name="PM_Availability_S3_cume_data">OFFSET( 'SIPmath Chart Data'!$P$217:$P$318, 0, 0, 'SIPmath Chart Data'!$P$4 )</definedName>
    <definedName name="PM_Availability_S3_freq">'SIPmath Chart Data'!$P$114:$P$215</definedName>
    <definedName name="PM_Availability_S3_hist_data">OFFSET( 'SIPmath Chart Data'!$P$114:$P$215, 0, 0, 'SIPmath Chart Data'!$P$4 )</definedName>
    <definedName name="PM_Availability_S3_lbls">'SIPmath Chart Data'!$P$320:$P$421</definedName>
    <definedName name="PM_Availability_S4_axis_lbls">OFFSET( 'SIPmath Chart Data'!$Q$320:$Q$421, 0, 0, 'SIPmath Chart Data'!$Q$4 )</definedName>
    <definedName name="PM_Availability_S4_bins">'SIPmath Chart Data'!$Q$12:$Q$112</definedName>
    <definedName name="PM_Availability_S4_cume">'SIPmath Chart Data'!$Q$217:$Q$318</definedName>
    <definedName name="PM_Availability_S4_cume_data">OFFSET( 'SIPmath Chart Data'!$Q$217:$Q$318, 0, 0, 'SIPmath Chart Data'!$Q$4 )</definedName>
    <definedName name="PM_Availability_S4_freq">'SIPmath Chart Data'!$Q$114:$Q$215</definedName>
    <definedName name="PM_Availability_S4_hist_data">OFFSET( 'SIPmath Chart Data'!$Q$114:$Q$215, 0, 0, 'SIPmath Chart Data'!$Q$4 )</definedName>
    <definedName name="PM_Availability_S4_lbls">'SIPmath Chart Data'!$Q$320:$Q$421</definedName>
    <definedName name="PM_DfltBins">10</definedName>
    <definedName name="PM_Failures_S1_axis_lbls">OFFSET( 'SIPmath Chart Data'!$J$320:$J$421, 0, 0, 'SIPmath Chart Data'!$J$4 )</definedName>
    <definedName name="PM_Failures_S1_bins">'SIPmath Chart Data'!$J$12:$J$112</definedName>
    <definedName name="PM_Failures_S1_cume">'SIPmath Chart Data'!$J$217:$J$318</definedName>
    <definedName name="PM_Failures_S1_cume_data">OFFSET( 'SIPmath Chart Data'!$J$217:$J$318, 0, 0, 'SIPmath Chart Data'!$J$4 )</definedName>
    <definedName name="PM_Failures_S1_freq">'SIPmath Chart Data'!$J$114:$J$215</definedName>
    <definedName name="PM_Failures_S1_hist_data">OFFSET( 'SIPmath Chart Data'!$J$114:$J$215, 0, 0, 'SIPmath Chart Data'!$J$4 )</definedName>
    <definedName name="PM_Failures_S1_lbls">'SIPmath Chart Data'!$J$320:$J$421</definedName>
    <definedName name="PM_Failures_S2_axis_lbls">OFFSET( 'SIPmath Chart Data'!$K$320:$K$421, 0, 0, 'SIPmath Chart Data'!$K$4 )</definedName>
    <definedName name="PM_Failures_S2_bins">'SIPmath Chart Data'!$K$12:$K$112</definedName>
    <definedName name="PM_Failures_S2_cume">'SIPmath Chart Data'!$K$217:$K$318</definedName>
    <definedName name="PM_Failures_S2_cume_data">OFFSET( 'SIPmath Chart Data'!$K$217:$K$318, 0, 0, 'SIPmath Chart Data'!$K$4 )</definedName>
    <definedName name="PM_Failures_S2_freq">'SIPmath Chart Data'!$K$114:$K$215</definedName>
    <definedName name="PM_Failures_S2_hist_data">OFFSET( 'SIPmath Chart Data'!$K$114:$K$215, 0, 0, 'SIPmath Chart Data'!$K$4 )</definedName>
    <definedName name="PM_Failures_S2_lbls">'SIPmath Chart Data'!$K$320:$K$421</definedName>
    <definedName name="PM_Failures_S3_axis_lbls">OFFSET( 'SIPmath Chart Data'!$L$320:$L$421, 0, 0, 'SIPmath Chart Data'!$L$4 )</definedName>
    <definedName name="PM_Failures_S3_bins">'SIPmath Chart Data'!$L$12:$L$112</definedName>
    <definedName name="PM_Failures_S3_cume">'SIPmath Chart Data'!$L$217:$L$318</definedName>
    <definedName name="PM_Failures_S3_cume_data">OFFSET( 'SIPmath Chart Data'!$L$217:$L$318, 0, 0, 'SIPmath Chart Data'!$L$4 )</definedName>
    <definedName name="PM_Failures_S3_freq">'SIPmath Chart Data'!$L$114:$L$215</definedName>
    <definedName name="PM_Failures_S3_hist_data">OFFSET( 'SIPmath Chart Data'!$L$114:$L$215, 0, 0, 'SIPmath Chart Data'!$L$4 )</definedName>
    <definedName name="PM_Failures_S3_lbls">'SIPmath Chart Data'!$L$320:$L$421</definedName>
    <definedName name="PM_Failures_S4_axis_lbls">OFFSET( 'SIPmath Chart Data'!$M$320:$M$421, 0, 0, 'SIPmath Chart Data'!$M$4 )</definedName>
    <definedName name="PM_Failures_S4_bins">'SIPmath Chart Data'!$M$12:$M$112</definedName>
    <definedName name="PM_Failures_S4_cume">'SIPmath Chart Data'!$M$217:$M$318</definedName>
    <definedName name="PM_Failures_S4_cume_data">OFFSET( 'SIPmath Chart Data'!$M$217:$M$318, 0, 0, 'SIPmath Chart Data'!$M$4 )</definedName>
    <definedName name="PM_Failures_S4_freq">'SIPmath Chart Data'!$M$114:$M$215</definedName>
    <definedName name="PM_Failures_S4_hist_data">OFFSET( 'SIPmath Chart Data'!$M$114:$M$215, 0, 0, 'SIPmath Chart Data'!$M$4 )</definedName>
    <definedName name="PM_Failures_S4_lbls">'SIPmath Chart Data'!$M$320:$M$421</definedName>
    <definedName name="PM_Index">PMTable!$A$1</definedName>
    <definedName name="PM_InitialVariableID">1</definedName>
    <definedName name="PM_LCC_System_1_axis_lbls">OFFSET( 'SIPmath Chart Data'!$V$320:$V$421, 0, 0, 'SIPmath Chart Data'!$V$4 )</definedName>
    <definedName name="PM_LCC_System_1_bins">'SIPmath Chart Data'!$V$12:$V$112</definedName>
    <definedName name="PM_LCC_System_1_cume">'SIPmath Chart Data'!$V$217:$V$318</definedName>
    <definedName name="PM_LCC_System_1_cume_data">OFFSET( 'SIPmath Chart Data'!$V$217:$V$318, 0, 0, 'SIPmath Chart Data'!$V$4 )</definedName>
    <definedName name="PM_LCC_System_1_freq">'SIPmath Chart Data'!$V$114:$V$215</definedName>
    <definedName name="PM_LCC_System_1_hist_data">OFFSET( 'SIPmath Chart Data'!$V$114:$V$215, 0, 0, 'SIPmath Chart Data'!$V$4 )</definedName>
    <definedName name="PM_LCC_System_1_lbls">'SIPmath Chart Data'!$V$320:$V$421</definedName>
    <definedName name="PM_LCC_System_2_axis_lbls">OFFSET( 'SIPmath Chart Data'!$W$320:$W$421, 0, 0, 'SIPmath Chart Data'!$W$4 )</definedName>
    <definedName name="PM_LCC_System_2_bins">'SIPmath Chart Data'!$W$12:$W$112</definedName>
    <definedName name="PM_LCC_System_2_cume">'SIPmath Chart Data'!$W$217:$W$318</definedName>
    <definedName name="PM_LCC_System_2_cume_data">OFFSET( 'SIPmath Chart Data'!$W$217:$W$318, 0, 0, 'SIPmath Chart Data'!$W$4 )</definedName>
    <definedName name="PM_LCC_System_2_freq">'SIPmath Chart Data'!$W$114:$W$215</definedName>
    <definedName name="PM_LCC_System_2_hist_data">OFFSET( 'SIPmath Chart Data'!$W$114:$W$215, 0, 0, 'SIPmath Chart Data'!$W$4 )</definedName>
    <definedName name="PM_LCC_System_2_lbls">'SIPmath Chart Data'!$W$320:$W$421</definedName>
    <definedName name="PM_LCC_System_3_axis_lbls">OFFSET( 'SIPmath Chart Data'!$X$320:$X$421, 0, 0, 'SIPmath Chart Data'!$X$4 )</definedName>
    <definedName name="PM_LCC_System_3_bins">'SIPmath Chart Data'!$X$12:$X$112</definedName>
    <definedName name="PM_LCC_System_3_cume">'SIPmath Chart Data'!$X$217:$X$318</definedName>
    <definedName name="PM_LCC_System_3_cume_data">OFFSET( 'SIPmath Chart Data'!$X$217:$X$318, 0, 0, 'SIPmath Chart Data'!$X$4 )</definedName>
    <definedName name="PM_LCC_System_3_freq">'SIPmath Chart Data'!$X$114:$X$215</definedName>
    <definedName name="PM_LCC_System_3_hist_data">OFFSET( 'SIPmath Chart Data'!$X$114:$X$215, 0, 0, 'SIPmath Chart Data'!$X$4 )</definedName>
    <definedName name="PM_LCC_System_3_lbls">'SIPmath Chart Data'!$X$320:$X$421</definedName>
    <definedName name="PM_LCC_System_4_axis_lbls">OFFSET( 'SIPmath Chart Data'!$Y$320:$Y$421, 0, 0, 'SIPmath Chart Data'!$Y$4 )</definedName>
    <definedName name="PM_LCC_System_4_bins">'SIPmath Chart Data'!$Y$12:$Y$112</definedName>
    <definedName name="PM_LCC_System_4_cume">'SIPmath Chart Data'!$Y$217:$Y$318</definedName>
    <definedName name="PM_LCC_System_4_cume_data">OFFSET( 'SIPmath Chart Data'!$Y$217:$Y$318, 0, 0, 'SIPmath Chart Data'!$Y$4 )</definedName>
    <definedName name="PM_LCC_System_4_freq">'SIPmath Chart Data'!$Y$114:$Y$215</definedName>
    <definedName name="PM_LCC_System_4_hist_data">OFFSET( 'SIPmath Chart Data'!$Y$114:$Y$215, 0, 0, 'SIPmath Chart Data'!$Y$4 )</definedName>
    <definedName name="PM_LCC_System_4_lbls">'SIPmath Chart Data'!$Y$320:$Y$421</definedName>
    <definedName name="PM_library_file_name">"Demo with Poisson v8 (PM 2017).xlsx"</definedName>
    <definedName name="PM_local_library">TRUE</definedName>
    <definedName name="PM_MaxBins">100</definedName>
    <definedName name="PM_random_mode">TRUE</definedName>
    <definedName name="PM_Repair_Cost_System_1_axis_lbls">OFFSET( 'SIPmath Chart Data'!$R$320:$R$421, 0, 0, 'SIPmath Chart Data'!$R$4 )</definedName>
    <definedName name="PM_Repair_Cost_System_1_bins">'SIPmath Chart Data'!$R$12:$R$112</definedName>
    <definedName name="PM_Repair_Cost_System_1_cume">'SIPmath Chart Data'!$R$217:$R$318</definedName>
    <definedName name="PM_Repair_Cost_System_1_cume_data">OFFSET( 'SIPmath Chart Data'!$R$217:$R$318, 0, 0, 'SIPmath Chart Data'!$R$4 )</definedName>
    <definedName name="PM_Repair_Cost_System_1_freq">'SIPmath Chart Data'!$R$114:$R$215</definedName>
    <definedName name="PM_Repair_Cost_System_1_hist_data">OFFSET( 'SIPmath Chart Data'!$R$114:$R$215, 0, 0, 'SIPmath Chart Data'!$R$4 )</definedName>
    <definedName name="PM_Repair_Cost_System_1_lbls">'SIPmath Chart Data'!$R$320:$R$421</definedName>
    <definedName name="PM_Repair_Cost_System_2_axis_lbls">OFFSET( 'SIPmath Chart Data'!$S$320:$S$421, 0, 0, 'SIPmath Chart Data'!$S$4 )</definedName>
    <definedName name="PM_Repair_Cost_System_2_bins">'SIPmath Chart Data'!$S$12:$S$112</definedName>
    <definedName name="PM_Repair_Cost_System_2_cume">'SIPmath Chart Data'!$S$217:$S$318</definedName>
    <definedName name="PM_Repair_Cost_System_2_cume_data">OFFSET( 'SIPmath Chart Data'!$S$217:$S$318, 0, 0, 'SIPmath Chart Data'!$S$4 )</definedName>
    <definedName name="PM_Repair_Cost_System_2_freq">'SIPmath Chart Data'!$S$114:$S$215</definedName>
    <definedName name="PM_Repair_Cost_System_2_hist_data">OFFSET( 'SIPmath Chart Data'!$S$114:$S$215, 0, 0, 'SIPmath Chart Data'!$S$4 )</definedName>
    <definedName name="PM_Repair_Cost_System_2_lbls">'SIPmath Chart Data'!$S$320:$S$421</definedName>
    <definedName name="PM_Repair_Cost_System_3_axis_lbls">OFFSET( 'SIPmath Chart Data'!$T$320:$T$421, 0, 0, 'SIPmath Chart Data'!$T$4 )</definedName>
    <definedName name="PM_Repair_Cost_System_3_bins">'SIPmath Chart Data'!$T$12:$T$112</definedName>
    <definedName name="PM_Repair_Cost_System_3_cume">'SIPmath Chart Data'!$T$217:$T$318</definedName>
    <definedName name="PM_Repair_Cost_System_3_cume_data">OFFSET( 'SIPmath Chart Data'!$T$217:$T$318, 0, 0, 'SIPmath Chart Data'!$T$4 )</definedName>
    <definedName name="PM_Repair_Cost_System_3_freq">'SIPmath Chart Data'!$T$114:$T$215</definedName>
    <definedName name="PM_Repair_Cost_System_3_hist_data">OFFSET( 'SIPmath Chart Data'!$T$114:$T$215, 0, 0, 'SIPmath Chart Data'!$T$4 )</definedName>
    <definedName name="PM_Repair_Cost_System_3_lbls">'SIPmath Chart Data'!$T$320:$T$421</definedName>
    <definedName name="PM_Repair_Cost_System_4_axis_lbls">OFFSET( 'SIPmath Chart Data'!$U$320:$U$421, 0, 0, 'SIPmath Chart Data'!$U$4 )</definedName>
    <definedName name="PM_Repair_Cost_System_4_bins">'SIPmath Chart Data'!$U$12:$U$112</definedName>
    <definedName name="PM_Repair_Cost_System_4_cume">'SIPmath Chart Data'!$U$217:$U$318</definedName>
    <definedName name="PM_Repair_Cost_System_4_cume_data">OFFSET( 'SIPmath Chart Data'!$U$217:$U$318, 0, 0, 'SIPmath Chart Data'!$U$4 )</definedName>
    <definedName name="PM_Repair_Cost_System_4_freq">'SIPmath Chart Data'!$U$114:$U$215</definedName>
    <definedName name="PM_Repair_Cost_System_4_hist_data">OFFSET( 'SIPmath Chart Data'!$U$114:$U$215, 0, 0, 'SIPmath Chart Data'!$U$4 )</definedName>
    <definedName name="PM_Repair_Cost_System_4_lbls">'SIPmath Chart Data'!$U$320:$U$421</definedName>
    <definedName name="PM_sparklinesForInputs" hidden="1">TRUE</definedName>
    <definedName name="PM_sparklinesForOutputs" hidden="1">TRUE</definedName>
    <definedName name="PM_sparklinesIONumberOfBins" hidden="1">10</definedName>
    <definedName name="PM_Sys_1_axis_lbls">OFFSET( 'SIPmath Chart Data'!$B$320:$B$421, 0, 0, 'SIPmath Chart Data'!$B$4 )</definedName>
    <definedName name="PM_Sys_1_bins">'SIPmath Chart Data'!$B$12:$B$112</definedName>
    <definedName name="PM_Sys_1_cume">'SIPmath Chart Data'!$B$217:$B$318</definedName>
    <definedName name="PM_Sys_1_cume_data">OFFSET( 'SIPmath Chart Data'!$B$217:$B$318, 0, 0, 'SIPmath Chart Data'!$B$4 )</definedName>
    <definedName name="PM_Sys_1_freq">'SIPmath Chart Data'!$B$114:$B$215</definedName>
    <definedName name="PM_Sys_1_hist_data">OFFSET( 'SIPmath Chart Data'!$B$114:$B$215, 0, 0, 'SIPmath Chart Data'!$B$4 )</definedName>
    <definedName name="PM_Sys_1_lbls">'SIPmath Chart Data'!$B$320:$B$421</definedName>
    <definedName name="PM_Sys_2_axis_lbls">OFFSET( 'SIPmath Chart Data'!$C$320:$C$421, 0, 0, 'SIPmath Chart Data'!$C$4 )</definedName>
    <definedName name="PM_Sys_2_bins">'SIPmath Chart Data'!$C$12:$C$112</definedName>
    <definedName name="PM_Sys_2_cume">'SIPmath Chart Data'!$C$217:$C$318</definedName>
    <definedName name="PM_Sys_2_cume_data">OFFSET( 'SIPmath Chart Data'!$C$217:$C$318, 0, 0, 'SIPmath Chart Data'!$C$4 )</definedName>
    <definedName name="PM_Sys_2_freq">'SIPmath Chart Data'!$C$114:$C$215</definedName>
    <definedName name="PM_Sys_2_hist_data">OFFSET( 'SIPmath Chart Data'!$C$114:$C$215, 0, 0, 'SIPmath Chart Data'!$C$4 )</definedName>
    <definedName name="PM_Sys_2_lbls">'SIPmath Chart Data'!$C$320:$C$421</definedName>
    <definedName name="PM_Sys_3_axis_lbls">OFFSET( 'SIPmath Chart Data'!$D$320:$D$421, 0, 0, 'SIPmath Chart Data'!$D$4 )</definedName>
    <definedName name="PM_Sys_3_bins">'SIPmath Chart Data'!$D$12:$D$112</definedName>
    <definedName name="PM_Sys_3_cume">'SIPmath Chart Data'!$D$217:$D$318</definedName>
    <definedName name="PM_Sys_3_cume_data">OFFSET( 'SIPmath Chart Data'!$D$217:$D$318, 0, 0, 'SIPmath Chart Data'!$D$4 )</definedName>
    <definedName name="PM_Sys_3_freq">'SIPmath Chart Data'!$D$114:$D$215</definedName>
    <definedName name="PM_Sys_3_hist_data">OFFSET( 'SIPmath Chart Data'!$D$114:$D$215, 0, 0, 'SIPmath Chart Data'!$D$4 )</definedName>
    <definedName name="PM_Sys_3_lbls">'SIPmath Chart Data'!$D$320:$D$421</definedName>
    <definedName name="PM_Sys_4_axis_lbls">OFFSET( 'SIPmath Chart Data'!$E$320:$E$421, 0, 0, 'SIPmath Chart Data'!$E$4 )</definedName>
    <definedName name="PM_Sys_4_bins">'SIPmath Chart Data'!$E$12:$E$112</definedName>
    <definedName name="PM_Sys_4_cume">'SIPmath Chart Data'!$E$217:$E$318</definedName>
    <definedName name="PM_Sys_4_cume_data">OFFSET( 'SIPmath Chart Data'!$E$217:$E$318, 0, 0, 'SIPmath Chart Data'!$E$4 )</definedName>
    <definedName name="PM_Sys_4_freq">'SIPmath Chart Data'!$E$114:$E$215</definedName>
    <definedName name="PM_Sys_4_hist_data">OFFSET( 'SIPmath Chart Data'!$E$114:$E$215, 0, 0, 'SIPmath Chart Data'!$E$4 )</definedName>
    <definedName name="PM_Sys_4_lbls">'SIPmath Chart Data'!$E$320:$E$421</definedName>
    <definedName name="PM_System_1_axis_lbls">OFFSET( 'SIPmath Chart Data'!$F$320:$F$421, 0, 0, 'SIPmath Chart Data'!$F$4 )</definedName>
    <definedName name="PM_System_1_bins">'SIPmath Chart Data'!$F$12:$F$112</definedName>
    <definedName name="PM_System_1_cume">'SIPmath Chart Data'!$F$217:$F$318</definedName>
    <definedName name="PM_System_1_cume_data">OFFSET( 'SIPmath Chart Data'!$F$217:$F$318, 0, 0, 'SIPmath Chart Data'!$F$4 )</definedName>
    <definedName name="PM_System_1_freq">'SIPmath Chart Data'!$F$114:$F$215</definedName>
    <definedName name="PM_System_1_hist_data">OFFSET( 'SIPmath Chart Data'!$F$114:$F$215, 0, 0, 'SIPmath Chart Data'!$F$4 )</definedName>
    <definedName name="PM_System_1_lbls">'SIPmath Chart Data'!$F$320:$F$421</definedName>
    <definedName name="PM_System_2_axis_lbls">OFFSET( 'SIPmath Chart Data'!$G$320:$G$421, 0, 0, 'SIPmath Chart Data'!$G$4 )</definedName>
    <definedName name="PM_System_2_bins">'SIPmath Chart Data'!$G$12:$G$112</definedName>
    <definedName name="PM_System_2_cume">'SIPmath Chart Data'!$G$217:$G$318</definedName>
    <definedName name="PM_System_2_cume_data">OFFSET( 'SIPmath Chart Data'!$G$217:$G$318, 0, 0, 'SIPmath Chart Data'!$G$4 )</definedName>
    <definedName name="PM_System_2_freq">'SIPmath Chart Data'!$G$114:$G$215</definedName>
    <definedName name="PM_System_2_hist_data">OFFSET( 'SIPmath Chart Data'!$G$114:$G$215, 0, 0, 'SIPmath Chart Data'!$G$4 )</definedName>
    <definedName name="PM_System_2_lbls">'SIPmath Chart Data'!$G$320:$G$421</definedName>
    <definedName name="PM_System_3_axis_lbls">OFFSET( 'SIPmath Chart Data'!$H$320:$H$421, 0, 0, 'SIPmath Chart Data'!$H$4 )</definedName>
    <definedName name="PM_System_3_bins">'SIPmath Chart Data'!$H$12:$H$112</definedName>
    <definedName name="PM_System_3_cume">'SIPmath Chart Data'!$H$217:$H$318</definedName>
    <definedName name="PM_System_3_cume_data">OFFSET( 'SIPmath Chart Data'!$H$217:$H$318, 0, 0, 'SIPmath Chart Data'!$H$4 )</definedName>
    <definedName name="PM_System_3_freq">'SIPmath Chart Data'!$H$114:$H$215</definedName>
    <definedName name="PM_System_3_hist_data">OFFSET( 'SIPmath Chart Data'!$H$114:$H$215, 0, 0, 'SIPmath Chart Data'!$H$4 )</definedName>
    <definedName name="PM_System_3_lbls">'SIPmath Chart Data'!$H$320:$H$421</definedName>
    <definedName name="PM_System_4_axis_lbls">OFFSET( 'SIPmath Chart Data'!$I$320:$I$421, 0, 0, 'SIPmath Chart Data'!$I$4 )</definedName>
    <definedName name="PM_System_4_bins">'SIPmath Chart Data'!$I$12:$I$112</definedName>
    <definedName name="PM_System_4_cume">'SIPmath Chart Data'!$I$217:$I$318</definedName>
    <definedName name="PM_System_4_cume_data">OFFSET( 'SIPmath Chart Data'!$I$217:$I$318, 0, 0, 'SIPmath Chart Data'!$I$4 )</definedName>
    <definedName name="PM_System_4_freq">'SIPmath Chart Data'!$I$114:$I$215</definedName>
    <definedName name="PM_System_4_hist_data">OFFSET( 'SIPmath Chart Data'!$I$114:$I$215, 0, 0, 'SIPmath Chart Data'!$I$4 )</definedName>
    <definedName name="PM_System_4_lbls">'SIPmath Chart Data'!$I$320:$I$421</definedName>
    <definedName name="PM_System_LDT1_axis_lbls">OFFSET( 'SIPmath Chart Data'!$AH$320:$AH$421, 0, 0, 'SIPmath Chart Data'!$AH$4 )</definedName>
    <definedName name="PM_System_LDT1_bins">'SIPmath Chart Data'!$AH$12:$AH$112</definedName>
    <definedName name="PM_System_LDT1_cume">'SIPmath Chart Data'!$AH$217:$AH$318</definedName>
    <definedName name="PM_System_LDT1_cume_data">OFFSET( 'SIPmath Chart Data'!$AH$217:$AH$318, 0, 0, 'SIPmath Chart Data'!$AH$4 )</definedName>
    <definedName name="PM_System_LDT1_freq">'SIPmath Chart Data'!$AH$114:$AH$215</definedName>
    <definedName name="PM_System_LDT1_hist_data">OFFSET( 'SIPmath Chart Data'!$AH$114:$AH$215, 0, 0, 'SIPmath Chart Data'!$AH$4 )</definedName>
    <definedName name="PM_System_LDT1_lbls">'SIPmath Chart Data'!$AH$320:$AH$421</definedName>
    <definedName name="PM_System_LDT2_axis_lbls">OFFSET( 'SIPmath Chart Data'!$AI$320:$AI$421, 0, 0, 'SIPmath Chart Data'!$AI$4 )</definedName>
    <definedName name="PM_System_LDT2_bins">'SIPmath Chart Data'!$AI$12:$AI$112</definedName>
    <definedName name="PM_System_LDT2_cume">'SIPmath Chart Data'!$AI$217:$AI$318</definedName>
    <definedName name="PM_System_LDT2_cume_data">OFFSET( 'SIPmath Chart Data'!$AI$217:$AI$318, 0, 0, 'SIPmath Chart Data'!$AI$4 )</definedName>
    <definedName name="PM_System_LDT2_freq">'SIPmath Chart Data'!$AI$114:$AI$215</definedName>
    <definedName name="PM_System_LDT2_hist_data">OFFSET( 'SIPmath Chart Data'!$AI$114:$AI$215, 0, 0, 'SIPmath Chart Data'!$AI$4 )</definedName>
    <definedName name="PM_System_LDT2_lbls">'SIPmath Chart Data'!$AI$320:$AI$421</definedName>
    <definedName name="PM_System_LDT3_axis_lbls">OFFSET( 'SIPmath Chart Data'!$AJ$320:$AJ$421, 0, 0, 'SIPmath Chart Data'!$AJ$4 )</definedName>
    <definedName name="PM_System_LDT3_bins">'SIPmath Chart Data'!$AJ$12:$AJ$112</definedName>
    <definedName name="PM_System_LDT3_cume">'SIPmath Chart Data'!$AJ$217:$AJ$318</definedName>
    <definedName name="PM_System_LDT3_cume_data">OFFSET( 'SIPmath Chart Data'!$AJ$217:$AJ$318, 0, 0, 'SIPmath Chart Data'!$AJ$4 )</definedName>
    <definedName name="PM_System_LDT3_freq">'SIPmath Chart Data'!$AJ$114:$AJ$215</definedName>
    <definedName name="PM_System_LDT3_hist_data">OFFSET( 'SIPmath Chart Data'!$AJ$114:$AJ$215, 0, 0, 'SIPmath Chart Data'!$AJ$4 )</definedName>
    <definedName name="PM_System_LDT3_lbls">'SIPmath Chart Data'!$AJ$320:$AJ$421</definedName>
    <definedName name="PM_System_LDT4_axis_lbls">OFFSET( 'SIPmath Chart Data'!$AK$320:$AK$421, 0, 0, 'SIPmath Chart Data'!$AK$4 )</definedName>
    <definedName name="PM_System_LDT4_bins">'SIPmath Chart Data'!$AK$12:$AK$112</definedName>
    <definedName name="PM_System_LDT4_cume">'SIPmath Chart Data'!$AK$217:$AK$318</definedName>
    <definedName name="PM_System_LDT4_cume_data">OFFSET( 'SIPmath Chart Data'!$AK$217:$AK$318, 0, 0, 'SIPmath Chart Data'!$AK$4 )</definedName>
    <definedName name="PM_System_LDT4_freq">'SIPmath Chart Data'!$AK$114:$AK$215</definedName>
    <definedName name="PM_System_LDT4_hist_data">OFFSET( 'SIPmath Chart Data'!$AK$114:$AK$215, 0, 0, 'SIPmath Chart Data'!$AK$4 )</definedName>
    <definedName name="PM_System_LDT4_lbls">'SIPmath Chart Data'!$AK$320:$AK$421</definedName>
    <definedName name="PM_System_TTR1_axis_lbls">OFFSET( 'SIPmath Chart Data'!$Z$320:$Z$421, 0, 0, 'SIPmath Chart Data'!$Z$4 )</definedName>
    <definedName name="PM_System_TTR1_bins">'SIPmath Chart Data'!$Z$12:$Z$112</definedName>
    <definedName name="PM_System_TTR1_cume">'SIPmath Chart Data'!$Z$217:$Z$318</definedName>
    <definedName name="PM_System_TTR1_cume_data">OFFSET( 'SIPmath Chart Data'!$Z$217:$Z$318, 0, 0, 'SIPmath Chart Data'!$Z$4 )</definedName>
    <definedName name="PM_System_TTR1_freq">'SIPmath Chart Data'!$Z$114:$Z$215</definedName>
    <definedName name="PM_System_TTR1_hist_data">OFFSET( 'SIPmath Chart Data'!$Z$114:$Z$215, 0, 0, 'SIPmath Chart Data'!$Z$4 )</definedName>
    <definedName name="PM_System_TTR1_lbls">'SIPmath Chart Data'!$Z$320:$Z$421</definedName>
    <definedName name="PM_System_TTR2_axis_lbls">OFFSET( 'SIPmath Chart Data'!$AA$320:$AA$421, 0, 0, 'SIPmath Chart Data'!$AA$4 )</definedName>
    <definedName name="PM_System_TTR2_bins">'SIPmath Chart Data'!$AA$12:$AA$112</definedName>
    <definedName name="PM_System_TTR2_cume">'SIPmath Chart Data'!$AA$217:$AA$318</definedName>
    <definedName name="PM_System_TTR2_cume_data">OFFSET( 'SIPmath Chart Data'!$AA$217:$AA$318, 0, 0, 'SIPmath Chart Data'!$AA$4 )</definedName>
    <definedName name="PM_System_TTR2_freq">'SIPmath Chart Data'!$AA$114:$AA$215</definedName>
    <definedName name="PM_System_TTR2_hist_data">OFFSET( 'SIPmath Chart Data'!$AA$114:$AA$215, 0, 0, 'SIPmath Chart Data'!$AA$4 )</definedName>
    <definedName name="PM_System_TTR2_lbls">'SIPmath Chart Data'!$AA$320:$AA$421</definedName>
    <definedName name="PM_System_TTR3_axis_lbls">OFFSET( 'SIPmath Chart Data'!$AB$320:$AB$421, 0, 0, 'SIPmath Chart Data'!$AB$4 )</definedName>
    <definedName name="PM_System_TTR3_bins">'SIPmath Chart Data'!$AB$12:$AB$112</definedName>
    <definedName name="PM_System_TTR3_cume">'SIPmath Chart Data'!$AB$217:$AB$318</definedName>
    <definedName name="PM_System_TTR3_cume_data">OFFSET( 'SIPmath Chart Data'!$AB$217:$AB$318, 0, 0, 'SIPmath Chart Data'!$AB$4 )</definedName>
    <definedName name="PM_System_TTR3_freq">'SIPmath Chart Data'!$AB$114:$AB$215</definedName>
    <definedName name="PM_System_TTR3_hist_data">OFFSET( 'SIPmath Chart Data'!$AB$114:$AB$215, 0, 0, 'SIPmath Chart Data'!$AB$4 )</definedName>
    <definedName name="PM_System_TTR3_lbls">'SIPmath Chart Data'!$AB$320:$AB$421</definedName>
    <definedName name="PM_System_TTR4_axis_lbls">OFFSET( 'SIPmath Chart Data'!$AC$320:$AC$421, 0, 0, 'SIPmath Chart Data'!$AC$4 )</definedName>
    <definedName name="PM_System_TTR4_bins">'SIPmath Chart Data'!$AC$12:$AC$112</definedName>
    <definedName name="PM_System_TTR4_cume">'SIPmath Chart Data'!$AC$217:$AC$318</definedName>
    <definedName name="PM_System_TTR4_cume_data">OFFSET( 'SIPmath Chart Data'!$AC$217:$AC$318, 0, 0, 'SIPmath Chart Data'!$AC$4 )</definedName>
    <definedName name="PM_System_TTR4_freq">'SIPmath Chart Data'!$AC$114:$AC$215</definedName>
    <definedName name="PM_System_TTR4_hist_data">OFFSET( 'SIPmath Chart Data'!$AC$114:$AC$215, 0, 0, 'SIPmath Chart Data'!$AC$4 )</definedName>
    <definedName name="PM_System_TTR4_lbls">'SIPmath Chart Data'!$AC$320:$AC$421</definedName>
    <definedName name="PM_Total_LDT_System_1_axis_lbls">OFFSET( 'SIPmath Chart Data'!$AL$320:$AL$421, 0, 0, 'SIPmath Chart Data'!$AL$4 )</definedName>
    <definedName name="PM_Total_LDT_System_1_bins">'SIPmath Chart Data'!$AL$12:$AL$112</definedName>
    <definedName name="PM_Total_LDT_System_1_cume">'SIPmath Chart Data'!$AL$217:$AL$318</definedName>
    <definedName name="PM_Total_LDT_System_1_cume_data">OFFSET( 'SIPmath Chart Data'!$AL$217:$AL$318, 0, 0, 'SIPmath Chart Data'!$AL$4 )</definedName>
    <definedName name="PM_Total_LDT_System_1_freq">'SIPmath Chart Data'!$AL$114:$AL$215</definedName>
    <definedName name="PM_Total_LDT_System_1_hist_data">OFFSET( 'SIPmath Chart Data'!$AL$114:$AL$215, 0, 0, 'SIPmath Chart Data'!$AL$4 )</definedName>
    <definedName name="PM_Total_LDT_System_1_lbls">'SIPmath Chart Data'!$AL$320:$AL$421</definedName>
    <definedName name="PM_Total_LDT_System_2_axis_lbls">OFFSET( 'SIPmath Chart Data'!$AM$320:$AM$421, 0, 0, 'SIPmath Chart Data'!$AM$4 )</definedName>
    <definedName name="PM_Total_LDT_System_2_bins">'SIPmath Chart Data'!$AM$12:$AM$112</definedName>
    <definedName name="PM_Total_LDT_System_2_cume">'SIPmath Chart Data'!$AM$217:$AM$318</definedName>
    <definedName name="PM_Total_LDT_System_2_cume_data">OFFSET( 'SIPmath Chart Data'!$AM$217:$AM$318, 0, 0, 'SIPmath Chart Data'!$AM$4 )</definedName>
    <definedName name="PM_Total_LDT_System_2_freq">'SIPmath Chart Data'!$AM$114:$AM$215</definedName>
    <definedName name="PM_Total_LDT_System_2_hist_data">OFFSET( 'SIPmath Chart Data'!$AM$114:$AM$215, 0, 0, 'SIPmath Chart Data'!$AM$4 )</definedName>
    <definedName name="PM_Total_LDT_System_2_lbls">'SIPmath Chart Data'!$AM$320:$AM$421</definedName>
    <definedName name="PM_Total_LDT_System_3_axis_lbls">OFFSET( 'SIPmath Chart Data'!$AN$320:$AN$421, 0, 0, 'SIPmath Chart Data'!$AN$4 )</definedName>
    <definedName name="PM_Total_LDT_System_3_bins">'SIPmath Chart Data'!$AN$12:$AN$112</definedName>
    <definedName name="PM_Total_LDT_System_3_cume">'SIPmath Chart Data'!$AN$217:$AN$318</definedName>
    <definedName name="PM_Total_LDT_System_3_cume_data">OFFSET( 'SIPmath Chart Data'!$AN$217:$AN$318, 0, 0, 'SIPmath Chart Data'!$AN$4 )</definedName>
    <definedName name="PM_Total_LDT_System_3_freq">'SIPmath Chart Data'!$AN$114:$AN$215</definedName>
    <definedName name="PM_Total_LDT_System_3_hist_data">OFFSET( 'SIPmath Chart Data'!$AN$114:$AN$215, 0, 0, 'SIPmath Chart Data'!$AN$4 )</definedName>
    <definedName name="PM_Total_LDT_System_3_lbls">'SIPmath Chart Data'!$AN$320:$AN$421</definedName>
    <definedName name="PM_Total_LDT_System_4_axis_lbls">OFFSET( 'SIPmath Chart Data'!$AO$320:$AO$421, 0, 0, 'SIPmath Chart Data'!$AO$4 )</definedName>
    <definedName name="PM_Total_LDT_System_4_bins">'SIPmath Chart Data'!$AO$12:$AO$112</definedName>
    <definedName name="PM_Total_LDT_System_4_cume">'SIPmath Chart Data'!$AO$217:$AO$318</definedName>
    <definedName name="PM_Total_LDT_System_4_cume_data">OFFSET( 'SIPmath Chart Data'!$AO$217:$AO$318, 0, 0, 'SIPmath Chart Data'!$AO$4 )</definedName>
    <definedName name="PM_Total_LDT_System_4_freq">'SIPmath Chart Data'!$AO$114:$AO$215</definedName>
    <definedName name="PM_Total_LDT_System_4_hist_data">OFFSET( 'SIPmath Chart Data'!$AO$114:$AO$215, 0, 0, 'SIPmath Chart Data'!$AO$4 )</definedName>
    <definedName name="PM_Total_LDT_System_4_lbls">'SIPmath Chart Data'!$AO$320:$AO$421</definedName>
    <definedName name="PM_Total_Repair_Time_S1_axis_lbls">OFFSET( 'SIPmath Chart Data'!$AD$320:$AD$421, 0, 0, 'SIPmath Chart Data'!$AD$4 )</definedName>
    <definedName name="PM_Total_Repair_Time_S1_bins">'SIPmath Chart Data'!$AD$12:$AD$112</definedName>
    <definedName name="PM_Total_Repair_Time_S1_cume">'SIPmath Chart Data'!$AD$217:$AD$318</definedName>
    <definedName name="PM_Total_Repair_Time_S1_cume_data">OFFSET( 'SIPmath Chart Data'!$AD$217:$AD$318, 0, 0, 'SIPmath Chart Data'!$AD$4 )</definedName>
    <definedName name="PM_Total_Repair_Time_S1_freq">'SIPmath Chart Data'!$AD$114:$AD$215</definedName>
    <definedName name="PM_Total_Repair_Time_S1_hist_data">OFFSET( 'SIPmath Chart Data'!$AD$114:$AD$215, 0, 0, 'SIPmath Chart Data'!$AD$4 )</definedName>
    <definedName name="PM_Total_Repair_Time_S1_lbls">'SIPmath Chart Data'!$AD$320:$AD$421</definedName>
    <definedName name="PM_Total_Repair_Time_S2_axis_lbls">OFFSET( 'SIPmath Chart Data'!$AE$320:$AE$421, 0, 0, 'SIPmath Chart Data'!$AE$4 )</definedName>
    <definedName name="PM_Total_Repair_Time_S2_bins">'SIPmath Chart Data'!$AE$12:$AE$112</definedName>
    <definedName name="PM_Total_Repair_Time_S2_cume">'SIPmath Chart Data'!$AE$217:$AE$318</definedName>
    <definedName name="PM_Total_Repair_Time_S2_cume_data">OFFSET( 'SIPmath Chart Data'!$AE$217:$AE$318, 0, 0, 'SIPmath Chart Data'!$AE$4 )</definedName>
    <definedName name="PM_Total_Repair_Time_S2_freq">'SIPmath Chart Data'!$AE$114:$AE$215</definedName>
    <definedName name="PM_Total_Repair_Time_S2_hist_data">OFFSET( 'SIPmath Chart Data'!$AE$114:$AE$215, 0, 0, 'SIPmath Chart Data'!$AE$4 )</definedName>
    <definedName name="PM_Total_Repair_Time_S2_lbls">'SIPmath Chart Data'!$AE$320:$AE$421</definedName>
    <definedName name="PM_Total_Repair_Time_S3_axis_lbls">OFFSET( 'SIPmath Chart Data'!$AF$320:$AF$421, 0, 0, 'SIPmath Chart Data'!$AF$4 )</definedName>
    <definedName name="PM_Total_Repair_Time_S3_bins">'SIPmath Chart Data'!$AF$12:$AF$112</definedName>
    <definedName name="PM_Total_Repair_Time_S3_cume">'SIPmath Chart Data'!$AF$217:$AF$318</definedName>
    <definedName name="PM_Total_Repair_Time_S3_cume_data">OFFSET( 'SIPmath Chart Data'!$AF$217:$AF$318, 0, 0, 'SIPmath Chart Data'!$AF$4 )</definedName>
    <definedName name="PM_Total_Repair_Time_S3_freq">'SIPmath Chart Data'!$AF$114:$AF$215</definedName>
    <definedName name="PM_Total_Repair_Time_S3_hist_data">OFFSET( 'SIPmath Chart Data'!$AF$114:$AF$215, 0, 0, 'SIPmath Chart Data'!$AF$4 )</definedName>
    <definedName name="PM_Total_Repair_Time_S3_lbls">'SIPmath Chart Data'!$AF$320:$AF$421</definedName>
    <definedName name="PM_Total_Repair_Time_S4_axis_lbls">OFFSET( 'SIPmath Chart Data'!$AG$320:$AG$421, 0, 0, 'SIPmath Chart Data'!$AG$4 )</definedName>
    <definedName name="PM_Total_Repair_Time_S4_bins">'SIPmath Chart Data'!$AG$12:$AG$112</definedName>
    <definedName name="PM_Total_Repair_Time_S4_cume">'SIPmath Chart Data'!$AG$217:$AG$318</definedName>
    <definedName name="PM_Total_Repair_Time_S4_cume_data">OFFSET( 'SIPmath Chart Data'!$AG$217:$AG$318, 0, 0, 'SIPmath Chart Data'!$AG$4 )</definedName>
    <definedName name="PM_Total_Repair_Time_S4_freq">'SIPmath Chart Data'!$AG$114:$AG$215</definedName>
    <definedName name="PM_Total_Repair_Time_S4_hist_data">OFFSET( 'SIPmath Chart Data'!$AG$114:$AG$215, 0, 0, 'SIPmath Chart Data'!$AG$4 )</definedName>
    <definedName name="PM_Total_Repair_Time_S4_lbls">'SIPmath Chart Data'!$AG$320:$AG$421</definedName>
    <definedName name="PM_Trials">1000</definedName>
    <definedName name="Repair_Cost_System_1">PMTable!$S$4:$S$1003</definedName>
    <definedName name="Repair_Cost_System_2">PMTable!$T$4:$T$1003</definedName>
    <definedName name="Repair_Cost_System_3">PMTable!$U$4:$U$1003</definedName>
    <definedName name="Repair_Cost_System_4">PMTable!$V$4:$V$1003</definedName>
    <definedName name="Sys_1">PMTable!$C$4:$C$1003</definedName>
    <definedName name="Sys_2">PMTable!$D$4:$D$1003</definedName>
    <definedName name="Sys_3">PMTable!$E$4:$E$1003</definedName>
    <definedName name="Sys_4">PMTable!$F$4:$F$1003</definedName>
    <definedName name="System_1">PMTable!$G$4:$G$1003</definedName>
    <definedName name="System_2">PMTable!$H$4:$H$1003</definedName>
    <definedName name="System_3">PMTable!$I$4:$I$1003</definedName>
    <definedName name="System_4">PMTable!$J$4:$J$1003</definedName>
    <definedName name="System_LDT1">PMTable!$AI$4:$AI$1003</definedName>
    <definedName name="System_LDT2">PMTable!$AJ$4:$AJ$1003</definedName>
    <definedName name="System_LDT3">PMTable!$AK$4:$AK$1003</definedName>
    <definedName name="System_LDT4">PMTable!$AL$4:$AL$1003</definedName>
    <definedName name="System_TTR1">PMTable!$AA$4:$AA$1003</definedName>
    <definedName name="System_TTR2">PMTable!$AB$4:$AB$1003</definedName>
    <definedName name="System_TTR3">PMTable!$AC$4:$AC$1003</definedName>
    <definedName name="System_TTR4">PMTable!$AD$4:$AD$1003</definedName>
    <definedName name="Total_LDT_System_1">PMTable!$AM$4:$AM$1003</definedName>
    <definedName name="Total_LDT_System_2">PMTable!$AN$4:$AN$1003</definedName>
    <definedName name="Total_LDT_System_3">PMTable!$AO$4:$AO$1003</definedName>
    <definedName name="Total_LDT_System_4">PMTable!$AP$4:$AP$1003</definedName>
    <definedName name="Total_Repair_Time_S1">PMTable!$AE$4:$AE$1003</definedName>
    <definedName name="Total_Repair_Time_S2">PMTable!$AF$4:$AF$1003</definedName>
    <definedName name="Total_Repair_Time_S3">PMTable!$AG$4:$AG$1003</definedName>
    <definedName name="Total_Repair_Time_S4">PMTable!$AH$4:$AH$1003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2" i="1" l="1"/>
  <c r="J62" i="1"/>
  <c r="K62" i="1"/>
  <c r="H62" i="1"/>
  <c r="F62" i="1"/>
  <c r="F26" i="1"/>
  <c r="J26" i="1" s="1"/>
  <c r="I26" i="1" l="1"/>
  <c r="H26" i="1"/>
  <c r="K26" i="1"/>
  <c r="I17" i="10"/>
  <c r="J17" i="10"/>
  <c r="K17" i="10"/>
  <c r="H17" i="10"/>
  <c r="I15" i="10"/>
  <c r="I16" i="10" s="1"/>
  <c r="K9" i="10"/>
  <c r="K13" i="10" s="1"/>
  <c r="J9" i="10"/>
  <c r="J10" i="10" s="1"/>
  <c r="I9" i="10"/>
  <c r="I13" i="10" s="1"/>
  <c r="H9" i="10"/>
  <c r="H13" i="10" s="1"/>
  <c r="I7" i="10"/>
  <c r="H5" i="10"/>
  <c r="K61" i="1"/>
  <c r="J61" i="1"/>
  <c r="I61" i="1"/>
  <c r="H61" i="1"/>
  <c r="K42" i="1"/>
  <c r="J42" i="1"/>
  <c r="I42" i="1"/>
  <c r="H42" i="1"/>
  <c r="K25" i="1"/>
  <c r="J25" i="1"/>
  <c r="I25" i="1"/>
  <c r="H25" i="1"/>
  <c r="K60" i="1"/>
  <c r="J60" i="1"/>
  <c r="I60" i="1"/>
  <c r="H60" i="1"/>
  <c r="I40" i="1"/>
  <c r="C13" i="9"/>
  <c r="C13" i="7"/>
  <c r="W4" i="6" s="1"/>
  <c r="W7" i="6"/>
  <c r="Y7" i="6"/>
  <c r="AA7" i="6"/>
  <c r="AC7" i="6"/>
  <c r="W8" i="6"/>
  <c r="Y8" i="6"/>
  <c r="AA8" i="6"/>
  <c r="AC8" i="6"/>
  <c r="W9" i="6"/>
  <c r="Y9" i="6"/>
  <c r="AA9" i="6"/>
  <c r="AC9" i="6"/>
  <c r="W10" i="6"/>
  <c r="Y10" i="6"/>
  <c r="AA10" i="6"/>
  <c r="AC10" i="6"/>
  <c r="W11" i="6"/>
  <c r="Y11" i="6"/>
  <c r="AA11" i="6"/>
  <c r="AC11" i="6"/>
  <c r="W12" i="6"/>
  <c r="Y12" i="6"/>
  <c r="AA12" i="6"/>
  <c r="AC12" i="6"/>
  <c r="W13" i="6"/>
  <c r="Y13" i="6"/>
  <c r="AA13" i="6"/>
  <c r="AC13" i="6"/>
  <c r="W14" i="6"/>
  <c r="Y14" i="6"/>
  <c r="AA14" i="6"/>
  <c r="AC14" i="6"/>
  <c r="W15" i="6"/>
  <c r="Y15" i="6"/>
  <c r="AA15" i="6"/>
  <c r="AC15" i="6"/>
  <c r="W16" i="6"/>
  <c r="Y16" i="6"/>
  <c r="AA16" i="6"/>
  <c r="AC16" i="6"/>
  <c r="W17" i="6"/>
  <c r="Y17" i="6"/>
  <c r="AA17" i="6"/>
  <c r="AC17" i="6"/>
  <c r="W18" i="6"/>
  <c r="Y18" i="6"/>
  <c r="AA18" i="6"/>
  <c r="AC18" i="6"/>
  <c r="W19" i="6"/>
  <c r="Y19" i="6"/>
  <c r="AA19" i="6"/>
  <c r="AC19" i="6"/>
  <c r="W20" i="6"/>
  <c r="Y20" i="6"/>
  <c r="AA20" i="6"/>
  <c r="AC20" i="6"/>
  <c r="W21" i="6"/>
  <c r="Y21" i="6"/>
  <c r="AA21" i="6"/>
  <c r="AC21" i="6"/>
  <c r="W22" i="6"/>
  <c r="Y22" i="6"/>
  <c r="AA22" i="6"/>
  <c r="AC22" i="6"/>
  <c r="W23" i="6"/>
  <c r="Y23" i="6"/>
  <c r="AA23" i="6"/>
  <c r="AC23" i="6"/>
  <c r="W24" i="6"/>
  <c r="Y24" i="6"/>
  <c r="AA24" i="6"/>
  <c r="AC24" i="6"/>
  <c r="W25" i="6"/>
  <c r="Y25" i="6"/>
  <c r="AA25" i="6"/>
  <c r="AC25" i="6"/>
  <c r="W26" i="6"/>
  <c r="Y26" i="6"/>
  <c r="AA26" i="6"/>
  <c r="AC26" i="6"/>
  <c r="W27" i="6"/>
  <c r="Y27" i="6"/>
  <c r="AA27" i="6"/>
  <c r="AC27" i="6"/>
  <c r="W28" i="6"/>
  <c r="Y28" i="6"/>
  <c r="AA28" i="6"/>
  <c r="AC28" i="6"/>
  <c r="W29" i="6"/>
  <c r="Y29" i="6"/>
  <c r="AA29" i="6"/>
  <c r="AC29" i="6"/>
  <c r="W30" i="6"/>
  <c r="Y30" i="6"/>
  <c r="AA30" i="6"/>
  <c r="AC30" i="6"/>
  <c r="W31" i="6"/>
  <c r="Y31" i="6"/>
  <c r="AA31" i="6"/>
  <c r="AC31" i="6"/>
  <c r="W32" i="6"/>
  <c r="Y32" i="6"/>
  <c r="AA32" i="6"/>
  <c r="AC32" i="6"/>
  <c r="W33" i="6"/>
  <c r="Y33" i="6"/>
  <c r="AA33" i="6"/>
  <c r="AC33" i="6"/>
  <c r="W34" i="6"/>
  <c r="Y34" i="6"/>
  <c r="AA34" i="6"/>
  <c r="AC34" i="6"/>
  <c r="W35" i="6"/>
  <c r="Y35" i="6"/>
  <c r="AA35" i="6"/>
  <c r="AC35" i="6"/>
  <c r="W36" i="6"/>
  <c r="Y36" i="6"/>
  <c r="AA36" i="6"/>
  <c r="AC36" i="6"/>
  <c r="W37" i="6"/>
  <c r="Y37" i="6"/>
  <c r="AA37" i="6"/>
  <c r="AC37" i="6"/>
  <c r="W38" i="6"/>
  <c r="Y38" i="6"/>
  <c r="AA38" i="6"/>
  <c r="AC38" i="6"/>
  <c r="W39" i="6"/>
  <c r="Y39" i="6"/>
  <c r="AA39" i="6"/>
  <c r="AC39" i="6"/>
  <c r="W40" i="6"/>
  <c r="Y40" i="6"/>
  <c r="AA40" i="6"/>
  <c r="AC40" i="6"/>
  <c r="W41" i="6"/>
  <c r="Y41" i="6"/>
  <c r="AA41" i="6"/>
  <c r="AC41" i="6"/>
  <c r="W42" i="6"/>
  <c r="Y42" i="6"/>
  <c r="AA42" i="6"/>
  <c r="AC42" i="6"/>
  <c r="W43" i="6"/>
  <c r="Y43" i="6"/>
  <c r="AA43" i="6"/>
  <c r="AC43" i="6"/>
  <c r="W44" i="6"/>
  <c r="Y44" i="6"/>
  <c r="AA44" i="6"/>
  <c r="AC44" i="6"/>
  <c r="W45" i="6"/>
  <c r="Y45" i="6"/>
  <c r="AA45" i="6"/>
  <c r="AC45" i="6"/>
  <c r="W46" i="6"/>
  <c r="Y46" i="6"/>
  <c r="AA46" i="6"/>
  <c r="AC46" i="6"/>
  <c r="W47" i="6"/>
  <c r="Y47" i="6"/>
  <c r="AA47" i="6"/>
  <c r="AC47" i="6"/>
  <c r="W48" i="6"/>
  <c r="Y48" i="6"/>
  <c r="AA48" i="6"/>
  <c r="AC48" i="6"/>
  <c r="W49" i="6"/>
  <c r="Y49" i="6"/>
  <c r="AA49" i="6"/>
  <c r="AC49" i="6"/>
  <c r="W50" i="6"/>
  <c r="Y50" i="6"/>
  <c r="AA50" i="6"/>
  <c r="AC50" i="6"/>
  <c r="W51" i="6"/>
  <c r="Y51" i="6"/>
  <c r="AA51" i="6"/>
  <c r="AC51" i="6"/>
  <c r="W52" i="6"/>
  <c r="Y52" i="6"/>
  <c r="AA52" i="6"/>
  <c r="AC52" i="6"/>
  <c r="W53" i="6"/>
  <c r="Y53" i="6"/>
  <c r="AA53" i="6"/>
  <c r="AC53" i="6"/>
  <c r="W54" i="6"/>
  <c r="Y54" i="6"/>
  <c r="AA54" i="6"/>
  <c r="AC54" i="6"/>
  <c r="W55" i="6"/>
  <c r="Y55" i="6"/>
  <c r="AA55" i="6"/>
  <c r="AC55" i="6"/>
  <c r="W56" i="6"/>
  <c r="Y56" i="6"/>
  <c r="AA56" i="6"/>
  <c r="AC56" i="6"/>
  <c r="W57" i="6"/>
  <c r="Y57" i="6"/>
  <c r="AA57" i="6"/>
  <c r="AC57" i="6"/>
  <c r="W58" i="6"/>
  <c r="Y58" i="6"/>
  <c r="AA58" i="6"/>
  <c r="AC58" i="6"/>
  <c r="W59" i="6"/>
  <c r="Y59" i="6"/>
  <c r="AA59" i="6"/>
  <c r="AC59" i="6"/>
  <c r="W60" i="6"/>
  <c r="Y60" i="6"/>
  <c r="AA60" i="6"/>
  <c r="AC60" i="6"/>
  <c r="W61" i="6"/>
  <c r="Y61" i="6"/>
  <c r="AA61" i="6"/>
  <c r="AC61" i="6"/>
  <c r="W62" i="6"/>
  <c r="Y62" i="6"/>
  <c r="AA62" i="6"/>
  <c r="AC62" i="6"/>
  <c r="W63" i="6"/>
  <c r="Y63" i="6"/>
  <c r="AA63" i="6"/>
  <c r="AC63" i="6"/>
  <c r="W64" i="6"/>
  <c r="Y64" i="6"/>
  <c r="AA64" i="6"/>
  <c r="AC64" i="6"/>
  <c r="W65" i="6"/>
  <c r="Y65" i="6"/>
  <c r="AA65" i="6"/>
  <c r="AC65" i="6"/>
  <c r="W66" i="6"/>
  <c r="Y66" i="6"/>
  <c r="AA66" i="6"/>
  <c r="AC66" i="6"/>
  <c r="W67" i="6"/>
  <c r="Y67" i="6"/>
  <c r="AA67" i="6"/>
  <c r="AC67" i="6"/>
  <c r="W68" i="6"/>
  <c r="Y68" i="6"/>
  <c r="AA68" i="6"/>
  <c r="AC68" i="6"/>
  <c r="W69" i="6"/>
  <c r="Y69" i="6"/>
  <c r="AA69" i="6"/>
  <c r="AC69" i="6"/>
  <c r="W70" i="6"/>
  <c r="Y70" i="6"/>
  <c r="AA70" i="6"/>
  <c r="AC70" i="6"/>
  <c r="W71" i="6"/>
  <c r="Y71" i="6"/>
  <c r="AA71" i="6"/>
  <c r="AC71" i="6"/>
  <c r="W72" i="6"/>
  <c r="Y72" i="6"/>
  <c r="AA72" i="6"/>
  <c r="AC72" i="6"/>
  <c r="W73" i="6"/>
  <c r="Y73" i="6"/>
  <c r="AA73" i="6"/>
  <c r="AC73" i="6"/>
  <c r="W74" i="6"/>
  <c r="Y74" i="6"/>
  <c r="AA74" i="6"/>
  <c r="AC74" i="6"/>
  <c r="W75" i="6"/>
  <c r="Y75" i="6"/>
  <c r="AA75" i="6"/>
  <c r="AC75" i="6"/>
  <c r="W76" i="6"/>
  <c r="Y76" i="6"/>
  <c r="AA76" i="6"/>
  <c r="AC76" i="6"/>
  <c r="W77" i="6"/>
  <c r="Y77" i="6"/>
  <c r="AA77" i="6"/>
  <c r="AC77" i="6"/>
  <c r="W78" i="6"/>
  <c r="Y78" i="6"/>
  <c r="AA78" i="6"/>
  <c r="AC78" i="6"/>
  <c r="W79" i="6"/>
  <c r="Y79" i="6"/>
  <c r="AA79" i="6"/>
  <c r="AC79" i="6"/>
  <c r="W80" i="6"/>
  <c r="Y80" i="6"/>
  <c r="AA80" i="6"/>
  <c r="AC80" i="6"/>
  <c r="W81" i="6"/>
  <c r="Y81" i="6"/>
  <c r="AA81" i="6"/>
  <c r="AC81" i="6"/>
  <c r="W82" i="6"/>
  <c r="Y82" i="6"/>
  <c r="AA82" i="6"/>
  <c r="AC82" i="6"/>
  <c r="W83" i="6"/>
  <c r="Y83" i="6"/>
  <c r="AA83" i="6"/>
  <c r="AC83" i="6"/>
  <c r="W84" i="6"/>
  <c r="Y84" i="6"/>
  <c r="AA84" i="6"/>
  <c r="AC84" i="6"/>
  <c r="W85" i="6"/>
  <c r="Y85" i="6"/>
  <c r="AA85" i="6"/>
  <c r="AC85" i="6"/>
  <c r="W86" i="6"/>
  <c r="Y86" i="6"/>
  <c r="AA86" i="6"/>
  <c r="AC86" i="6"/>
  <c r="W87" i="6"/>
  <c r="Y87" i="6"/>
  <c r="AA87" i="6"/>
  <c r="AC87" i="6"/>
  <c r="W88" i="6"/>
  <c r="Y88" i="6"/>
  <c r="AA88" i="6"/>
  <c r="AC88" i="6"/>
  <c r="W89" i="6"/>
  <c r="Y89" i="6"/>
  <c r="AA89" i="6"/>
  <c r="AC89" i="6"/>
  <c r="W90" i="6"/>
  <c r="Y90" i="6"/>
  <c r="AA90" i="6"/>
  <c r="AC90" i="6"/>
  <c r="W91" i="6"/>
  <c r="Y91" i="6"/>
  <c r="AA91" i="6"/>
  <c r="AC91" i="6"/>
  <c r="W92" i="6"/>
  <c r="Y92" i="6"/>
  <c r="AA92" i="6"/>
  <c r="AC92" i="6"/>
  <c r="W93" i="6"/>
  <c r="Y93" i="6"/>
  <c r="AA93" i="6"/>
  <c r="AC93" i="6"/>
  <c r="W94" i="6"/>
  <c r="Y94" i="6"/>
  <c r="AA94" i="6"/>
  <c r="AC94" i="6"/>
  <c r="W95" i="6"/>
  <c r="Y95" i="6"/>
  <c r="AA95" i="6"/>
  <c r="AC95" i="6"/>
  <c r="W96" i="6"/>
  <c r="Y96" i="6"/>
  <c r="AA96" i="6"/>
  <c r="AC96" i="6"/>
  <c r="W97" i="6"/>
  <c r="Y97" i="6"/>
  <c r="AA97" i="6"/>
  <c r="AC97" i="6"/>
  <c r="W98" i="6"/>
  <c r="Y98" i="6"/>
  <c r="AA98" i="6"/>
  <c r="AC98" i="6"/>
  <c r="W99" i="6"/>
  <c r="Y99" i="6"/>
  <c r="AA99" i="6"/>
  <c r="AC99" i="6"/>
  <c r="W100" i="6"/>
  <c r="Y100" i="6"/>
  <c r="AA100" i="6"/>
  <c r="AC100" i="6"/>
  <c r="W101" i="6"/>
  <c r="Y101" i="6"/>
  <c r="AA101" i="6"/>
  <c r="AC101" i="6"/>
  <c r="W102" i="6"/>
  <c r="Y102" i="6"/>
  <c r="AA102" i="6"/>
  <c r="AC102" i="6"/>
  <c r="W103" i="6"/>
  <c r="Y103" i="6"/>
  <c r="AA103" i="6"/>
  <c r="AC103" i="6"/>
  <c r="W104" i="6"/>
  <c r="Y104" i="6"/>
  <c r="AA104" i="6"/>
  <c r="AC104" i="6"/>
  <c r="W105" i="6"/>
  <c r="Y105" i="6"/>
  <c r="AA105" i="6"/>
  <c r="AC105" i="6"/>
  <c r="W106" i="6"/>
  <c r="Y106" i="6"/>
  <c r="AA106" i="6"/>
  <c r="AC106" i="6"/>
  <c r="W107" i="6"/>
  <c r="Y107" i="6"/>
  <c r="AA107" i="6"/>
  <c r="AC107" i="6"/>
  <c r="W108" i="6"/>
  <c r="Y108" i="6"/>
  <c r="AA108" i="6"/>
  <c r="AC108" i="6"/>
  <c r="W109" i="6"/>
  <c r="Y109" i="6"/>
  <c r="AA109" i="6"/>
  <c r="AC109" i="6"/>
  <c r="W110" i="6"/>
  <c r="Y110" i="6"/>
  <c r="AA110" i="6"/>
  <c r="AC110" i="6"/>
  <c r="W111" i="6"/>
  <c r="Y111" i="6"/>
  <c r="AA111" i="6"/>
  <c r="AC111" i="6"/>
  <c r="W112" i="6"/>
  <c r="Y112" i="6"/>
  <c r="AA112" i="6"/>
  <c r="AC112" i="6"/>
  <c r="W113" i="6"/>
  <c r="Y113" i="6"/>
  <c r="AA113" i="6"/>
  <c r="AC113" i="6"/>
  <c r="W114" i="6"/>
  <c r="Y114" i="6"/>
  <c r="AA114" i="6"/>
  <c r="AC114" i="6"/>
  <c r="W115" i="6"/>
  <c r="Y115" i="6"/>
  <c r="AA115" i="6"/>
  <c r="AC115" i="6"/>
  <c r="W116" i="6"/>
  <c r="Y116" i="6"/>
  <c r="AA116" i="6"/>
  <c r="AC116" i="6"/>
  <c r="W117" i="6"/>
  <c r="Y117" i="6"/>
  <c r="AA117" i="6"/>
  <c r="AC117" i="6"/>
  <c r="W118" i="6"/>
  <c r="Y118" i="6"/>
  <c r="AA118" i="6"/>
  <c r="AC118" i="6"/>
  <c r="W119" i="6"/>
  <c r="Y119" i="6"/>
  <c r="AA119" i="6"/>
  <c r="AC119" i="6"/>
  <c r="W120" i="6"/>
  <c r="Y120" i="6"/>
  <c r="AA120" i="6"/>
  <c r="AC120" i="6"/>
  <c r="W121" i="6"/>
  <c r="Y121" i="6"/>
  <c r="AA121" i="6"/>
  <c r="AC121" i="6"/>
  <c r="W122" i="6"/>
  <c r="Y122" i="6"/>
  <c r="AA122" i="6"/>
  <c r="AC122" i="6"/>
  <c r="W123" i="6"/>
  <c r="Y123" i="6"/>
  <c r="AA123" i="6"/>
  <c r="AC123" i="6"/>
  <c r="W124" i="6"/>
  <c r="Y124" i="6"/>
  <c r="AA124" i="6"/>
  <c r="AC124" i="6"/>
  <c r="W125" i="6"/>
  <c r="Y125" i="6"/>
  <c r="AA125" i="6"/>
  <c r="AC125" i="6"/>
  <c r="W126" i="6"/>
  <c r="Y126" i="6"/>
  <c r="AA126" i="6"/>
  <c r="AC126" i="6"/>
  <c r="W127" i="6"/>
  <c r="Y127" i="6"/>
  <c r="AA127" i="6"/>
  <c r="AC127" i="6"/>
  <c r="W128" i="6"/>
  <c r="Y128" i="6"/>
  <c r="AA128" i="6"/>
  <c r="AC128" i="6"/>
  <c r="W129" i="6"/>
  <c r="Y129" i="6"/>
  <c r="AA129" i="6"/>
  <c r="AC129" i="6"/>
  <c r="W130" i="6"/>
  <c r="Y130" i="6"/>
  <c r="AA130" i="6"/>
  <c r="AC130" i="6"/>
  <c r="W131" i="6"/>
  <c r="Y131" i="6"/>
  <c r="AA131" i="6"/>
  <c r="AC131" i="6"/>
  <c r="W132" i="6"/>
  <c r="Y132" i="6"/>
  <c r="AA132" i="6"/>
  <c r="AC132" i="6"/>
  <c r="W133" i="6"/>
  <c r="Y133" i="6"/>
  <c r="AA133" i="6"/>
  <c r="AC133" i="6"/>
  <c r="W134" i="6"/>
  <c r="Y134" i="6"/>
  <c r="AA134" i="6"/>
  <c r="AC134" i="6"/>
  <c r="W135" i="6"/>
  <c r="Y135" i="6"/>
  <c r="AA135" i="6"/>
  <c r="AC135" i="6"/>
  <c r="W136" i="6"/>
  <c r="Y136" i="6"/>
  <c r="AA136" i="6"/>
  <c r="AC136" i="6"/>
  <c r="W137" i="6"/>
  <c r="Y137" i="6"/>
  <c r="AA137" i="6"/>
  <c r="AC137" i="6"/>
  <c r="W138" i="6"/>
  <c r="Y138" i="6"/>
  <c r="AA138" i="6"/>
  <c r="AC138" i="6"/>
  <c r="W139" i="6"/>
  <c r="Y139" i="6"/>
  <c r="AA139" i="6"/>
  <c r="AC139" i="6"/>
  <c r="W140" i="6"/>
  <c r="Y140" i="6"/>
  <c r="AA140" i="6"/>
  <c r="AC140" i="6"/>
  <c r="W141" i="6"/>
  <c r="Y141" i="6"/>
  <c r="AA141" i="6"/>
  <c r="AC141" i="6"/>
  <c r="W142" i="6"/>
  <c r="Y142" i="6"/>
  <c r="AA142" i="6"/>
  <c r="AC142" i="6"/>
  <c r="W143" i="6"/>
  <c r="Y143" i="6"/>
  <c r="AA143" i="6"/>
  <c r="AC143" i="6"/>
  <c r="W144" i="6"/>
  <c r="Y144" i="6"/>
  <c r="AA144" i="6"/>
  <c r="AC144" i="6"/>
  <c r="W145" i="6"/>
  <c r="Y145" i="6"/>
  <c r="AA145" i="6"/>
  <c r="AC145" i="6"/>
  <c r="W146" i="6"/>
  <c r="Y146" i="6"/>
  <c r="AA146" i="6"/>
  <c r="AC146" i="6"/>
  <c r="W147" i="6"/>
  <c r="Y147" i="6"/>
  <c r="AA147" i="6"/>
  <c r="AC147" i="6"/>
  <c r="W148" i="6"/>
  <c r="Y148" i="6"/>
  <c r="AA148" i="6"/>
  <c r="AC148" i="6"/>
  <c r="W149" i="6"/>
  <c r="Y149" i="6"/>
  <c r="AA149" i="6"/>
  <c r="AC149" i="6"/>
  <c r="W150" i="6"/>
  <c r="Y150" i="6"/>
  <c r="AA150" i="6"/>
  <c r="AC150" i="6"/>
  <c r="W151" i="6"/>
  <c r="Y151" i="6"/>
  <c r="AA151" i="6"/>
  <c r="AC151" i="6"/>
  <c r="W152" i="6"/>
  <c r="Y152" i="6"/>
  <c r="AA152" i="6"/>
  <c r="AC152" i="6"/>
  <c r="W153" i="6"/>
  <c r="Y153" i="6"/>
  <c r="AA153" i="6"/>
  <c r="AC153" i="6"/>
  <c r="W154" i="6"/>
  <c r="Y154" i="6"/>
  <c r="AA154" i="6"/>
  <c r="AC154" i="6"/>
  <c r="W155" i="6"/>
  <c r="Y155" i="6"/>
  <c r="AA155" i="6"/>
  <c r="AC155" i="6"/>
  <c r="W156" i="6"/>
  <c r="Y156" i="6"/>
  <c r="AA156" i="6"/>
  <c r="AC156" i="6"/>
  <c r="W157" i="6"/>
  <c r="Y157" i="6"/>
  <c r="AA157" i="6"/>
  <c r="AC157" i="6"/>
  <c r="W158" i="6"/>
  <c r="Y158" i="6"/>
  <c r="AA158" i="6"/>
  <c r="AC158" i="6"/>
  <c r="W159" i="6"/>
  <c r="Y159" i="6"/>
  <c r="AA159" i="6"/>
  <c r="AC159" i="6"/>
  <c r="W160" i="6"/>
  <c r="Y160" i="6"/>
  <c r="AA160" i="6"/>
  <c r="AC160" i="6"/>
  <c r="W161" i="6"/>
  <c r="Y161" i="6"/>
  <c r="AA161" i="6"/>
  <c r="AC161" i="6"/>
  <c r="W162" i="6"/>
  <c r="Y162" i="6"/>
  <c r="AA162" i="6"/>
  <c r="AC162" i="6"/>
  <c r="W163" i="6"/>
  <c r="Y163" i="6"/>
  <c r="AA163" i="6"/>
  <c r="AC163" i="6"/>
  <c r="W164" i="6"/>
  <c r="Y164" i="6"/>
  <c r="AA164" i="6"/>
  <c r="AC164" i="6"/>
  <c r="W165" i="6"/>
  <c r="Y165" i="6"/>
  <c r="AA165" i="6"/>
  <c r="AC165" i="6"/>
  <c r="W166" i="6"/>
  <c r="Y166" i="6"/>
  <c r="AA166" i="6"/>
  <c r="AC166" i="6"/>
  <c r="W167" i="6"/>
  <c r="Y167" i="6"/>
  <c r="AA167" i="6"/>
  <c r="AC167" i="6"/>
  <c r="W168" i="6"/>
  <c r="Y168" i="6"/>
  <c r="AA168" i="6"/>
  <c r="AC168" i="6"/>
  <c r="W169" i="6"/>
  <c r="Y169" i="6"/>
  <c r="AA169" i="6"/>
  <c r="AC169" i="6"/>
  <c r="W170" i="6"/>
  <c r="Y170" i="6"/>
  <c r="AA170" i="6"/>
  <c r="AC170" i="6"/>
  <c r="W171" i="6"/>
  <c r="Y171" i="6"/>
  <c r="AA171" i="6"/>
  <c r="AC171" i="6"/>
  <c r="W172" i="6"/>
  <c r="Y172" i="6"/>
  <c r="AA172" i="6"/>
  <c r="AC172" i="6"/>
  <c r="W173" i="6"/>
  <c r="Y173" i="6"/>
  <c r="AA173" i="6"/>
  <c r="AC173" i="6"/>
  <c r="W174" i="6"/>
  <c r="Y174" i="6"/>
  <c r="AA174" i="6"/>
  <c r="AC174" i="6"/>
  <c r="W175" i="6"/>
  <c r="Y175" i="6"/>
  <c r="AA175" i="6"/>
  <c r="AC175" i="6"/>
  <c r="W176" i="6"/>
  <c r="Y176" i="6"/>
  <c r="AA176" i="6"/>
  <c r="AC176" i="6"/>
  <c r="W177" i="6"/>
  <c r="Y177" i="6"/>
  <c r="AA177" i="6"/>
  <c r="AC177" i="6"/>
  <c r="W178" i="6"/>
  <c r="Y178" i="6"/>
  <c r="AA178" i="6"/>
  <c r="AC178" i="6"/>
  <c r="W179" i="6"/>
  <c r="Y179" i="6"/>
  <c r="AA179" i="6"/>
  <c r="AC179" i="6"/>
  <c r="W180" i="6"/>
  <c r="Y180" i="6"/>
  <c r="AA180" i="6"/>
  <c r="AC180" i="6"/>
  <c r="W181" i="6"/>
  <c r="Y181" i="6"/>
  <c r="AA181" i="6"/>
  <c r="AC181" i="6"/>
  <c r="W182" i="6"/>
  <c r="Y182" i="6"/>
  <c r="AA182" i="6"/>
  <c r="AC182" i="6"/>
  <c r="W183" i="6"/>
  <c r="Y183" i="6"/>
  <c r="AA183" i="6"/>
  <c r="AC183" i="6"/>
  <c r="W184" i="6"/>
  <c r="Y184" i="6"/>
  <c r="AA184" i="6"/>
  <c r="AC184" i="6"/>
  <c r="W185" i="6"/>
  <c r="Y185" i="6"/>
  <c r="AA185" i="6"/>
  <c r="AC185" i="6"/>
  <c r="W186" i="6"/>
  <c r="Y186" i="6"/>
  <c r="AA186" i="6"/>
  <c r="AC186" i="6"/>
  <c r="W187" i="6"/>
  <c r="Y187" i="6"/>
  <c r="AA187" i="6"/>
  <c r="AC187" i="6"/>
  <c r="W188" i="6"/>
  <c r="Y188" i="6"/>
  <c r="AA188" i="6"/>
  <c r="AC188" i="6"/>
  <c r="W189" i="6"/>
  <c r="Y189" i="6"/>
  <c r="AA189" i="6"/>
  <c r="AC189" i="6"/>
  <c r="W190" i="6"/>
  <c r="Y190" i="6"/>
  <c r="AA190" i="6"/>
  <c r="AC190" i="6"/>
  <c r="W191" i="6"/>
  <c r="Y191" i="6"/>
  <c r="AA191" i="6"/>
  <c r="AC191" i="6"/>
  <c r="W192" i="6"/>
  <c r="Y192" i="6"/>
  <c r="AA192" i="6"/>
  <c r="AC192" i="6"/>
  <c r="W193" i="6"/>
  <c r="Y193" i="6"/>
  <c r="AA193" i="6"/>
  <c r="AC193" i="6"/>
  <c r="W194" i="6"/>
  <c r="Y194" i="6"/>
  <c r="AA194" i="6"/>
  <c r="AC194" i="6"/>
  <c r="W195" i="6"/>
  <c r="Y195" i="6"/>
  <c r="AA195" i="6"/>
  <c r="AC195" i="6"/>
  <c r="W196" i="6"/>
  <c r="Y196" i="6"/>
  <c r="AA196" i="6"/>
  <c r="AC196" i="6"/>
  <c r="W197" i="6"/>
  <c r="Y197" i="6"/>
  <c r="AA197" i="6"/>
  <c r="AC197" i="6"/>
  <c r="W198" i="6"/>
  <c r="Y198" i="6"/>
  <c r="AA198" i="6"/>
  <c r="AC198" i="6"/>
  <c r="W199" i="6"/>
  <c r="Y199" i="6"/>
  <c r="AA199" i="6"/>
  <c r="AC199" i="6"/>
  <c r="W200" i="6"/>
  <c r="Y200" i="6"/>
  <c r="AA200" i="6"/>
  <c r="AC200" i="6"/>
  <c r="W201" i="6"/>
  <c r="Y201" i="6"/>
  <c r="AA201" i="6"/>
  <c r="AC201" i="6"/>
  <c r="W202" i="6"/>
  <c r="Y202" i="6"/>
  <c r="AA202" i="6"/>
  <c r="AC202" i="6"/>
  <c r="W203" i="6"/>
  <c r="Y203" i="6"/>
  <c r="AA203" i="6"/>
  <c r="AC203" i="6"/>
  <c r="W204" i="6"/>
  <c r="Y204" i="6"/>
  <c r="AA204" i="6"/>
  <c r="AC204" i="6"/>
  <c r="W205" i="6"/>
  <c r="Y205" i="6"/>
  <c r="AA205" i="6"/>
  <c r="AC205" i="6"/>
  <c r="W206" i="6"/>
  <c r="Y206" i="6"/>
  <c r="AA206" i="6"/>
  <c r="AC206" i="6"/>
  <c r="W207" i="6"/>
  <c r="Y207" i="6"/>
  <c r="AA207" i="6"/>
  <c r="AC207" i="6"/>
  <c r="W208" i="6"/>
  <c r="Y208" i="6"/>
  <c r="AA208" i="6"/>
  <c r="AC208" i="6"/>
  <c r="W209" i="6"/>
  <c r="Y209" i="6"/>
  <c r="AA209" i="6"/>
  <c r="AC209" i="6"/>
  <c r="W210" i="6"/>
  <c r="Y210" i="6"/>
  <c r="AA210" i="6"/>
  <c r="AC210" i="6"/>
  <c r="W211" i="6"/>
  <c r="Y211" i="6"/>
  <c r="AA211" i="6"/>
  <c r="AC211" i="6"/>
  <c r="W212" i="6"/>
  <c r="Y212" i="6"/>
  <c r="AA212" i="6"/>
  <c r="AC212" i="6"/>
  <c r="W213" i="6"/>
  <c r="Y213" i="6"/>
  <c r="AA213" i="6"/>
  <c r="AC213" i="6"/>
  <c r="W214" i="6"/>
  <c r="Y214" i="6"/>
  <c r="AA214" i="6"/>
  <c r="AC214" i="6"/>
  <c r="W215" i="6"/>
  <c r="Y215" i="6"/>
  <c r="AA215" i="6"/>
  <c r="AC215" i="6"/>
  <c r="W216" i="6"/>
  <c r="Y216" i="6"/>
  <c r="AA216" i="6"/>
  <c r="AC216" i="6"/>
  <c r="W217" i="6"/>
  <c r="Y217" i="6"/>
  <c r="AA217" i="6"/>
  <c r="AC217" i="6"/>
  <c r="W218" i="6"/>
  <c r="Y218" i="6"/>
  <c r="AA218" i="6"/>
  <c r="AC218" i="6"/>
  <c r="W219" i="6"/>
  <c r="Y219" i="6"/>
  <c r="AA219" i="6"/>
  <c r="AC219" i="6"/>
  <c r="W220" i="6"/>
  <c r="Y220" i="6"/>
  <c r="AA220" i="6"/>
  <c r="AC220" i="6"/>
  <c r="W221" i="6"/>
  <c r="Y221" i="6"/>
  <c r="AA221" i="6"/>
  <c r="AC221" i="6"/>
  <c r="W222" i="6"/>
  <c r="Y222" i="6"/>
  <c r="AA222" i="6"/>
  <c r="AC222" i="6"/>
  <c r="W223" i="6"/>
  <c r="Y223" i="6"/>
  <c r="AA223" i="6"/>
  <c r="AC223" i="6"/>
  <c r="W224" i="6"/>
  <c r="Y224" i="6"/>
  <c r="AA224" i="6"/>
  <c r="AC224" i="6"/>
  <c r="W225" i="6"/>
  <c r="Y225" i="6"/>
  <c r="AA225" i="6"/>
  <c r="AC225" i="6"/>
  <c r="W226" i="6"/>
  <c r="Y226" i="6"/>
  <c r="AA226" i="6"/>
  <c r="AC226" i="6"/>
  <c r="W227" i="6"/>
  <c r="Y227" i="6"/>
  <c r="AA227" i="6"/>
  <c r="AC227" i="6"/>
  <c r="W228" i="6"/>
  <c r="Y228" i="6"/>
  <c r="AA228" i="6"/>
  <c r="AC228" i="6"/>
  <c r="W229" i="6"/>
  <c r="Y229" i="6"/>
  <c r="AA229" i="6"/>
  <c r="AC229" i="6"/>
  <c r="W230" i="6"/>
  <c r="Y230" i="6"/>
  <c r="AA230" i="6"/>
  <c r="AC230" i="6"/>
  <c r="W231" i="6"/>
  <c r="Y231" i="6"/>
  <c r="AA231" i="6"/>
  <c r="AC231" i="6"/>
  <c r="W232" i="6"/>
  <c r="Y232" i="6"/>
  <c r="AA232" i="6"/>
  <c r="AC232" i="6"/>
  <c r="W233" i="6"/>
  <c r="Y233" i="6"/>
  <c r="AA233" i="6"/>
  <c r="AC233" i="6"/>
  <c r="W234" i="6"/>
  <c r="Y234" i="6"/>
  <c r="AA234" i="6"/>
  <c r="AC234" i="6"/>
  <c r="W235" i="6"/>
  <c r="Y235" i="6"/>
  <c r="AA235" i="6"/>
  <c r="AC235" i="6"/>
  <c r="W236" i="6"/>
  <c r="Y236" i="6"/>
  <c r="AA236" i="6"/>
  <c r="AC236" i="6"/>
  <c r="W237" i="6"/>
  <c r="Y237" i="6"/>
  <c r="AA237" i="6"/>
  <c r="AC237" i="6"/>
  <c r="W238" i="6"/>
  <c r="Y238" i="6"/>
  <c r="AA238" i="6"/>
  <c r="AC238" i="6"/>
  <c r="W239" i="6"/>
  <c r="Y239" i="6"/>
  <c r="AA239" i="6"/>
  <c r="AC239" i="6"/>
  <c r="W240" i="6"/>
  <c r="Y240" i="6"/>
  <c r="AA240" i="6"/>
  <c r="AC240" i="6"/>
  <c r="W241" i="6"/>
  <c r="Y241" i="6"/>
  <c r="AA241" i="6"/>
  <c r="AC241" i="6"/>
  <c r="W242" i="6"/>
  <c r="Y242" i="6"/>
  <c r="AA242" i="6"/>
  <c r="AC242" i="6"/>
  <c r="W243" i="6"/>
  <c r="Y243" i="6"/>
  <c r="AA243" i="6"/>
  <c r="AC243" i="6"/>
  <c r="W244" i="6"/>
  <c r="Y244" i="6"/>
  <c r="AA244" i="6"/>
  <c r="AC244" i="6"/>
  <c r="W245" i="6"/>
  <c r="Y245" i="6"/>
  <c r="AA245" i="6"/>
  <c r="AC245" i="6"/>
  <c r="W246" i="6"/>
  <c r="Y246" i="6"/>
  <c r="AA246" i="6"/>
  <c r="AC246" i="6"/>
  <c r="W247" i="6"/>
  <c r="Y247" i="6"/>
  <c r="AA247" i="6"/>
  <c r="AC247" i="6"/>
  <c r="W248" i="6"/>
  <c r="Y248" i="6"/>
  <c r="AA248" i="6"/>
  <c r="AC248" i="6"/>
  <c r="W249" i="6"/>
  <c r="Y249" i="6"/>
  <c r="AA249" i="6"/>
  <c r="AC249" i="6"/>
  <c r="W250" i="6"/>
  <c r="Y250" i="6"/>
  <c r="AA250" i="6"/>
  <c r="AC250" i="6"/>
  <c r="W251" i="6"/>
  <c r="Y251" i="6"/>
  <c r="AA251" i="6"/>
  <c r="AC251" i="6"/>
  <c r="W252" i="6"/>
  <c r="Y252" i="6"/>
  <c r="AA252" i="6"/>
  <c r="AC252" i="6"/>
  <c r="W253" i="6"/>
  <c r="Y253" i="6"/>
  <c r="AA253" i="6"/>
  <c r="AC253" i="6"/>
  <c r="W254" i="6"/>
  <c r="Y254" i="6"/>
  <c r="AA254" i="6"/>
  <c r="AC254" i="6"/>
  <c r="W255" i="6"/>
  <c r="Y255" i="6"/>
  <c r="AA255" i="6"/>
  <c r="AC255" i="6"/>
  <c r="W256" i="6"/>
  <c r="Y256" i="6"/>
  <c r="AA256" i="6"/>
  <c r="AC256" i="6"/>
  <c r="W257" i="6"/>
  <c r="Y257" i="6"/>
  <c r="AA257" i="6"/>
  <c r="AC257" i="6"/>
  <c r="W258" i="6"/>
  <c r="Y258" i="6"/>
  <c r="AA258" i="6"/>
  <c r="AC258" i="6"/>
  <c r="W259" i="6"/>
  <c r="Y259" i="6"/>
  <c r="AA259" i="6"/>
  <c r="AC259" i="6"/>
  <c r="W260" i="6"/>
  <c r="Y260" i="6"/>
  <c r="AA260" i="6"/>
  <c r="AC260" i="6"/>
  <c r="W261" i="6"/>
  <c r="Y261" i="6"/>
  <c r="AA261" i="6"/>
  <c r="AC261" i="6"/>
  <c r="W262" i="6"/>
  <c r="Y262" i="6"/>
  <c r="AA262" i="6"/>
  <c r="AC262" i="6"/>
  <c r="W263" i="6"/>
  <c r="Y263" i="6"/>
  <c r="AA263" i="6"/>
  <c r="AC263" i="6"/>
  <c r="W264" i="6"/>
  <c r="Y264" i="6"/>
  <c r="AA264" i="6"/>
  <c r="AC264" i="6"/>
  <c r="W265" i="6"/>
  <c r="Y265" i="6"/>
  <c r="AA265" i="6"/>
  <c r="AC265" i="6"/>
  <c r="W266" i="6"/>
  <c r="Y266" i="6"/>
  <c r="AA266" i="6"/>
  <c r="AC266" i="6"/>
  <c r="W267" i="6"/>
  <c r="Y267" i="6"/>
  <c r="AA267" i="6"/>
  <c r="AC267" i="6"/>
  <c r="W268" i="6"/>
  <c r="Y268" i="6"/>
  <c r="AA268" i="6"/>
  <c r="AC268" i="6"/>
  <c r="W269" i="6"/>
  <c r="Y269" i="6"/>
  <c r="AA269" i="6"/>
  <c r="AC269" i="6"/>
  <c r="W270" i="6"/>
  <c r="Y270" i="6"/>
  <c r="AA270" i="6"/>
  <c r="AC270" i="6"/>
  <c r="W271" i="6"/>
  <c r="Y271" i="6"/>
  <c r="AA271" i="6"/>
  <c r="AC271" i="6"/>
  <c r="W272" i="6"/>
  <c r="Y272" i="6"/>
  <c r="AA272" i="6"/>
  <c r="AC272" i="6"/>
  <c r="W273" i="6"/>
  <c r="Y273" i="6"/>
  <c r="AA273" i="6"/>
  <c r="AC273" i="6"/>
  <c r="W274" i="6"/>
  <c r="Y274" i="6"/>
  <c r="AA274" i="6"/>
  <c r="AC274" i="6"/>
  <c r="W275" i="6"/>
  <c r="Y275" i="6"/>
  <c r="AA275" i="6"/>
  <c r="AC275" i="6"/>
  <c r="W276" i="6"/>
  <c r="Y276" i="6"/>
  <c r="AA276" i="6"/>
  <c r="AC276" i="6"/>
  <c r="W277" i="6"/>
  <c r="Y277" i="6"/>
  <c r="AA277" i="6"/>
  <c r="AC277" i="6"/>
  <c r="W278" i="6"/>
  <c r="Y278" i="6"/>
  <c r="AA278" i="6"/>
  <c r="AC278" i="6"/>
  <c r="W279" i="6"/>
  <c r="Y279" i="6"/>
  <c r="AA279" i="6"/>
  <c r="AC279" i="6"/>
  <c r="W280" i="6"/>
  <c r="Y280" i="6"/>
  <c r="AA280" i="6"/>
  <c r="AC280" i="6"/>
  <c r="W281" i="6"/>
  <c r="Y281" i="6"/>
  <c r="AA281" i="6"/>
  <c r="AC281" i="6"/>
  <c r="W282" i="6"/>
  <c r="Y282" i="6"/>
  <c r="AA282" i="6"/>
  <c r="AC282" i="6"/>
  <c r="W283" i="6"/>
  <c r="Y283" i="6"/>
  <c r="AA283" i="6"/>
  <c r="AC283" i="6"/>
  <c r="W284" i="6"/>
  <c r="Y284" i="6"/>
  <c r="AA284" i="6"/>
  <c r="AC284" i="6"/>
  <c r="W285" i="6"/>
  <c r="Y285" i="6"/>
  <c r="AA285" i="6"/>
  <c r="AC285" i="6"/>
  <c r="W286" i="6"/>
  <c r="Y286" i="6"/>
  <c r="AA286" i="6"/>
  <c r="AC286" i="6"/>
  <c r="W287" i="6"/>
  <c r="Y287" i="6"/>
  <c r="AA287" i="6"/>
  <c r="AC287" i="6"/>
  <c r="W288" i="6"/>
  <c r="Y288" i="6"/>
  <c r="AA288" i="6"/>
  <c r="AC288" i="6"/>
  <c r="W289" i="6"/>
  <c r="Y289" i="6"/>
  <c r="AA289" i="6"/>
  <c r="AC289" i="6"/>
  <c r="W290" i="6"/>
  <c r="Y290" i="6"/>
  <c r="AA290" i="6"/>
  <c r="AC290" i="6"/>
  <c r="W291" i="6"/>
  <c r="Y291" i="6"/>
  <c r="AA291" i="6"/>
  <c r="AC291" i="6"/>
  <c r="W292" i="6"/>
  <c r="Y292" i="6"/>
  <c r="AA292" i="6"/>
  <c r="AC292" i="6"/>
  <c r="W293" i="6"/>
  <c r="Y293" i="6"/>
  <c r="AA293" i="6"/>
  <c r="AC293" i="6"/>
  <c r="W294" i="6"/>
  <c r="Y294" i="6"/>
  <c r="AA294" i="6"/>
  <c r="AC294" i="6"/>
  <c r="W295" i="6"/>
  <c r="Y295" i="6"/>
  <c r="AA295" i="6"/>
  <c r="AC295" i="6"/>
  <c r="W296" i="6"/>
  <c r="Y296" i="6"/>
  <c r="AA296" i="6"/>
  <c r="AC296" i="6"/>
  <c r="W297" i="6"/>
  <c r="Y297" i="6"/>
  <c r="AA297" i="6"/>
  <c r="AC297" i="6"/>
  <c r="W298" i="6"/>
  <c r="Y298" i="6"/>
  <c r="AA298" i="6"/>
  <c r="AC298" i="6"/>
  <c r="W299" i="6"/>
  <c r="Y299" i="6"/>
  <c r="AA299" i="6"/>
  <c r="AC299" i="6"/>
  <c r="W300" i="6"/>
  <c r="Y300" i="6"/>
  <c r="AA300" i="6"/>
  <c r="AC300" i="6"/>
  <c r="W301" i="6"/>
  <c r="Y301" i="6"/>
  <c r="AA301" i="6"/>
  <c r="AC301" i="6"/>
  <c r="W302" i="6"/>
  <c r="Y302" i="6"/>
  <c r="AA302" i="6"/>
  <c r="AC302" i="6"/>
  <c r="W303" i="6"/>
  <c r="Y303" i="6"/>
  <c r="AA303" i="6"/>
  <c r="AC303" i="6"/>
  <c r="W304" i="6"/>
  <c r="Y304" i="6"/>
  <c r="AA304" i="6"/>
  <c r="AC304" i="6"/>
  <c r="W305" i="6"/>
  <c r="Y305" i="6"/>
  <c r="AA305" i="6"/>
  <c r="AC305" i="6"/>
  <c r="W306" i="6"/>
  <c r="Y306" i="6"/>
  <c r="AA306" i="6"/>
  <c r="AC306" i="6"/>
  <c r="W307" i="6"/>
  <c r="Y307" i="6"/>
  <c r="AA307" i="6"/>
  <c r="AC307" i="6"/>
  <c r="W308" i="6"/>
  <c r="Y308" i="6"/>
  <c r="AA308" i="6"/>
  <c r="AC308" i="6"/>
  <c r="W309" i="6"/>
  <c r="Y309" i="6"/>
  <c r="AA309" i="6"/>
  <c r="AC309" i="6"/>
  <c r="W310" i="6"/>
  <c r="Y310" i="6"/>
  <c r="AA310" i="6"/>
  <c r="AC310" i="6"/>
  <c r="W311" i="6"/>
  <c r="Y311" i="6"/>
  <c r="AA311" i="6"/>
  <c r="AC311" i="6"/>
  <c r="W312" i="6"/>
  <c r="Y312" i="6"/>
  <c r="AA312" i="6"/>
  <c r="AC312" i="6"/>
  <c r="W313" i="6"/>
  <c r="Y313" i="6"/>
  <c r="AA313" i="6"/>
  <c r="AC313" i="6"/>
  <c r="W314" i="6"/>
  <c r="Y314" i="6"/>
  <c r="AA314" i="6"/>
  <c r="AC314" i="6"/>
  <c r="W315" i="6"/>
  <c r="Y315" i="6"/>
  <c r="AA315" i="6"/>
  <c r="AC315" i="6"/>
  <c r="W316" i="6"/>
  <c r="Y316" i="6"/>
  <c r="AA316" i="6"/>
  <c r="AC316" i="6"/>
  <c r="W317" i="6"/>
  <c r="Y317" i="6"/>
  <c r="AA317" i="6"/>
  <c r="AC317" i="6"/>
  <c r="W318" i="6"/>
  <c r="Y318" i="6"/>
  <c r="AA318" i="6"/>
  <c r="AC318" i="6"/>
  <c r="W319" i="6"/>
  <c r="Y319" i="6"/>
  <c r="AA319" i="6"/>
  <c r="AC319" i="6"/>
  <c r="W320" i="6"/>
  <c r="Y320" i="6"/>
  <c r="AA320" i="6"/>
  <c r="AC320" i="6"/>
  <c r="W321" i="6"/>
  <c r="Y321" i="6"/>
  <c r="AA321" i="6"/>
  <c r="AC321" i="6"/>
  <c r="W322" i="6"/>
  <c r="Y322" i="6"/>
  <c r="AA322" i="6"/>
  <c r="AC322" i="6"/>
  <c r="W323" i="6"/>
  <c r="Y323" i="6"/>
  <c r="AA323" i="6"/>
  <c r="AC323" i="6"/>
  <c r="W324" i="6"/>
  <c r="Y324" i="6"/>
  <c r="AA324" i="6"/>
  <c r="AC324" i="6"/>
  <c r="W325" i="6"/>
  <c r="Y325" i="6"/>
  <c r="AA325" i="6"/>
  <c r="AC325" i="6"/>
  <c r="W326" i="6"/>
  <c r="Y326" i="6"/>
  <c r="AA326" i="6"/>
  <c r="AC326" i="6"/>
  <c r="W327" i="6"/>
  <c r="Y327" i="6"/>
  <c r="AA327" i="6"/>
  <c r="AC327" i="6"/>
  <c r="W328" i="6"/>
  <c r="Y328" i="6"/>
  <c r="AA328" i="6"/>
  <c r="AC328" i="6"/>
  <c r="W329" i="6"/>
  <c r="Y329" i="6"/>
  <c r="AA329" i="6"/>
  <c r="AC329" i="6"/>
  <c r="W330" i="6"/>
  <c r="Y330" i="6"/>
  <c r="AA330" i="6"/>
  <c r="AC330" i="6"/>
  <c r="W331" i="6"/>
  <c r="Y331" i="6"/>
  <c r="AA331" i="6"/>
  <c r="AC331" i="6"/>
  <c r="W332" i="6"/>
  <c r="Y332" i="6"/>
  <c r="AA332" i="6"/>
  <c r="AC332" i="6"/>
  <c r="W333" i="6"/>
  <c r="Y333" i="6"/>
  <c r="AA333" i="6"/>
  <c r="AC333" i="6"/>
  <c r="W334" i="6"/>
  <c r="Y334" i="6"/>
  <c r="AA334" i="6"/>
  <c r="AC334" i="6"/>
  <c r="W335" i="6"/>
  <c r="Y335" i="6"/>
  <c r="AA335" i="6"/>
  <c r="AC335" i="6"/>
  <c r="W336" i="6"/>
  <c r="Y336" i="6"/>
  <c r="AA336" i="6"/>
  <c r="AC336" i="6"/>
  <c r="W337" i="6"/>
  <c r="Y337" i="6"/>
  <c r="AA337" i="6"/>
  <c r="AC337" i="6"/>
  <c r="W338" i="6"/>
  <c r="Y338" i="6"/>
  <c r="AA338" i="6"/>
  <c r="AC338" i="6"/>
  <c r="W339" i="6"/>
  <c r="Y339" i="6"/>
  <c r="AA339" i="6"/>
  <c r="AC339" i="6"/>
  <c r="W340" i="6"/>
  <c r="Y340" i="6"/>
  <c r="AA340" i="6"/>
  <c r="AC340" i="6"/>
  <c r="W341" i="6"/>
  <c r="Y341" i="6"/>
  <c r="AA341" i="6"/>
  <c r="AC341" i="6"/>
  <c r="W342" i="6"/>
  <c r="Y342" i="6"/>
  <c r="AA342" i="6"/>
  <c r="AC342" i="6"/>
  <c r="W343" i="6"/>
  <c r="Y343" i="6"/>
  <c r="AA343" i="6"/>
  <c r="AC343" i="6"/>
  <c r="W344" i="6"/>
  <c r="Y344" i="6"/>
  <c r="AA344" i="6"/>
  <c r="AC344" i="6"/>
  <c r="W345" i="6"/>
  <c r="Y345" i="6"/>
  <c r="AA345" i="6"/>
  <c r="AC345" i="6"/>
  <c r="W346" i="6"/>
  <c r="Y346" i="6"/>
  <c r="AA346" i="6"/>
  <c r="AC346" i="6"/>
  <c r="W347" i="6"/>
  <c r="Y347" i="6"/>
  <c r="AA347" i="6"/>
  <c r="AC347" i="6"/>
  <c r="W348" i="6"/>
  <c r="Y348" i="6"/>
  <c r="AA348" i="6"/>
  <c r="AC348" i="6"/>
  <c r="W349" i="6"/>
  <c r="Y349" i="6"/>
  <c r="AA349" i="6"/>
  <c r="AC349" i="6"/>
  <c r="W350" i="6"/>
  <c r="Y350" i="6"/>
  <c r="AA350" i="6"/>
  <c r="AC350" i="6"/>
  <c r="W351" i="6"/>
  <c r="Y351" i="6"/>
  <c r="AA351" i="6"/>
  <c r="AC351" i="6"/>
  <c r="W352" i="6"/>
  <c r="Y352" i="6"/>
  <c r="AA352" i="6"/>
  <c r="AC352" i="6"/>
  <c r="W353" i="6"/>
  <c r="Y353" i="6"/>
  <c r="AA353" i="6"/>
  <c r="AC353" i="6"/>
  <c r="W354" i="6"/>
  <c r="Y354" i="6"/>
  <c r="AA354" i="6"/>
  <c r="AC354" i="6"/>
  <c r="W355" i="6"/>
  <c r="Y355" i="6"/>
  <c r="AA355" i="6"/>
  <c r="AC355" i="6"/>
  <c r="W356" i="6"/>
  <c r="Y356" i="6"/>
  <c r="AA356" i="6"/>
  <c r="AC356" i="6"/>
  <c r="W357" i="6"/>
  <c r="Y357" i="6"/>
  <c r="AA357" i="6"/>
  <c r="AC357" i="6"/>
  <c r="W358" i="6"/>
  <c r="Y358" i="6"/>
  <c r="AA358" i="6"/>
  <c r="AC358" i="6"/>
  <c r="W359" i="6"/>
  <c r="Y359" i="6"/>
  <c r="AA359" i="6"/>
  <c r="AC359" i="6"/>
  <c r="W360" i="6"/>
  <c r="Y360" i="6"/>
  <c r="AA360" i="6"/>
  <c r="AC360" i="6"/>
  <c r="W361" i="6"/>
  <c r="Y361" i="6"/>
  <c r="AA361" i="6"/>
  <c r="AC361" i="6"/>
  <c r="W362" i="6"/>
  <c r="Y362" i="6"/>
  <c r="AA362" i="6"/>
  <c r="AC362" i="6"/>
  <c r="W363" i="6"/>
  <c r="Y363" i="6"/>
  <c r="AA363" i="6"/>
  <c r="AC363" i="6"/>
  <c r="W364" i="6"/>
  <c r="Y364" i="6"/>
  <c r="AA364" i="6"/>
  <c r="AC364" i="6"/>
  <c r="W365" i="6"/>
  <c r="Y365" i="6"/>
  <c r="AA365" i="6"/>
  <c r="AC365" i="6"/>
  <c r="W366" i="6"/>
  <c r="Y366" i="6"/>
  <c r="AA366" i="6"/>
  <c r="AC366" i="6"/>
  <c r="W367" i="6"/>
  <c r="Y367" i="6"/>
  <c r="AA367" i="6"/>
  <c r="AC367" i="6"/>
  <c r="W368" i="6"/>
  <c r="Y368" i="6"/>
  <c r="AA368" i="6"/>
  <c r="AC368" i="6"/>
  <c r="W369" i="6"/>
  <c r="Y369" i="6"/>
  <c r="AA369" i="6"/>
  <c r="AC369" i="6"/>
  <c r="W370" i="6"/>
  <c r="Y370" i="6"/>
  <c r="AA370" i="6"/>
  <c r="AC370" i="6"/>
  <c r="W371" i="6"/>
  <c r="Y371" i="6"/>
  <c r="AA371" i="6"/>
  <c r="AC371" i="6"/>
  <c r="W372" i="6"/>
  <c r="Y372" i="6"/>
  <c r="AA372" i="6"/>
  <c r="AC372" i="6"/>
  <c r="W373" i="6"/>
  <c r="Y373" i="6"/>
  <c r="AA373" i="6"/>
  <c r="AC373" i="6"/>
  <c r="W374" i="6"/>
  <c r="Y374" i="6"/>
  <c r="AA374" i="6"/>
  <c r="AC374" i="6"/>
  <c r="W375" i="6"/>
  <c r="Y375" i="6"/>
  <c r="AA375" i="6"/>
  <c r="AC375" i="6"/>
  <c r="W376" i="6"/>
  <c r="Y376" i="6"/>
  <c r="AA376" i="6"/>
  <c r="AC376" i="6"/>
  <c r="W377" i="6"/>
  <c r="Y377" i="6"/>
  <c r="AA377" i="6"/>
  <c r="AC377" i="6"/>
  <c r="W378" i="6"/>
  <c r="Y378" i="6"/>
  <c r="AA378" i="6"/>
  <c r="AC378" i="6"/>
  <c r="W379" i="6"/>
  <c r="Y379" i="6"/>
  <c r="AA379" i="6"/>
  <c r="AC379" i="6"/>
  <c r="W380" i="6"/>
  <c r="Y380" i="6"/>
  <c r="AA380" i="6"/>
  <c r="AC380" i="6"/>
  <c r="W381" i="6"/>
  <c r="Y381" i="6"/>
  <c r="AA381" i="6"/>
  <c r="AC381" i="6"/>
  <c r="W382" i="6"/>
  <c r="Y382" i="6"/>
  <c r="AA382" i="6"/>
  <c r="AC382" i="6"/>
  <c r="W383" i="6"/>
  <c r="Y383" i="6"/>
  <c r="AA383" i="6"/>
  <c r="AC383" i="6"/>
  <c r="W384" i="6"/>
  <c r="Y384" i="6"/>
  <c r="AA384" i="6"/>
  <c r="AC384" i="6"/>
  <c r="W385" i="6"/>
  <c r="Y385" i="6"/>
  <c r="AA385" i="6"/>
  <c r="AC385" i="6"/>
  <c r="W386" i="6"/>
  <c r="Y386" i="6"/>
  <c r="AA386" i="6"/>
  <c r="AC386" i="6"/>
  <c r="W387" i="6"/>
  <c r="Y387" i="6"/>
  <c r="AA387" i="6"/>
  <c r="AC387" i="6"/>
  <c r="W388" i="6"/>
  <c r="Y388" i="6"/>
  <c r="AA388" i="6"/>
  <c r="AC388" i="6"/>
  <c r="W389" i="6"/>
  <c r="Y389" i="6"/>
  <c r="AA389" i="6"/>
  <c r="AC389" i="6"/>
  <c r="W390" i="6"/>
  <c r="Y390" i="6"/>
  <c r="AA390" i="6"/>
  <c r="AC390" i="6"/>
  <c r="W391" i="6"/>
  <c r="Y391" i="6"/>
  <c r="AA391" i="6"/>
  <c r="AC391" i="6"/>
  <c r="W392" i="6"/>
  <c r="Y392" i="6"/>
  <c r="AA392" i="6"/>
  <c r="AC392" i="6"/>
  <c r="W393" i="6"/>
  <c r="Y393" i="6"/>
  <c r="AA393" i="6"/>
  <c r="AC393" i="6"/>
  <c r="W394" i="6"/>
  <c r="Y394" i="6"/>
  <c r="AA394" i="6"/>
  <c r="AC394" i="6"/>
  <c r="W395" i="6"/>
  <c r="Y395" i="6"/>
  <c r="AA395" i="6"/>
  <c r="AC395" i="6"/>
  <c r="W396" i="6"/>
  <c r="Y396" i="6"/>
  <c r="AA396" i="6"/>
  <c r="AC396" i="6"/>
  <c r="W397" i="6"/>
  <c r="Y397" i="6"/>
  <c r="AA397" i="6"/>
  <c r="AC397" i="6"/>
  <c r="W398" i="6"/>
  <c r="Y398" i="6"/>
  <c r="AA398" i="6"/>
  <c r="AC398" i="6"/>
  <c r="W399" i="6"/>
  <c r="Y399" i="6"/>
  <c r="AA399" i="6"/>
  <c r="AC399" i="6"/>
  <c r="W400" i="6"/>
  <c r="Y400" i="6"/>
  <c r="AA400" i="6"/>
  <c r="AC400" i="6"/>
  <c r="W401" i="6"/>
  <c r="Y401" i="6"/>
  <c r="AA401" i="6"/>
  <c r="AC401" i="6"/>
  <c r="W402" i="6"/>
  <c r="Y402" i="6"/>
  <c r="AA402" i="6"/>
  <c r="AC402" i="6"/>
  <c r="W403" i="6"/>
  <c r="Y403" i="6"/>
  <c r="AA403" i="6"/>
  <c r="AC403" i="6"/>
  <c r="W404" i="6"/>
  <c r="Y404" i="6"/>
  <c r="AA404" i="6"/>
  <c r="AC404" i="6"/>
  <c r="W405" i="6"/>
  <c r="Y405" i="6"/>
  <c r="AA405" i="6"/>
  <c r="AC405" i="6"/>
  <c r="W406" i="6"/>
  <c r="Y406" i="6"/>
  <c r="AA406" i="6"/>
  <c r="AC406" i="6"/>
  <c r="W407" i="6"/>
  <c r="Y407" i="6"/>
  <c r="AA407" i="6"/>
  <c r="AC407" i="6"/>
  <c r="W408" i="6"/>
  <c r="Y408" i="6"/>
  <c r="AA408" i="6"/>
  <c r="AC408" i="6"/>
  <c r="W409" i="6"/>
  <c r="Y409" i="6"/>
  <c r="AA409" i="6"/>
  <c r="AC409" i="6"/>
  <c r="W410" i="6"/>
  <c r="Y410" i="6"/>
  <c r="AA410" i="6"/>
  <c r="AC410" i="6"/>
  <c r="W411" i="6"/>
  <c r="Y411" i="6"/>
  <c r="AA411" i="6"/>
  <c r="AC411" i="6"/>
  <c r="W412" i="6"/>
  <c r="Y412" i="6"/>
  <c r="AA412" i="6"/>
  <c r="AC412" i="6"/>
  <c r="W413" i="6"/>
  <c r="Y413" i="6"/>
  <c r="AA413" i="6"/>
  <c r="AC413" i="6"/>
  <c r="W414" i="6"/>
  <c r="Y414" i="6"/>
  <c r="AA414" i="6"/>
  <c r="AC414" i="6"/>
  <c r="W415" i="6"/>
  <c r="Y415" i="6"/>
  <c r="AA415" i="6"/>
  <c r="AC415" i="6"/>
  <c r="W416" i="6"/>
  <c r="Y416" i="6"/>
  <c r="AA416" i="6"/>
  <c r="AC416" i="6"/>
  <c r="W417" i="6"/>
  <c r="Y417" i="6"/>
  <c r="AA417" i="6"/>
  <c r="AC417" i="6"/>
  <c r="W418" i="6"/>
  <c r="Y418" i="6"/>
  <c r="AA418" i="6"/>
  <c r="AC418" i="6"/>
  <c r="W419" i="6"/>
  <c r="Y419" i="6"/>
  <c r="AA419" i="6"/>
  <c r="AC419" i="6"/>
  <c r="W420" i="6"/>
  <c r="Y420" i="6"/>
  <c r="AA420" i="6"/>
  <c r="AC420" i="6"/>
  <c r="W421" i="6"/>
  <c r="Y421" i="6"/>
  <c r="AA421" i="6"/>
  <c r="AC421" i="6"/>
  <c r="W422" i="6"/>
  <c r="Y422" i="6"/>
  <c r="AA422" i="6"/>
  <c r="AC422" i="6"/>
  <c r="W423" i="6"/>
  <c r="Y423" i="6"/>
  <c r="AA423" i="6"/>
  <c r="AC423" i="6"/>
  <c r="W424" i="6"/>
  <c r="Y424" i="6"/>
  <c r="AA424" i="6"/>
  <c r="AC424" i="6"/>
  <c r="W425" i="6"/>
  <c r="Y425" i="6"/>
  <c r="AA425" i="6"/>
  <c r="AC425" i="6"/>
  <c r="W426" i="6"/>
  <c r="Y426" i="6"/>
  <c r="AA426" i="6"/>
  <c r="AC426" i="6"/>
  <c r="W427" i="6"/>
  <c r="Y427" i="6"/>
  <c r="AA427" i="6"/>
  <c r="AC427" i="6"/>
  <c r="W428" i="6"/>
  <c r="Y428" i="6"/>
  <c r="AA428" i="6"/>
  <c r="AC428" i="6"/>
  <c r="W429" i="6"/>
  <c r="Y429" i="6"/>
  <c r="AA429" i="6"/>
  <c r="AC429" i="6"/>
  <c r="W430" i="6"/>
  <c r="Y430" i="6"/>
  <c r="AA430" i="6"/>
  <c r="AC430" i="6"/>
  <c r="W431" i="6"/>
  <c r="Y431" i="6"/>
  <c r="AA431" i="6"/>
  <c r="AC431" i="6"/>
  <c r="W432" i="6"/>
  <c r="Y432" i="6"/>
  <c r="AA432" i="6"/>
  <c r="AC432" i="6"/>
  <c r="W433" i="6"/>
  <c r="Y433" i="6"/>
  <c r="AA433" i="6"/>
  <c r="AC433" i="6"/>
  <c r="W434" i="6"/>
  <c r="Y434" i="6"/>
  <c r="AA434" i="6"/>
  <c r="AC434" i="6"/>
  <c r="W435" i="6"/>
  <c r="Y435" i="6"/>
  <c r="AA435" i="6"/>
  <c r="AC435" i="6"/>
  <c r="W436" i="6"/>
  <c r="Y436" i="6"/>
  <c r="AA436" i="6"/>
  <c r="AC436" i="6"/>
  <c r="W437" i="6"/>
  <c r="Y437" i="6"/>
  <c r="AA437" i="6"/>
  <c r="AC437" i="6"/>
  <c r="W438" i="6"/>
  <c r="Y438" i="6"/>
  <c r="AA438" i="6"/>
  <c r="AC438" i="6"/>
  <c r="W439" i="6"/>
  <c r="Y439" i="6"/>
  <c r="AA439" i="6"/>
  <c r="AC439" i="6"/>
  <c r="W440" i="6"/>
  <c r="Y440" i="6"/>
  <c r="AA440" i="6"/>
  <c r="AC440" i="6"/>
  <c r="W441" i="6"/>
  <c r="Y441" i="6"/>
  <c r="AA441" i="6"/>
  <c r="AC441" i="6"/>
  <c r="W442" i="6"/>
  <c r="Y442" i="6"/>
  <c r="AA442" i="6"/>
  <c r="AC442" i="6"/>
  <c r="W443" i="6"/>
  <c r="Y443" i="6"/>
  <c r="AA443" i="6"/>
  <c r="AC443" i="6"/>
  <c r="W444" i="6"/>
  <c r="Y444" i="6"/>
  <c r="AA444" i="6"/>
  <c r="AC444" i="6"/>
  <c r="W445" i="6"/>
  <c r="Y445" i="6"/>
  <c r="AA445" i="6"/>
  <c r="AC445" i="6"/>
  <c r="W446" i="6"/>
  <c r="Y446" i="6"/>
  <c r="AA446" i="6"/>
  <c r="AC446" i="6"/>
  <c r="W447" i="6"/>
  <c r="Y447" i="6"/>
  <c r="AA447" i="6"/>
  <c r="AC447" i="6"/>
  <c r="W448" i="6"/>
  <c r="Y448" i="6"/>
  <c r="AA448" i="6"/>
  <c r="AC448" i="6"/>
  <c r="W449" i="6"/>
  <c r="Y449" i="6"/>
  <c r="AA449" i="6"/>
  <c r="AC449" i="6"/>
  <c r="W450" i="6"/>
  <c r="Y450" i="6"/>
  <c r="AA450" i="6"/>
  <c r="AC450" i="6"/>
  <c r="W451" i="6"/>
  <c r="Y451" i="6"/>
  <c r="AA451" i="6"/>
  <c r="AC451" i="6"/>
  <c r="W452" i="6"/>
  <c r="Y452" i="6"/>
  <c r="AA452" i="6"/>
  <c r="AC452" i="6"/>
  <c r="W453" i="6"/>
  <c r="Y453" i="6"/>
  <c r="AA453" i="6"/>
  <c r="AC453" i="6"/>
  <c r="W454" i="6"/>
  <c r="Y454" i="6"/>
  <c r="AA454" i="6"/>
  <c r="AC454" i="6"/>
  <c r="W455" i="6"/>
  <c r="Y455" i="6"/>
  <c r="AA455" i="6"/>
  <c r="AC455" i="6"/>
  <c r="W456" i="6"/>
  <c r="Y456" i="6"/>
  <c r="AA456" i="6"/>
  <c r="AC456" i="6"/>
  <c r="W457" i="6"/>
  <c r="Y457" i="6"/>
  <c r="AA457" i="6"/>
  <c r="AC457" i="6"/>
  <c r="W458" i="6"/>
  <c r="Y458" i="6"/>
  <c r="AA458" i="6"/>
  <c r="AC458" i="6"/>
  <c r="W459" i="6"/>
  <c r="Y459" i="6"/>
  <c r="AA459" i="6"/>
  <c r="AC459" i="6"/>
  <c r="W460" i="6"/>
  <c r="Y460" i="6"/>
  <c r="AA460" i="6"/>
  <c r="AC460" i="6"/>
  <c r="W461" i="6"/>
  <c r="Y461" i="6"/>
  <c r="AA461" i="6"/>
  <c r="AC461" i="6"/>
  <c r="W462" i="6"/>
  <c r="Y462" i="6"/>
  <c r="AA462" i="6"/>
  <c r="AC462" i="6"/>
  <c r="W463" i="6"/>
  <c r="Y463" i="6"/>
  <c r="AA463" i="6"/>
  <c r="AC463" i="6"/>
  <c r="W464" i="6"/>
  <c r="Y464" i="6"/>
  <c r="AA464" i="6"/>
  <c r="AC464" i="6"/>
  <c r="W465" i="6"/>
  <c r="Y465" i="6"/>
  <c r="AA465" i="6"/>
  <c r="AC465" i="6"/>
  <c r="W466" i="6"/>
  <c r="Y466" i="6"/>
  <c r="AA466" i="6"/>
  <c r="AC466" i="6"/>
  <c r="W467" i="6"/>
  <c r="Y467" i="6"/>
  <c r="AA467" i="6"/>
  <c r="AC467" i="6"/>
  <c r="W468" i="6"/>
  <c r="Y468" i="6"/>
  <c r="AA468" i="6"/>
  <c r="AC468" i="6"/>
  <c r="W469" i="6"/>
  <c r="Y469" i="6"/>
  <c r="AA469" i="6"/>
  <c r="AC469" i="6"/>
  <c r="W470" i="6"/>
  <c r="Y470" i="6"/>
  <c r="AA470" i="6"/>
  <c r="AC470" i="6"/>
  <c r="W471" i="6"/>
  <c r="Y471" i="6"/>
  <c r="AA471" i="6"/>
  <c r="AC471" i="6"/>
  <c r="W472" i="6"/>
  <c r="Y472" i="6"/>
  <c r="AA472" i="6"/>
  <c r="AC472" i="6"/>
  <c r="W473" i="6"/>
  <c r="Y473" i="6"/>
  <c r="AA473" i="6"/>
  <c r="AC473" i="6"/>
  <c r="W474" i="6"/>
  <c r="Y474" i="6"/>
  <c r="AA474" i="6"/>
  <c r="AC474" i="6"/>
  <c r="W475" i="6"/>
  <c r="Y475" i="6"/>
  <c r="AA475" i="6"/>
  <c r="AC475" i="6"/>
  <c r="W476" i="6"/>
  <c r="Y476" i="6"/>
  <c r="AA476" i="6"/>
  <c r="AC476" i="6"/>
  <c r="W477" i="6"/>
  <c r="Y477" i="6"/>
  <c r="AA477" i="6"/>
  <c r="AC477" i="6"/>
  <c r="W478" i="6"/>
  <c r="Y478" i="6"/>
  <c r="AA478" i="6"/>
  <c r="AC478" i="6"/>
  <c r="W479" i="6"/>
  <c r="Y479" i="6"/>
  <c r="AA479" i="6"/>
  <c r="AC479" i="6"/>
  <c r="W480" i="6"/>
  <c r="Y480" i="6"/>
  <c r="AA480" i="6"/>
  <c r="AC480" i="6"/>
  <c r="W481" i="6"/>
  <c r="Y481" i="6"/>
  <c r="AA481" i="6"/>
  <c r="AC481" i="6"/>
  <c r="W482" i="6"/>
  <c r="Y482" i="6"/>
  <c r="AA482" i="6"/>
  <c r="AC482" i="6"/>
  <c r="W483" i="6"/>
  <c r="Y483" i="6"/>
  <c r="AA483" i="6"/>
  <c r="AC483" i="6"/>
  <c r="W484" i="6"/>
  <c r="Y484" i="6"/>
  <c r="AA484" i="6"/>
  <c r="AC484" i="6"/>
  <c r="W485" i="6"/>
  <c r="Y485" i="6"/>
  <c r="AA485" i="6"/>
  <c r="AC485" i="6"/>
  <c r="W486" i="6"/>
  <c r="Y486" i="6"/>
  <c r="AA486" i="6"/>
  <c r="AC486" i="6"/>
  <c r="W487" i="6"/>
  <c r="Y487" i="6"/>
  <c r="AA487" i="6"/>
  <c r="AC487" i="6"/>
  <c r="W488" i="6"/>
  <c r="Y488" i="6"/>
  <c r="AA488" i="6"/>
  <c r="AC488" i="6"/>
  <c r="W489" i="6"/>
  <c r="Y489" i="6"/>
  <c r="AA489" i="6"/>
  <c r="AC489" i="6"/>
  <c r="W490" i="6"/>
  <c r="Y490" i="6"/>
  <c r="AA490" i="6"/>
  <c r="AC490" i="6"/>
  <c r="W491" i="6"/>
  <c r="Y491" i="6"/>
  <c r="AA491" i="6"/>
  <c r="AC491" i="6"/>
  <c r="W492" i="6"/>
  <c r="Y492" i="6"/>
  <c r="AA492" i="6"/>
  <c r="AC492" i="6"/>
  <c r="W493" i="6"/>
  <c r="Y493" i="6"/>
  <c r="AA493" i="6"/>
  <c r="AC493" i="6"/>
  <c r="W494" i="6"/>
  <c r="Y494" i="6"/>
  <c r="AA494" i="6"/>
  <c r="AC494" i="6"/>
  <c r="W495" i="6"/>
  <c r="Y495" i="6"/>
  <c r="AA495" i="6"/>
  <c r="AC495" i="6"/>
  <c r="W496" i="6"/>
  <c r="Y496" i="6"/>
  <c r="AA496" i="6"/>
  <c r="AC496" i="6"/>
  <c r="W497" i="6"/>
  <c r="Y497" i="6"/>
  <c r="AA497" i="6"/>
  <c r="AC497" i="6"/>
  <c r="W498" i="6"/>
  <c r="Y498" i="6"/>
  <c r="AA498" i="6"/>
  <c r="AC498" i="6"/>
  <c r="W499" i="6"/>
  <c r="Y499" i="6"/>
  <c r="AA499" i="6"/>
  <c r="AC499" i="6"/>
  <c r="W500" i="6"/>
  <c r="Y500" i="6"/>
  <c r="AA500" i="6"/>
  <c r="AC500" i="6"/>
  <c r="W501" i="6"/>
  <c r="Y501" i="6"/>
  <c r="AA501" i="6"/>
  <c r="AC501" i="6"/>
  <c r="W502" i="6"/>
  <c r="Y502" i="6"/>
  <c r="AA502" i="6"/>
  <c r="AC502" i="6"/>
  <c r="W503" i="6"/>
  <c r="Y503" i="6"/>
  <c r="AA503" i="6"/>
  <c r="AC503" i="6"/>
  <c r="W504" i="6"/>
  <c r="Y504" i="6"/>
  <c r="AA504" i="6"/>
  <c r="AC504" i="6"/>
  <c r="W505" i="6"/>
  <c r="Y505" i="6"/>
  <c r="AA505" i="6"/>
  <c r="AC505" i="6"/>
  <c r="W506" i="6"/>
  <c r="Y506" i="6"/>
  <c r="AA506" i="6"/>
  <c r="AC506" i="6"/>
  <c r="W507" i="6"/>
  <c r="Y507" i="6"/>
  <c r="AA507" i="6"/>
  <c r="AC507" i="6"/>
  <c r="W508" i="6"/>
  <c r="Y508" i="6"/>
  <c r="AA508" i="6"/>
  <c r="AC508" i="6"/>
  <c r="W509" i="6"/>
  <c r="Y509" i="6"/>
  <c r="AA509" i="6"/>
  <c r="AC509" i="6"/>
  <c r="W510" i="6"/>
  <c r="Y510" i="6"/>
  <c r="AA510" i="6"/>
  <c r="AC510" i="6"/>
  <c r="W511" i="6"/>
  <c r="Y511" i="6"/>
  <c r="AA511" i="6"/>
  <c r="AC511" i="6"/>
  <c r="W512" i="6"/>
  <c r="Y512" i="6"/>
  <c r="AA512" i="6"/>
  <c r="AC512" i="6"/>
  <c r="W513" i="6"/>
  <c r="Y513" i="6"/>
  <c r="AA513" i="6"/>
  <c r="AC513" i="6"/>
  <c r="W514" i="6"/>
  <c r="Y514" i="6"/>
  <c r="AA514" i="6"/>
  <c r="AC514" i="6"/>
  <c r="W515" i="6"/>
  <c r="Y515" i="6"/>
  <c r="AA515" i="6"/>
  <c r="AC515" i="6"/>
  <c r="W516" i="6"/>
  <c r="Y516" i="6"/>
  <c r="AA516" i="6"/>
  <c r="AC516" i="6"/>
  <c r="W517" i="6"/>
  <c r="Y517" i="6"/>
  <c r="AA517" i="6"/>
  <c r="AC517" i="6"/>
  <c r="W518" i="6"/>
  <c r="Y518" i="6"/>
  <c r="AA518" i="6"/>
  <c r="AC518" i="6"/>
  <c r="W519" i="6"/>
  <c r="Y519" i="6"/>
  <c r="AA519" i="6"/>
  <c r="AC519" i="6"/>
  <c r="W520" i="6"/>
  <c r="Y520" i="6"/>
  <c r="AA520" i="6"/>
  <c r="AC520" i="6"/>
  <c r="W521" i="6"/>
  <c r="Y521" i="6"/>
  <c r="AA521" i="6"/>
  <c r="AC521" i="6"/>
  <c r="W522" i="6"/>
  <c r="Y522" i="6"/>
  <c r="AA522" i="6"/>
  <c r="AC522" i="6"/>
  <c r="W523" i="6"/>
  <c r="Y523" i="6"/>
  <c r="AA523" i="6"/>
  <c r="AC523" i="6"/>
  <c r="W524" i="6"/>
  <c r="Y524" i="6"/>
  <c r="AA524" i="6"/>
  <c r="AC524" i="6"/>
  <c r="W525" i="6"/>
  <c r="Y525" i="6"/>
  <c r="AA525" i="6"/>
  <c r="AC525" i="6"/>
  <c r="W526" i="6"/>
  <c r="Y526" i="6"/>
  <c r="AA526" i="6"/>
  <c r="AC526" i="6"/>
  <c r="W527" i="6"/>
  <c r="Y527" i="6"/>
  <c r="AA527" i="6"/>
  <c r="AC527" i="6"/>
  <c r="W528" i="6"/>
  <c r="Y528" i="6"/>
  <c r="AA528" i="6"/>
  <c r="AC528" i="6"/>
  <c r="W529" i="6"/>
  <c r="Y529" i="6"/>
  <c r="AA529" i="6"/>
  <c r="AC529" i="6"/>
  <c r="W530" i="6"/>
  <c r="Y530" i="6"/>
  <c r="AA530" i="6"/>
  <c r="AC530" i="6"/>
  <c r="W531" i="6"/>
  <c r="Y531" i="6"/>
  <c r="AA531" i="6"/>
  <c r="AC531" i="6"/>
  <c r="W532" i="6"/>
  <c r="Y532" i="6"/>
  <c r="AA532" i="6"/>
  <c r="AC532" i="6"/>
  <c r="W533" i="6"/>
  <c r="Y533" i="6"/>
  <c r="AA533" i="6"/>
  <c r="AC533" i="6"/>
  <c r="W534" i="6"/>
  <c r="Y534" i="6"/>
  <c r="AA534" i="6"/>
  <c r="AC534" i="6"/>
  <c r="W535" i="6"/>
  <c r="Y535" i="6"/>
  <c r="AA535" i="6"/>
  <c r="AC535" i="6"/>
  <c r="W536" i="6"/>
  <c r="Y536" i="6"/>
  <c r="AA536" i="6"/>
  <c r="AC536" i="6"/>
  <c r="W537" i="6"/>
  <c r="Y537" i="6"/>
  <c r="AA537" i="6"/>
  <c r="AC537" i="6"/>
  <c r="W538" i="6"/>
  <c r="Y538" i="6"/>
  <c r="AA538" i="6"/>
  <c r="AC538" i="6"/>
  <c r="W539" i="6"/>
  <c r="Y539" i="6"/>
  <c r="AA539" i="6"/>
  <c r="AC539" i="6"/>
  <c r="W540" i="6"/>
  <c r="Y540" i="6"/>
  <c r="AA540" i="6"/>
  <c r="AC540" i="6"/>
  <c r="W541" i="6"/>
  <c r="Y541" i="6"/>
  <c r="AA541" i="6"/>
  <c r="AC541" i="6"/>
  <c r="W542" i="6"/>
  <c r="Y542" i="6"/>
  <c r="AA542" i="6"/>
  <c r="AC542" i="6"/>
  <c r="W543" i="6"/>
  <c r="Y543" i="6"/>
  <c r="AA543" i="6"/>
  <c r="AC543" i="6"/>
  <c r="W544" i="6"/>
  <c r="Y544" i="6"/>
  <c r="AA544" i="6"/>
  <c r="AC544" i="6"/>
  <c r="W545" i="6"/>
  <c r="Y545" i="6"/>
  <c r="AA545" i="6"/>
  <c r="AC545" i="6"/>
  <c r="W546" i="6"/>
  <c r="Y546" i="6"/>
  <c r="AA546" i="6"/>
  <c r="AC546" i="6"/>
  <c r="W547" i="6"/>
  <c r="Y547" i="6"/>
  <c r="AA547" i="6"/>
  <c r="AC547" i="6"/>
  <c r="W548" i="6"/>
  <c r="Y548" i="6"/>
  <c r="AA548" i="6"/>
  <c r="AC548" i="6"/>
  <c r="W549" i="6"/>
  <c r="Y549" i="6"/>
  <c r="AA549" i="6"/>
  <c r="AC549" i="6"/>
  <c r="W550" i="6"/>
  <c r="Y550" i="6"/>
  <c r="AA550" i="6"/>
  <c r="AC550" i="6"/>
  <c r="W551" i="6"/>
  <c r="Y551" i="6"/>
  <c r="AA551" i="6"/>
  <c r="AC551" i="6"/>
  <c r="W552" i="6"/>
  <c r="Y552" i="6"/>
  <c r="AA552" i="6"/>
  <c r="AC552" i="6"/>
  <c r="W553" i="6"/>
  <c r="Y553" i="6"/>
  <c r="AA553" i="6"/>
  <c r="AC553" i="6"/>
  <c r="W554" i="6"/>
  <c r="Y554" i="6"/>
  <c r="AA554" i="6"/>
  <c r="AC554" i="6"/>
  <c r="W555" i="6"/>
  <c r="Y555" i="6"/>
  <c r="AA555" i="6"/>
  <c r="AC555" i="6"/>
  <c r="W556" i="6"/>
  <c r="Y556" i="6"/>
  <c r="AA556" i="6"/>
  <c r="AC556" i="6"/>
  <c r="W557" i="6"/>
  <c r="Y557" i="6"/>
  <c r="AA557" i="6"/>
  <c r="AC557" i="6"/>
  <c r="W558" i="6"/>
  <c r="Y558" i="6"/>
  <c r="AA558" i="6"/>
  <c r="AC558" i="6"/>
  <c r="W559" i="6"/>
  <c r="Y559" i="6"/>
  <c r="AA559" i="6"/>
  <c r="AC559" i="6"/>
  <c r="W560" i="6"/>
  <c r="Y560" i="6"/>
  <c r="AA560" i="6"/>
  <c r="AC560" i="6"/>
  <c r="W561" i="6"/>
  <c r="Y561" i="6"/>
  <c r="AA561" i="6"/>
  <c r="AC561" i="6"/>
  <c r="W562" i="6"/>
  <c r="Y562" i="6"/>
  <c r="AA562" i="6"/>
  <c r="AC562" i="6"/>
  <c r="W563" i="6"/>
  <c r="Y563" i="6"/>
  <c r="AA563" i="6"/>
  <c r="AC563" i="6"/>
  <c r="W564" i="6"/>
  <c r="Y564" i="6"/>
  <c r="AA564" i="6"/>
  <c r="AC564" i="6"/>
  <c r="W565" i="6"/>
  <c r="Y565" i="6"/>
  <c r="AA565" i="6"/>
  <c r="AC565" i="6"/>
  <c r="W566" i="6"/>
  <c r="Y566" i="6"/>
  <c r="AA566" i="6"/>
  <c r="AC566" i="6"/>
  <c r="W567" i="6"/>
  <c r="Y567" i="6"/>
  <c r="AA567" i="6"/>
  <c r="AC567" i="6"/>
  <c r="W568" i="6"/>
  <c r="Y568" i="6"/>
  <c r="AA568" i="6"/>
  <c r="AC568" i="6"/>
  <c r="W569" i="6"/>
  <c r="Y569" i="6"/>
  <c r="AA569" i="6"/>
  <c r="AC569" i="6"/>
  <c r="W570" i="6"/>
  <c r="Y570" i="6"/>
  <c r="AA570" i="6"/>
  <c r="AC570" i="6"/>
  <c r="W571" i="6"/>
  <c r="Y571" i="6"/>
  <c r="AA571" i="6"/>
  <c r="AC571" i="6"/>
  <c r="W572" i="6"/>
  <c r="Y572" i="6"/>
  <c r="AA572" i="6"/>
  <c r="AC572" i="6"/>
  <c r="W573" i="6"/>
  <c r="Y573" i="6"/>
  <c r="AA573" i="6"/>
  <c r="AC573" i="6"/>
  <c r="W574" i="6"/>
  <c r="Y574" i="6"/>
  <c r="AA574" i="6"/>
  <c r="AC574" i="6"/>
  <c r="W575" i="6"/>
  <c r="Y575" i="6"/>
  <c r="AA575" i="6"/>
  <c r="AC575" i="6"/>
  <c r="W576" i="6"/>
  <c r="Y576" i="6"/>
  <c r="AA576" i="6"/>
  <c r="AC576" i="6"/>
  <c r="W577" i="6"/>
  <c r="Y577" i="6"/>
  <c r="AA577" i="6"/>
  <c r="AC577" i="6"/>
  <c r="W578" i="6"/>
  <c r="Y578" i="6"/>
  <c r="AA578" i="6"/>
  <c r="AC578" i="6"/>
  <c r="W579" i="6"/>
  <c r="Y579" i="6"/>
  <c r="AA579" i="6"/>
  <c r="AC579" i="6"/>
  <c r="W580" i="6"/>
  <c r="Y580" i="6"/>
  <c r="AA580" i="6"/>
  <c r="AC580" i="6"/>
  <c r="W581" i="6"/>
  <c r="Y581" i="6"/>
  <c r="AA581" i="6"/>
  <c r="AC581" i="6"/>
  <c r="W582" i="6"/>
  <c r="Y582" i="6"/>
  <c r="AA582" i="6"/>
  <c r="AC582" i="6"/>
  <c r="W583" i="6"/>
  <c r="Y583" i="6"/>
  <c r="AA583" i="6"/>
  <c r="AC583" i="6"/>
  <c r="W584" i="6"/>
  <c r="Y584" i="6"/>
  <c r="AA584" i="6"/>
  <c r="AC584" i="6"/>
  <c r="W585" i="6"/>
  <c r="Y585" i="6"/>
  <c r="AA585" i="6"/>
  <c r="AC585" i="6"/>
  <c r="W586" i="6"/>
  <c r="Y586" i="6"/>
  <c r="AA586" i="6"/>
  <c r="AC586" i="6"/>
  <c r="W587" i="6"/>
  <c r="Y587" i="6"/>
  <c r="AA587" i="6"/>
  <c r="AC587" i="6"/>
  <c r="W588" i="6"/>
  <c r="Y588" i="6"/>
  <c r="AA588" i="6"/>
  <c r="AC588" i="6"/>
  <c r="W589" i="6"/>
  <c r="Y589" i="6"/>
  <c r="AA589" i="6"/>
  <c r="AC589" i="6"/>
  <c r="W590" i="6"/>
  <c r="Y590" i="6"/>
  <c r="AA590" i="6"/>
  <c r="AC590" i="6"/>
  <c r="W591" i="6"/>
  <c r="Y591" i="6"/>
  <c r="AA591" i="6"/>
  <c r="AC591" i="6"/>
  <c r="W592" i="6"/>
  <c r="Y592" i="6"/>
  <c r="AA592" i="6"/>
  <c r="AC592" i="6"/>
  <c r="W593" i="6"/>
  <c r="Y593" i="6"/>
  <c r="AA593" i="6"/>
  <c r="AC593" i="6"/>
  <c r="W594" i="6"/>
  <c r="Y594" i="6"/>
  <c r="AA594" i="6"/>
  <c r="AC594" i="6"/>
  <c r="W595" i="6"/>
  <c r="Y595" i="6"/>
  <c r="AA595" i="6"/>
  <c r="AC595" i="6"/>
  <c r="W596" i="6"/>
  <c r="Y596" i="6"/>
  <c r="AA596" i="6"/>
  <c r="AC596" i="6"/>
  <c r="W597" i="6"/>
  <c r="Y597" i="6"/>
  <c r="AA597" i="6"/>
  <c r="AC597" i="6"/>
  <c r="W598" i="6"/>
  <c r="Y598" i="6"/>
  <c r="AA598" i="6"/>
  <c r="AC598" i="6"/>
  <c r="W599" i="6"/>
  <c r="Y599" i="6"/>
  <c r="AA599" i="6"/>
  <c r="AC599" i="6"/>
  <c r="W600" i="6"/>
  <c r="Y600" i="6"/>
  <c r="AA600" i="6"/>
  <c r="AC600" i="6"/>
  <c r="W601" i="6"/>
  <c r="Y601" i="6"/>
  <c r="AA601" i="6"/>
  <c r="AC601" i="6"/>
  <c r="W602" i="6"/>
  <c r="Y602" i="6"/>
  <c r="AA602" i="6"/>
  <c r="AC602" i="6"/>
  <c r="W603" i="6"/>
  <c r="Y603" i="6"/>
  <c r="AA603" i="6"/>
  <c r="AC603" i="6"/>
  <c r="W604" i="6"/>
  <c r="Y604" i="6"/>
  <c r="AA604" i="6"/>
  <c r="AC604" i="6"/>
  <c r="W605" i="6"/>
  <c r="Y605" i="6"/>
  <c r="AA605" i="6"/>
  <c r="AC605" i="6"/>
  <c r="W606" i="6"/>
  <c r="Y606" i="6"/>
  <c r="AA606" i="6"/>
  <c r="AC606" i="6"/>
  <c r="W607" i="6"/>
  <c r="Y607" i="6"/>
  <c r="AA607" i="6"/>
  <c r="AC607" i="6"/>
  <c r="W608" i="6"/>
  <c r="Y608" i="6"/>
  <c r="AA608" i="6"/>
  <c r="AC608" i="6"/>
  <c r="W609" i="6"/>
  <c r="Y609" i="6"/>
  <c r="AA609" i="6"/>
  <c r="AC609" i="6"/>
  <c r="W610" i="6"/>
  <c r="Y610" i="6"/>
  <c r="AA610" i="6"/>
  <c r="AC610" i="6"/>
  <c r="W611" i="6"/>
  <c r="Y611" i="6"/>
  <c r="AA611" i="6"/>
  <c r="AC611" i="6"/>
  <c r="W612" i="6"/>
  <c r="Y612" i="6"/>
  <c r="AA612" i="6"/>
  <c r="AC612" i="6"/>
  <c r="W613" i="6"/>
  <c r="Y613" i="6"/>
  <c r="AA613" i="6"/>
  <c r="AC613" i="6"/>
  <c r="W614" i="6"/>
  <c r="Y614" i="6"/>
  <c r="AA614" i="6"/>
  <c r="AC614" i="6"/>
  <c r="W615" i="6"/>
  <c r="Y615" i="6"/>
  <c r="AA615" i="6"/>
  <c r="AC615" i="6"/>
  <c r="W616" i="6"/>
  <c r="Y616" i="6"/>
  <c r="AA616" i="6"/>
  <c r="AC616" i="6"/>
  <c r="W617" i="6"/>
  <c r="Y617" i="6"/>
  <c r="AA617" i="6"/>
  <c r="AC617" i="6"/>
  <c r="W618" i="6"/>
  <c r="Y618" i="6"/>
  <c r="AA618" i="6"/>
  <c r="AC618" i="6"/>
  <c r="W619" i="6"/>
  <c r="Y619" i="6"/>
  <c r="AA619" i="6"/>
  <c r="AC619" i="6"/>
  <c r="W620" i="6"/>
  <c r="Y620" i="6"/>
  <c r="AA620" i="6"/>
  <c r="AC620" i="6"/>
  <c r="W621" i="6"/>
  <c r="Y621" i="6"/>
  <c r="AA621" i="6"/>
  <c r="AC621" i="6"/>
  <c r="W622" i="6"/>
  <c r="Y622" i="6"/>
  <c r="AA622" i="6"/>
  <c r="AC622" i="6"/>
  <c r="W623" i="6"/>
  <c r="Y623" i="6"/>
  <c r="AA623" i="6"/>
  <c r="AC623" i="6"/>
  <c r="W624" i="6"/>
  <c r="Y624" i="6"/>
  <c r="AA624" i="6"/>
  <c r="AC624" i="6"/>
  <c r="W625" i="6"/>
  <c r="Y625" i="6"/>
  <c r="AA625" i="6"/>
  <c r="AC625" i="6"/>
  <c r="W626" i="6"/>
  <c r="Y626" i="6"/>
  <c r="AA626" i="6"/>
  <c r="AC626" i="6"/>
  <c r="W627" i="6"/>
  <c r="Y627" i="6"/>
  <c r="AA627" i="6"/>
  <c r="AC627" i="6"/>
  <c r="W628" i="6"/>
  <c r="Y628" i="6"/>
  <c r="AA628" i="6"/>
  <c r="AC628" i="6"/>
  <c r="W629" i="6"/>
  <c r="Y629" i="6"/>
  <c r="AA629" i="6"/>
  <c r="AC629" i="6"/>
  <c r="W630" i="6"/>
  <c r="Y630" i="6"/>
  <c r="AA630" i="6"/>
  <c r="AC630" i="6"/>
  <c r="W631" i="6"/>
  <c r="Y631" i="6"/>
  <c r="AA631" i="6"/>
  <c r="AC631" i="6"/>
  <c r="W632" i="6"/>
  <c r="Y632" i="6"/>
  <c r="AA632" i="6"/>
  <c r="AC632" i="6"/>
  <c r="W633" i="6"/>
  <c r="Y633" i="6"/>
  <c r="AA633" i="6"/>
  <c r="AC633" i="6"/>
  <c r="W634" i="6"/>
  <c r="Y634" i="6"/>
  <c r="AA634" i="6"/>
  <c r="AC634" i="6"/>
  <c r="W635" i="6"/>
  <c r="Y635" i="6"/>
  <c r="AA635" i="6"/>
  <c r="AC635" i="6"/>
  <c r="W636" i="6"/>
  <c r="Y636" i="6"/>
  <c r="AA636" i="6"/>
  <c r="AC636" i="6"/>
  <c r="W637" i="6"/>
  <c r="Y637" i="6"/>
  <c r="AA637" i="6"/>
  <c r="AC637" i="6"/>
  <c r="W638" i="6"/>
  <c r="Y638" i="6"/>
  <c r="AA638" i="6"/>
  <c r="AC638" i="6"/>
  <c r="W639" i="6"/>
  <c r="Y639" i="6"/>
  <c r="AA639" i="6"/>
  <c r="AC639" i="6"/>
  <c r="W640" i="6"/>
  <c r="Y640" i="6"/>
  <c r="AA640" i="6"/>
  <c r="AC640" i="6"/>
  <c r="W641" i="6"/>
  <c r="Y641" i="6"/>
  <c r="AA641" i="6"/>
  <c r="AC641" i="6"/>
  <c r="W642" i="6"/>
  <c r="Y642" i="6"/>
  <c r="AA642" i="6"/>
  <c r="AC642" i="6"/>
  <c r="W643" i="6"/>
  <c r="Y643" i="6"/>
  <c r="AA643" i="6"/>
  <c r="AC643" i="6"/>
  <c r="W644" i="6"/>
  <c r="Y644" i="6"/>
  <c r="AA644" i="6"/>
  <c r="AC644" i="6"/>
  <c r="W645" i="6"/>
  <c r="Y645" i="6"/>
  <c r="AA645" i="6"/>
  <c r="AC645" i="6"/>
  <c r="W646" i="6"/>
  <c r="Y646" i="6"/>
  <c r="AA646" i="6"/>
  <c r="AC646" i="6"/>
  <c r="W647" i="6"/>
  <c r="Y647" i="6"/>
  <c r="AA647" i="6"/>
  <c r="AC647" i="6"/>
  <c r="W648" i="6"/>
  <c r="Y648" i="6"/>
  <c r="AA648" i="6"/>
  <c r="AC648" i="6"/>
  <c r="W649" i="6"/>
  <c r="Y649" i="6"/>
  <c r="AA649" i="6"/>
  <c r="AC649" i="6"/>
  <c r="W650" i="6"/>
  <c r="Y650" i="6"/>
  <c r="AA650" i="6"/>
  <c r="AC650" i="6"/>
  <c r="W651" i="6"/>
  <c r="Y651" i="6"/>
  <c r="AA651" i="6"/>
  <c r="AC651" i="6"/>
  <c r="W652" i="6"/>
  <c r="Y652" i="6"/>
  <c r="AA652" i="6"/>
  <c r="AC652" i="6"/>
  <c r="W653" i="6"/>
  <c r="Y653" i="6"/>
  <c r="AA653" i="6"/>
  <c r="AC653" i="6"/>
  <c r="W654" i="6"/>
  <c r="Y654" i="6"/>
  <c r="AA654" i="6"/>
  <c r="AC654" i="6"/>
  <c r="W655" i="6"/>
  <c r="Y655" i="6"/>
  <c r="AA655" i="6"/>
  <c r="AC655" i="6"/>
  <c r="W656" i="6"/>
  <c r="Y656" i="6"/>
  <c r="AA656" i="6"/>
  <c r="AC656" i="6"/>
  <c r="W657" i="6"/>
  <c r="Y657" i="6"/>
  <c r="AA657" i="6"/>
  <c r="AC657" i="6"/>
  <c r="W658" i="6"/>
  <c r="Y658" i="6"/>
  <c r="AA658" i="6"/>
  <c r="AC658" i="6"/>
  <c r="W659" i="6"/>
  <c r="Y659" i="6"/>
  <c r="AA659" i="6"/>
  <c r="AC659" i="6"/>
  <c r="W660" i="6"/>
  <c r="Y660" i="6"/>
  <c r="AA660" i="6"/>
  <c r="AC660" i="6"/>
  <c r="W661" i="6"/>
  <c r="Y661" i="6"/>
  <c r="AA661" i="6"/>
  <c r="AC661" i="6"/>
  <c r="W662" i="6"/>
  <c r="Y662" i="6"/>
  <c r="AA662" i="6"/>
  <c r="AC662" i="6"/>
  <c r="W663" i="6"/>
  <c r="Y663" i="6"/>
  <c r="AA663" i="6"/>
  <c r="AC663" i="6"/>
  <c r="W664" i="6"/>
  <c r="Y664" i="6"/>
  <c r="AA664" i="6"/>
  <c r="AC664" i="6"/>
  <c r="W665" i="6"/>
  <c r="Y665" i="6"/>
  <c r="AA665" i="6"/>
  <c r="AC665" i="6"/>
  <c r="W666" i="6"/>
  <c r="Y666" i="6"/>
  <c r="AA666" i="6"/>
  <c r="AC666" i="6"/>
  <c r="W667" i="6"/>
  <c r="Y667" i="6"/>
  <c r="AA667" i="6"/>
  <c r="AC667" i="6"/>
  <c r="W668" i="6"/>
  <c r="Y668" i="6"/>
  <c r="AA668" i="6"/>
  <c r="AC668" i="6"/>
  <c r="W669" i="6"/>
  <c r="Y669" i="6"/>
  <c r="AA669" i="6"/>
  <c r="AC669" i="6"/>
  <c r="W670" i="6"/>
  <c r="Y670" i="6"/>
  <c r="AA670" i="6"/>
  <c r="AC670" i="6"/>
  <c r="W671" i="6"/>
  <c r="Y671" i="6"/>
  <c r="AA671" i="6"/>
  <c r="AC671" i="6"/>
  <c r="W672" i="6"/>
  <c r="Y672" i="6"/>
  <c r="AA672" i="6"/>
  <c r="AC672" i="6"/>
  <c r="W673" i="6"/>
  <c r="Y673" i="6"/>
  <c r="AA673" i="6"/>
  <c r="AC673" i="6"/>
  <c r="W674" i="6"/>
  <c r="Y674" i="6"/>
  <c r="AA674" i="6"/>
  <c r="AC674" i="6"/>
  <c r="W675" i="6"/>
  <c r="Y675" i="6"/>
  <c r="AA675" i="6"/>
  <c r="AC675" i="6"/>
  <c r="W676" i="6"/>
  <c r="Y676" i="6"/>
  <c r="AA676" i="6"/>
  <c r="AC676" i="6"/>
  <c r="W677" i="6"/>
  <c r="Y677" i="6"/>
  <c r="AA677" i="6"/>
  <c r="AC677" i="6"/>
  <c r="W678" i="6"/>
  <c r="Y678" i="6"/>
  <c r="AA678" i="6"/>
  <c r="AC678" i="6"/>
  <c r="W679" i="6"/>
  <c r="Y679" i="6"/>
  <c r="AA679" i="6"/>
  <c r="AC679" i="6"/>
  <c r="W680" i="6"/>
  <c r="Y680" i="6"/>
  <c r="AA680" i="6"/>
  <c r="AC680" i="6"/>
  <c r="W681" i="6"/>
  <c r="Y681" i="6"/>
  <c r="AA681" i="6"/>
  <c r="AC681" i="6"/>
  <c r="W682" i="6"/>
  <c r="Y682" i="6"/>
  <c r="AA682" i="6"/>
  <c r="AC682" i="6"/>
  <c r="W683" i="6"/>
  <c r="Y683" i="6"/>
  <c r="AA683" i="6"/>
  <c r="AC683" i="6"/>
  <c r="W684" i="6"/>
  <c r="Y684" i="6"/>
  <c r="AA684" i="6"/>
  <c r="AC684" i="6"/>
  <c r="W685" i="6"/>
  <c r="Y685" i="6"/>
  <c r="AA685" i="6"/>
  <c r="AC685" i="6"/>
  <c r="W686" i="6"/>
  <c r="Y686" i="6"/>
  <c r="AA686" i="6"/>
  <c r="AC686" i="6"/>
  <c r="W687" i="6"/>
  <c r="Y687" i="6"/>
  <c r="AA687" i="6"/>
  <c r="AC687" i="6"/>
  <c r="W688" i="6"/>
  <c r="Y688" i="6"/>
  <c r="AA688" i="6"/>
  <c r="AC688" i="6"/>
  <c r="W689" i="6"/>
  <c r="Y689" i="6"/>
  <c r="AA689" i="6"/>
  <c r="AC689" i="6"/>
  <c r="W690" i="6"/>
  <c r="Y690" i="6"/>
  <c r="AA690" i="6"/>
  <c r="AC690" i="6"/>
  <c r="W691" i="6"/>
  <c r="Y691" i="6"/>
  <c r="AA691" i="6"/>
  <c r="AC691" i="6"/>
  <c r="W692" i="6"/>
  <c r="Y692" i="6"/>
  <c r="AA692" i="6"/>
  <c r="AC692" i="6"/>
  <c r="W693" i="6"/>
  <c r="Y693" i="6"/>
  <c r="AA693" i="6"/>
  <c r="AC693" i="6"/>
  <c r="W694" i="6"/>
  <c r="Y694" i="6"/>
  <c r="AA694" i="6"/>
  <c r="AC694" i="6"/>
  <c r="W695" i="6"/>
  <c r="Y695" i="6"/>
  <c r="AA695" i="6"/>
  <c r="AC695" i="6"/>
  <c r="W696" i="6"/>
  <c r="Y696" i="6"/>
  <c r="AA696" i="6"/>
  <c r="AC696" i="6"/>
  <c r="W697" i="6"/>
  <c r="Y697" i="6"/>
  <c r="AA697" i="6"/>
  <c r="AC697" i="6"/>
  <c r="W698" i="6"/>
  <c r="Y698" i="6"/>
  <c r="AA698" i="6"/>
  <c r="AC698" i="6"/>
  <c r="W699" i="6"/>
  <c r="Y699" i="6"/>
  <c r="AA699" i="6"/>
  <c r="AC699" i="6"/>
  <c r="W700" i="6"/>
  <c r="Y700" i="6"/>
  <c r="AA700" i="6"/>
  <c r="AC700" i="6"/>
  <c r="W701" i="6"/>
  <c r="Y701" i="6"/>
  <c r="AA701" i="6"/>
  <c r="AC701" i="6"/>
  <c r="W702" i="6"/>
  <c r="Y702" i="6"/>
  <c r="AA702" i="6"/>
  <c r="AC702" i="6"/>
  <c r="W703" i="6"/>
  <c r="Y703" i="6"/>
  <c r="AA703" i="6"/>
  <c r="AC703" i="6"/>
  <c r="W704" i="6"/>
  <c r="Y704" i="6"/>
  <c r="AA704" i="6"/>
  <c r="AC704" i="6"/>
  <c r="W705" i="6"/>
  <c r="Y705" i="6"/>
  <c r="AA705" i="6"/>
  <c r="AC705" i="6"/>
  <c r="W706" i="6"/>
  <c r="Y706" i="6"/>
  <c r="AA706" i="6"/>
  <c r="AC706" i="6"/>
  <c r="W707" i="6"/>
  <c r="Y707" i="6"/>
  <c r="AA707" i="6"/>
  <c r="AC707" i="6"/>
  <c r="W708" i="6"/>
  <c r="Y708" i="6"/>
  <c r="AA708" i="6"/>
  <c r="AC708" i="6"/>
  <c r="W709" i="6"/>
  <c r="Y709" i="6"/>
  <c r="AA709" i="6"/>
  <c r="AC709" i="6"/>
  <c r="W710" i="6"/>
  <c r="Y710" i="6"/>
  <c r="AA710" i="6"/>
  <c r="AC710" i="6"/>
  <c r="W711" i="6"/>
  <c r="Y711" i="6"/>
  <c r="AA711" i="6"/>
  <c r="AC711" i="6"/>
  <c r="W712" i="6"/>
  <c r="Y712" i="6"/>
  <c r="AA712" i="6"/>
  <c r="AC712" i="6"/>
  <c r="W713" i="6"/>
  <c r="Y713" i="6"/>
  <c r="AA713" i="6"/>
  <c r="AC713" i="6"/>
  <c r="W714" i="6"/>
  <c r="Y714" i="6"/>
  <c r="AA714" i="6"/>
  <c r="AC714" i="6"/>
  <c r="W715" i="6"/>
  <c r="Y715" i="6"/>
  <c r="AA715" i="6"/>
  <c r="AC715" i="6"/>
  <c r="W716" i="6"/>
  <c r="Y716" i="6"/>
  <c r="AA716" i="6"/>
  <c r="AC716" i="6"/>
  <c r="W717" i="6"/>
  <c r="Y717" i="6"/>
  <c r="AA717" i="6"/>
  <c r="AC717" i="6"/>
  <c r="W718" i="6"/>
  <c r="Y718" i="6"/>
  <c r="AA718" i="6"/>
  <c r="AC718" i="6"/>
  <c r="W719" i="6"/>
  <c r="Y719" i="6"/>
  <c r="AA719" i="6"/>
  <c r="AC719" i="6"/>
  <c r="W720" i="6"/>
  <c r="Y720" i="6"/>
  <c r="AA720" i="6"/>
  <c r="AC720" i="6"/>
  <c r="W721" i="6"/>
  <c r="Y721" i="6"/>
  <c r="AA721" i="6"/>
  <c r="AC721" i="6"/>
  <c r="W722" i="6"/>
  <c r="Y722" i="6"/>
  <c r="AA722" i="6"/>
  <c r="AC722" i="6"/>
  <c r="W723" i="6"/>
  <c r="Y723" i="6"/>
  <c r="AA723" i="6"/>
  <c r="AC723" i="6"/>
  <c r="W724" i="6"/>
  <c r="Y724" i="6"/>
  <c r="AA724" i="6"/>
  <c r="AC724" i="6"/>
  <c r="W725" i="6"/>
  <c r="Y725" i="6"/>
  <c r="AA725" i="6"/>
  <c r="AC725" i="6"/>
  <c r="W726" i="6"/>
  <c r="Y726" i="6"/>
  <c r="AA726" i="6"/>
  <c r="AC726" i="6"/>
  <c r="W727" i="6"/>
  <c r="Y727" i="6"/>
  <c r="AA727" i="6"/>
  <c r="AC727" i="6"/>
  <c r="W728" i="6"/>
  <c r="Y728" i="6"/>
  <c r="AA728" i="6"/>
  <c r="AC728" i="6"/>
  <c r="W729" i="6"/>
  <c r="Y729" i="6"/>
  <c r="AA729" i="6"/>
  <c r="AC729" i="6"/>
  <c r="W730" i="6"/>
  <c r="Y730" i="6"/>
  <c r="AA730" i="6"/>
  <c r="AC730" i="6"/>
  <c r="W731" i="6"/>
  <c r="Y731" i="6"/>
  <c r="AA731" i="6"/>
  <c r="AC731" i="6"/>
  <c r="W732" i="6"/>
  <c r="Y732" i="6"/>
  <c r="AA732" i="6"/>
  <c r="AC732" i="6"/>
  <c r="W733" i="6"/>
  <c r="Y733" i="6"/>
  <c r="AA733" i="6"/>
  <c r="AC733" i="6"/>
  <c r="W734" i="6"/>
  <c r="Y734" i="6"/>
  <c r="AA734" i="6"/>
  <c r="AC734" i="6"/>
  <c r="W735" i="6"/>
  <c r="Y735" i="6"/>
  <c r="AA735" i="6"/>
  <c r="AC735" i="6"/>
  <c r="W736" i="6"/>
  <c r="Y736" i="6"/>
  <c r="AA736" i="6"/>
  <c r="AC736" i="6"/>
  <c r="W737" i="6"/>
  <c r="Y737" i="6"/>
  <c r="AA737" i="6"/>
  <c r="AC737" i="6"/>
  <c r="W738" i="6"/>
  <c r="Y738" i="6"/>
  <c r="AA738" i="6"/>
  <c r="AC738" i="6"/>
  <c r="W739" i="6"/>
  <c r="Y739" i="6"/>
  <c r="AA739" i="6"/>
  <c r="AC739" i="6"/>
  <c r="W740" i="6"/>
  <c r="Y740" i="6"/>
  <c r="AA740" i="6"/>
  <c r="AC740" i="6"/>
  <c r="W741" i="6"/>
  <c r="Y741" i="6"/>
  <c r="AA741" i="6"/>
  <c r="AC741" i="6"/>
  <c r="W742" i="6"/>
  <c r="Y742" i="6"/>
  <c r="AA742" i="6"/>
  <c r="AC742" i="6"/>
  <c r="W743" i="6"/>
  <c r="Y743" i="6"/>
  <c r="AA743" i="6"/>
  <c r="AC743" i="6"/>
  <c r="W744" i="6"/>
  <c r="Y744" i="6"/>
  <c r="AA744" i="6"/>
  <c r="AC744" i="6"/>
  <c r="W745" i="6"/>
  <c r="Y745" i="6"/>
  <c r="AA745" i="6"/>
  <c r="AC745" i="6"/>
  <c r="W746" i="6"/>
  <c r="Y746" i="6"/>
  <c r="AA746" i="6"/>
  <c r="AC746" i="6"/>
  <c r="W747" i="6"/>
  <c r="Y747" i="6"/>
  <c r="AA747" i="6"/>
  <c r="AC747" i="6"/>
  <c r="W748" i="6"/>
  <c r="Y748" i="6"/>
  <c r="AA748" i="6"/>
  <c r="AC748" i="6"/>
  <c r="W749" i="6"/>
  <c r="Y749" i="6"/>
  <c r="AA749" i="6"/>
  <c r="AC749" i="6"/>
  <c r="W750" i="6"/>
  <c r="Y750" i="6"/>
  <c r="AA750" i="6"/>
  <c r="AC750" i="6"/>
  <c r="W751" i="6"/>
  <c r="Y751" i="6"/>
  <c r="AA751" i="6"/>
  <c r="AC751" i="6"/>
  <c r="W752" i="6"/>
  <c r="Y752" i="6"/>
  <c r="AA752" i="6"/>
  <c r="AC752" i="6"/>
  <c r="W753" i="6"/>
  <c r="Y753" i="6"/>
  <c r="AA753" i="6"/>
  <c r="AC753" i="6"/>
  <c r="W754" i="6"/>
  <c r="Y754" i="6"/>
  <c r="AA754" i="6"/>
  <c r="AC754" i="6"/>
  <c r="W755" i="6"/>
  <c r="Y755" i="6"/>
  <c r="AA755" i="6"/>
  <c r="AC755" i="6"/>
  <c r="W756" i="6"/>
  <c r="Y756" i="6"/>
  <c r="AA756" i="6"/>
  <c r="AC756" i="6"/>
  <c r="W757" i="6"/>
  <c r="Y757" i="6"/>
  <c r="AA757" i="6"/>
  <c r="AC757" i="6"/>
  <c r="W758" i="6"/>
  <c r="Y758" i="6"/>
  <c r="AA758" i="6"/>
  <c r="AC758" i="6"/>
  <c r="W759" i="6"/>
  <c r="Y759" i="6"/>
  <c r="AA759" i="6"/>
  <c r="AC759" i="6"/>
  <c r="W760" i="6"/>
  <c r="Y760" i="6"/>
  <c r="AA760" i="6"/>
  <c r="AC760" i="6"/>
  <c r="W761" i="6"/>
  <c r="Y761" i="6"/>
  <c r="AA761" i="6"/>
  <c r="AC761" i="6"/>
  <c r="W762" i="6"/>
  <c r="Y762" i="6"/>
  <c r="AA762" i="6"/>
  <c r="AC762" i="6"/>
  <c r="W763" i="6"/>
  <c r="Y763" i="6"/>
  <c r="AA763" i="6"/>
  <c r="AC763" i="6"/>
  <c r="W764" i="6"/>
  <c r="Y764" i="6"/>
  <c r="AA764" i="6"/>
  <c r="AC764" i="6"/>
  <c r="W765" i="6"/>
  <c r="Y765" i="6"/>
  <c r="AA765" i="6"/>
  <c r="AC765" i="6"/>
  <c r="W766" i="6"/>
  <c r="Y766" i="6"/>
  <c r="AA766" i="6"/>
  <c r="AC766" i="6"/>
  <c r="W767" i="6"/>
  <c r="Y767" i="6"/>
  <c r="AA767" i="6"/>
  <c r="AC767" i="6"/>
  <c r="W768" i="6"/>
  <c r="Y768" i="6"/>
  <c r="AA768" i="6"/>
  <c r="AC768" i="6"/>
  <c r="W769" i="6"/>
  <c r="Y769" i="6"/>
  <c r="AA769" i="6"/>
  <c r="AC769" i="6"/>
  <c r="W770" i="6"/>
  <c r="Y770" i="6"/>
  <c r="AA770" i="6"/>
  <c r="AC770" i="6"/>
  <c r="W771" i="6"/>
  <c r="Y771" i="6"/>
  <c r="AA771" i="6"/>
  <c r="AC771" i="6"/>
  <c r="W772" i="6"/>
  <c r="Y772" i="6"/>
  <c r="AA772" i="6"/>
  <c r="AC772" i="6"/>
  <c r="W773" i="6"/>
  <c r="Y773" i="6"/>
  <c r="AA773" i="6"/>
  <c r="AC773" i="6"/>
  <c r="W774" i="6"/>
  <c r="Y774" i="6"/>
  <c r="AA774" i="6"/>
  <c r="AC774" i="6"/>
  <c r="W775" i="6"/>
  <c r="Y775" i="6"/>
  <c r="AA775" i="6"/>
  <c r="AC775" i="6"/>
  <c r="W776" i="6"/>
  <c r="Y776" i="6"/>
  <c r="AA776" i="6"/>
  <c r="AC776" i="6"/>
  <c r="W777" i="6"/>
  <c r="Y777" i="6"/>
  <c r="AA777" i="6"/>
  <c r="AC777" i="6"/>
  <c r="W778" i="6"/>
  <c r="Y778" i="6"/>
  <c r="AA778" i="6"/>
  <c r="AC778" i="6"/>
  <c r="W779" i="6"/>
  <c r="Y779" i="6"/>
  <c r="AA779" i="6"/>
  <c r="AC779" i="6"/>
  <c r="W780" i="6"/>
  <c r="Y780" i="6"/>
  <c r="AA780" i="6"/>
  <c r="AC780" i="6"/>
  <c r="W781" i="6"/>
  <c r="Y781" i="6"/>
  <c r="AA781" i="6"/>
  <c r="AC781" i="6"/>
  <c r="W782" i="6"/>
  <c r="Y782" i="6"/>
  <c r="AA782" i="6"/>
  <c r="AC782" i="6"/>
  <c r="W783" i="6"/>
  <c r="Y783" i="6"/>
  <c r="AA783" i="6"/>
  <c r="AC783" i="6"/>
  <c r="W784" i="6"/>
  <c r="Y784" i="6"/>
  <c r="AA784" i="6"/>
  <c r="AC784" i="6"/>
  <c r="W785" i="6"/>
  <c r="Y785" i="6"/>
  <c r="AA785" i="6"/>
  <c r="AC785" i="6"/>
  <c r="W786" i="6"/>
  <c r="Y786" i="6"/>
  <c r="AA786" i="6"/>
  <c r="AC786" i="6"/>
  <c r="W787" i="6"/>
  <c r="Y787" i="6"/>
  <c r="AA787" i="6"/>
  <c r="AC787" i="6"/>
  <c r="W788" i="6"/>
  <c r="Y788" i="6"/>
  <c r="AA788" i="6"/>
  <c r="AC788" i="6"/>
  <c r="W789" i="6"/>
  <c r="Y789" i="6"/>
  <c r="AA789" i="6"/>
  <c r="AC789" i="6"/>
  <c r="W790" i="6"/>
  <c r="Y790" i="6"/>
  <c r="AA790" i="6"/>
  <c r="AC790" i="6"/>
  <c r="W791" i="6"/>
  <c r="Y791" i="6"/>
  <c r="AA791" i="6"/>
  <c r="AC791" i="6"/>
  <c r="W792" i="6"/>
  <c r="Y792" i="6"/>
  <c r="AA792" i="6"/>
  <c r="AC792" i="6"/>
  <c r="W793" i="6"/>
  <c r="Y793" i="6"/>
  <c r="AA793" i="6"/>
  <c r="AC793" i="6"/>
  <c r="W794" i="6"/>
  <c r="Y794" i="6"/>
  <c r="AA794" i="6"/>
  <c r="AC794" i="6"/>
  <c r="W795" i="6"/>
  <c r="Y795" i="6"/>
  <c r="AA795" i="6"/>
  <c r="AC795" i="6"/>
  <c r="W796" i="6"/>
  <c r="Y796" i="6"/>
  <c r="AA796" i="6"/>
  <c r="AC796" i="6"/>
  <c r="W797" i="6"/>
  <c r="Y797" i="6"/>
  <c r="AA797" i="6"/>
  <c r="AC797" i="6"/>
  <c r="W798" i="6"/>
  <c r="Y798" i="6"/>
  <c r="AA798" i="6"/>
  <c r="AC798" i="6"/>
  <c r="W799" i="6"/>
  <c r="Y799" i="6"/>
  <c r="AA799" i="6"/>
  <c r="AC799" i="6"/>
  <c r="W800" i="6"/>
  <c r="Y800" i="6"/>
  <c r="AA800" i="6"/>
  <c r="AC800" i="6"/>
  <c r="W801" i="6"/>
  <c r="Y801" i="6"/>
  <c r="AA801" i="6"/>
  <c r="AC801" i="6"/>
  <c r="W802" i="6"/>
  <c r="Y802" i="6"/>
  <c r="AA802" i="6"/>
  <c r="AC802" i="6"/>
  <c r="W803" i="6"/>
  <c r="Y803" i="6"/>
  <c r="AA803" i="6"/>
  <c r="AC803" i="6"/>
  <c r="W804" i="6"/>
  <c r="Y804" i="6"/>
  <c r="AA804" i="6"/>
  <c r="AC804" i="6"/>
  <c r="W805" i="6"/>
  <c r="Y805" i="6"/>
  <c r="AA805" i="6"/>
  <c r="AC805" i="6"/>
  <c r="W806" i="6"/>
  <c r="Y806" i="6"/>
  <c r="AA806" i="6"/>
  <c r="AC806" i="6"/>
  <c r="W807" i="6"/>
  <c r="Y807" i="6"/>
  <c r="AA807" i="6"/>
  <c r="AC807" i="6"/>
  <c r="W808" i="6"/>
  <c r="Y808" i="6"/>
  <c r="AA808" i="6"/>
  <c r="AC808" i="6"/>
  <c r="W809" i="6"/>
  <c r="Y809" i="6"/>
  <c r="AA809" i="6"/>
  <c r="AC809" i="6"/>
  <c r="W810" i="6"/>
  <c r="Y810" i="6"/>
  <c r="AA810" i="6"/>
  <c r="AC810" i="6"/>
  <c r="W811" i="6"/>
  <c r="Y811" i="6"/>
  <c r="AA811" i="6"/>
  <c r="AC811" i="6"/>
  <c r="W812" i="6"/>
  <c r="Y812" i="6"/>
  <c r="AA812" i="6"/>
  <c r="AC812" i="6"/>
  <c r="W813" i="6"/>
  <c r="Y813" i="6"/>
  <c r="AA813" i="6"/>
  <c r="AC813" i="6"/>
  <c r="W814" i="6"/>
  <c r="Y814" i="6"/>
  <c r="AA814" i="6"/>
  <c r="AC814" i="6"/>
  <c r="W815" i="6"/>
  <c r="Y815" i="6"/>
  <c r="AA815" i="6"/>
  <c r="AC815" i="6"/>
  <c r="W816" i="6"/>
  <c r="Y816" i="6"/>
  <c r="AA816" i="6"/>
  <c r="AC816" i="6"/>
  <c r="W817" i="6"/>
  <c r="Y817" i="6"/>
  <c r="AA817" i="6"/>
  <c r="AC817" i="6"/>
  <c r="W818" i="6"/>
  <c r="Y818" i="6"/>
  <c r="AA818" i="6"/>
  <c r="AC818" i="6"/>
  <c r="W819" i="6"/>
  <c r="Y819" i="6"/>
  <c r="AA819" i="6"/>
  <c r="AC819" i="6"/>
  <c r="W820" i="6"/>
  <c r="Y820" i="6"/>
  <c r="AA820" i="6"/>
  <c r="AC820" i="6"/>
  <c r="W821" i="6"/>
  <c r="Y821" i="6"/>
  <c r="AA821" i="6"/>
  <c r="AC821" i="6"/>
  <c r="W822" i="6"/>
  <c r="Y822" i="6"/>
  <c r="AA822" i="6"/>
  <c r="AC822" i="6"/>
  <c r="W823" i="6"/>
  <c r="Y823" i="6"/>
  <c r="AA823" i="6"/>
  <c r="AC823" i="6"/>
  <c r="W824" i="6"/>
  <c r="Y824" i="6"/>
  <c r="AA824" i="6"/>
  <c r="AC824" i="6"/>
  <c r="W825" i="6"/>
  <c r="Y825" i="6"/>
  <c r="AA825" i="6"/>
  <c r="AC825" i="6"/>
  <c r="W826" i="6"/>
  <c r="Y826" i="6"/>
  <c r="AA826" i="6"/>
  <c r="AC826" i="6"/>
  <c r="W827" i="6"/>
  <c r="Y827" i="6"/>
  <c r="AA827" i="6"/>
  <c r="AC827" i="6"/>
  <c r="W828" i="6"/>
  <c r="Y828" i="6"/>
  <c r="AA828" i="6"/>
  <c r="AC828" i="6"/>
  <c r="W829" i="6"/>
  <c r="Y829" i="6"/>
  <c r="AA829" i="6"/>
  <c r="AC829" i="6"/>
  <c r="W830" i="6"/>
  <c r="Y830" i="6"/>
  <c r="AA830" i="6"/>
  <c r="AC830" i="6"/>
  <c r="W831" i="6"/>
  <c r="Y831" i="6"/>
  <c r="AA831" i="6"/>
  <c r="AC831" i="6"/>
  <c r="W832" i="6"/>
  <c r="Y832" i="6"/>
  <c r="AA832" i="6"/>
  <c r="AC832" i="6"/>
  <c r="W833" i="6"/>
  <c r="Y833" i="6"/>
  <c r="AA833" i="6"/>
  <c r="AC833" i="6"/>
  <c r="W834" i="6"/>
  <c r="Y834" i="6"/>
  <c r="AA834" i="6"/>
  <c r="AC834" i="6"/>
  <c r="W835" i="6"/>
  <c r="Y835" i="6"/>
  <c r="AA835" i="6"/>
  <c r="AC835" i="6"/>
  <c r="W836" i="6"/>
  <c r="Y836" i="6"/>
  <c r="AA836" i="6"/>
  <c r="AC836" i="6"/>
  <c r="W837" i="6"/>
  <c r="Y837" i="6"/>
  <c r="AA837" i="6"/>
  <c r="AC837" i="6"/>
  <c r="W838" i="6"/>
  <c r="Y838" i="6"/>
  <c r="AA838" i="6"/>
  <c r="AC838" i="6"/>
  <c r="W839" i="6"/>
  <c r="Y839" i="6"/>
  <c r="AA839" i="6"/>
  <c r="AC839" i="6"/>
  <c r="W840" i="6"/>
  <c r="Y840" i="6"/>
  <c r="AA840" i="6"/>
  <c r="AC840" i="6"/>
  <c r="W841" i="6"/>
  <c r="Y841" i="6"/>
  <c r="AA841" i="6"/>
  <c r="AC841" i="6"/>
  <c r="W842" i="6"/>
  <c r="Y842" i="6"/>
  <c r="AA842" i="6"/>
  <c r="AC842" i="6"/>
  <c r="W843" i="6"/>
  <c r="Y843" i="6"/>
  <c r="AA843" i="6"/>
  <c r="AC843" i="6"/>
  <c r="W844" i="6"/>
  <c r="Y844" i="6"/>
  <c r="AA844" i="6"/>
  <c r="AC844" i="6"/>
  <c r="W845" i="6"/>
  <c r="Y845" i="6"/>
  <c r="AA845" i="6"/>
  <c r="AC845" i="6"/>
  <c r="W846" i="6"/>
  <c r="Y846" i="6"/>
  <c r="AA846" i="6"/>
  <c r="AC846" i="6"/>
  <c r="W847" i="6"/>
  <c r="Y847" i="6"/>
  <c r="AA847" i="6"/>
  <c r="AC847" i="6"/>
  <c r="W848" i="6"/>
  <c r="Y848" i="6"/>
  <c r="AA848" i="6"/>
  <c r="AC848" i="6"/>
  <c r="W849" i="6"/>
  <c r="Y849" i="6"/>
  <c r="AA849" i="6"/>
  <c r="AC849" i="6"/>
  <c r="W850" i="6"/>
  <c r="Y850" i="6"/>
  <c r="AA850" i="6"/>
  <c r="AC850" i="6"/>
  <c r="W851" i="6"/>
  <c r="Y851" i="6"/>
  <c r="AA851" i="6"/>
  <c r="AC851" i="6"/>
  <c r="W852" i="6"/>
  <c r="Y852" i="6"/>
  <c r="AA852" i="6"/>
  <c r="AC852" i="6"/>
  <c r="W853" i="6"/>
  <c r="Y853" i="6"/>
  <c r="AA853" i="6"/>
  <c r="AC853" i="6"/>
  <c r="W854" i="6"/>
  <c r="Y854" i="6"/>
  <c r="AA854" i="6"/>
  <c r="AC854" i="6"/>
  <c r="W855" i="6"/>
  <c r="Y855" i="6"/>
  <c r="AA855" i="6"/>
  <c r="AC855" i="6"/>
  <c r="W856" i="6"/>
  <c r="Y856" i="6"/>
  <c r="AA856" i="6"/>
  <c r="AC856" i="6"/>
  <c r="W857" i="6"/>
  <c r="Y857" i="6"/>
  <c r="AA857" i="6"/>
  <c r="AC857" i="6"/>
  <c r="W858" i="6"/>
  <c r="Y858" i="6"/>
  <c r="AA858" i="6"/>
  <c r="AC858" i="6"/>
  <c r="W859" i="6"/>
  <c r="Y859" i="6"/>
  <c r="AA859" i="6"/>
  <c r="AC859" i="6"/>
  <c r="W860" i="6"/>
  <c r="Y860" i="6"/>
  <c r="AA860" i="6"/>
  <c r="AC860" i="6"/>
  <c r="W861" i="6"/>
  <c r="Y861" i="6"/>
  <c r="AA861" i="6"/>
  <c r="AC861" i="6"/>
  <c r="W862" i="6"/>
  <c r="Y862" i="6"/>
  <c r="AA862" i="6"/>
  <c r="AC862" i="6"/>
  <c r="W863" i="6"/>
  <c r="Y863" i="6"/>
  <c r="AA863" i="6"/>
  <c r="AC863" i="6"/>
  <c r="W864" i="6"/>
  <c r="Y864" i="6"/>
  <c r="AA864" i="6"/>
  <c r="AC864" i="6"/>
  <c r="W865" i="6"/>
  <c r="Y865" i="6"/>
  <c r="AA865" i="6"/>
  <c r="AC865" i="6"/>
  <c r="W866" i="6"/>
  <c r="Y866" i="6"/>
  <c r="AA866" i="6"/>
  <c r="AC866" i="6"/>
  <c r="W867" i="6"/>
  <c r="Y867" i="6"/>
  <c r="AA867" i="6"/>
  <c r="AC867" i="6"/>
  <c r="W868" i="6"/>
  <c r="Y868" i="6"/>
  <c r="AA868" i="6"/>
  <c r="AC868" i="6"/>
  <c r="W869" i="6"/>
  <c r="Y869" i="6"/>
  <c r="AA869" i="6"/>
  <c r="AC869" i="6"/>
  <c r="W870" i="6"/>
  <c r="Y870" i="6"/>
  <c r="AA870" i="6"/>
  <c r="AC870" i="6"/>
  <c r="W871" i="6"/>
  <c r="Y871" i="6"/>
  <c r="AA871" i="6"/>
  <c r="AC871" i="6"/>
  <c r="W872" i="6"/>
  <c r="Y872" i="6"/>
  <c r="AA872" i="6"/>
  <c r="AC872" i="6"/>
  <c r="W873" i="6"/>
  <c r="Y873" i="6"/>
  <c r="AA873" i="6"/>
  <c r="AC873" i="6"/>
  <c r="W874" i="6"/>
  <c r="Y874" i="6"/>
  <c r="AA874" i="6"/>
  <c r="AC874" i="6"/>
  <c r="W875" i="6"/>
  <c r="Y875" i="6"/>
  <c r="AA875" i="6"/>
  <c r="AC875" i="6"/>
  <c r="W876" i="6"/>
  <c r="Y876" i="6"/>
  <c r="AA876" i="6"/>
  <c r="AC876" i="6"/>
  <c r="W877" i="6"/>
  <c r="Y877" i="6"/>
  <c r="AA877" i="6"/>
  <c r="AC877" i="6"/>
  <c r="W878" i="6"/>
  <c r="Y878" i="6"/>
  <c r="AA878" i="6"/>
  <c r="AC878" i="6"/>
  <c r="W879" i="6"/>
  <c r="Y879" i="6"/>
  <c r="AA879" i="6"/>
  <c r="AC879" i="6"/>
  <c r="W880" i="6"/>
  <c r="Y880" i="6"/>
  <c r="AA880" i="6"/>
  <c r="AC880" i="6"/>
  <c r="W881" i="6"/>
  <c r="Y881" i="6"/>
  <c r="AA881" i="6"/>
  <c r="AC881" i="6"/>
  <c r="W882" i="6"/>
  <c r="Y882" i="6"/>
  <c r="AA882" i="6"/>
  <c r="AC882" i="6"/>
  <c r="W883" i="6"/>
  <c r="Y883" i="6"/>
  <c r="AA883" i="6"/>
  <c r="AC883" i="6"/>
  <c r="W884" i="6"/>
  <c r="Y884" i="6"/>
  <c r="AA884" i="6"/>
  <c r="AC884" i="6"/>
  <c r="W885" i="6"/>
  <c r="Y885" i="6"/>
  <c r="AA885" i="6"/>
  <c r="AC885" i="6"/>
  <c r="W886" i="6"/>
  <c r="Y886" i="6"/>
  <c r="AA886" i="6"/>
  <c r="AC886" i="6"/>
  <c r="W887" i="6"/>
  <c r="Y887" i="6"/>
  <c r="AA887" i="6"/>
  <c r="AC887" i="6"/>
  <c r="W888" i="6"/>
  <c r="Y888" i="6"/>
  <c r="AA888" i="6"/>
  <c r="AC888" i="6"/>
  <c r="W889" i="6"/>
  <c r="Y889" i="6"/>
  <c r="AA889" i="6"/>
  <c r="AC889" i="6"/>
  <c r="W890" i="6"/>
  <c r="Y890" i="6"/>
  <c r="AA890" i="6"/>
  <c r="AC890" i="6"/>
  <c r="W891" i="6"/>
  <c r="Y891" i="6"/>
  <c r="AA891" i="6"/>
  <c r="AC891" i="6"/>
  <c r="W892" i="6"/>
  <c r="Y892" i="6"/>
  <c r="AA892" i="6"/>
  <c r="AC892" i="6"/>
  <c r="W893" i="6"/>
  <c r="Y893" i="6"/>
  <c r="AA893" i="6"/>
  <c r="AC893" i="6"/>
  <c r="W894" i="6"/>
  <c r="Y894" i="6"/>
  <c r="AA894" i="6"/>
  <c r="AC894" i="6"/>
  <c r="W895" i="6"/>
  <c r="Y895" i="6"/>
  <c r="AA895" i="6"/>
  <c r="AC895" i="6"/>
  <c r="W896" i="6"/>
  <c r="Y896" i="6"/>
  <c r="AA896" i="6"/>
  <c r="AC896" i="6"/>
  <c r="W897" i="6"/>
  <c r="Y897" i="6"/>
  <c r="AA897" i="6"/>
  <c r="AC897" i="6"/>
  <c r="W898" i="6"/>
  <c r="Y898" i="6"/>
  <c r="AA898" i="6"/>
  <c r="AC898" i="6"/>
  <c r="W899" i="6"/>
  <c r="Y899" i="6"/>
  <c r="AA899" i="6"/>
  <c r="AC899" i="6"/>
  <c r="W900" i="6"/>
  <c r="Y900" i="6"/>
  <c r="AA900" i="6"/>
  <c r="AC900" i="6"/>
  <c r="W901" i="6"/>
  <c r="Y901" i="6"/>
  <c r="AA901" i="6"/>
  <c r="AC901" i="6"/>
  <c r="W902" i="6"/>
  <c r="Y902" i="6"/>
  <c r="AA902" i="6"/>
  <c r="AC902" i="6"/>
  <c r="W903" i="6"/>
  <c r="Y903" i="6"/>
  <c r="AA903" i="6"/>
  <c r="AC903" i="6"/>
  <c r="W904" i="6"/>
  <c r="Y904" i="6"/>
  <c r="AA904" i="6"/>
  <c r="AC904" i="6"/>
  <c r="W905" i="6"/>
  <c r="Y905" i="6"/>
  <c r="AA905" i="6"/>
  <c r="AC905" i="6"/>
  <c r="W906" i="6"/>
  <c r="Y906" i="6"/>
  <c r="AA906" i="6"/>
  <c r="AC906" i="6"/>
  <c r="W907" i="6"/>
  <c r="Y907" i="6"/>
  <c r="AA907" i="6"/>
  <c r="AC907" i="6"/>
  <c r="W908" i="6"/>
  <c r="Y908" i="6"/>
  <c r="AA908" i="6"/>
  <c r="AC908" i="6"/>
  <c r="W909" i="6"/>
  <c r="Y909" i="6"/>
  <c r="AA909" i="6"/>
  <c r="AC909" i="6"/>
  <c r="W910" i="6"/>
  <c r="Y910" i="6"/>
  <c r="AA910" i="6"/>
  <c r="AC910" i="6"/>
  <c r="W911" i="6"/>
  <c r="Y911" i="6"/>
  <c r="AA911" i="6"/>
  <c r="AC911" i="6"/>
  <c r="W912" i="6"/>
  <c r="Y912" i="6"/>
  <c r="AA912" i="6"/>
  <c r="AC912" i="6"/>
  <c r="W913" i="6"/>
  <c r="Y913" i="6"/>
  <c r="AA913" i="6"/>
  <c r="AC913" i="6"/>
  <c r="W914" i="6"/>
  <c r="Y914" i="6"/>
  <c r="AA914" i="6"/>
  <c r="AC914" i="6"/>
  <c r="W915" i="6"/>
  <c r="Y915" i="6"/>
  <c r="AA915" i="6"/>
  <c r="AC915" i="6"/>
  <c r="W916" i="6"/>
  <c r="Y916" i="6"/>
  <c r="AA916" i="6"/>
  <c r="AC916" i="6"/>
  <c r="W917" i="6"/>
  <c r="Y917" i="6"/>
  <c r="AA917" i="6"/>
  <c r="AC917" i="6"/>
  <c r="W918" i="6"/>
  <c r="Y918" i="6"/>
  <c r="AA918" i="6"/>
  <c r="AC918" i="6"/>
  <c r="W919" i="6"/>
  <c r="Y919" i="6"/>
  <c r="AA919" i="6"/>
  <c r="AC919" i="6"/>
  <c r="W920" i="6"/>
  <c r="Y920" i="6"/>
  <c r="AA920" i="6"/>
  <c r="AC920" i="6"/>
  <c r="W921" i="6"/>
  <c r="Y921" i="6"/>
  <c r="AA921" i="6"/>
  <c r="AC921" i="6"/>
  <c r="W922" i="6"/>
  <c r="Y922" i="6"/>
  <c r="AA922" i="6"/>
  <c r="AC922" i="6"/>
  <c r="W923" i="6"/>
  <c r="Y923" i="6"/>
  <c r="AA923" i="6"/>
  <c r="AC923" i="6"/>
  <c r="W924" i="6"/>
  <c r="Y924" i="6"/>
  <c r="AA924" i="6"/>
  <c r="AC924" i="6"/>
  <c r="W925" i="6"/>
  <c r="Y925" i="6"/>
  <c r="AA925" i="6"/>
  <c r="AC925" i="6"/>
  <c r="W926" i="6"/>
  <c r="Y926" i="6"/>
  <c r="AA926" i="6"/>
  <c r="AC926" i="6"/>
  <c r="W927" i="6"/>
  <c r="Y927" i="6"/>
  <c r="AA927" i="6"/>
  <c r="AC927" i="6"/>
  <c r="W928" i="6"/>
  <c r="Y928" i="6"/>
  <c r="AA928" i="6"/>
  <c r="AC928" i="6"/>
  <c r="W929" i="6"/>
  <c r="Y929" i="6"/>
  <c r="AA929" i="6"/>
  <c r="AC929" i="6"/>
  <c r="W930" i="6"/>
  <c r="Y930" i="6"/>
  <c r="AA930" i="6"/>
  <c r="AC930" i="6"/>
  <c r="W931" i="6"/>
  <c r="Y931" i="6"/>
  <c r="AA931" i="6"/>
  <c r="AC931" i="6"/>
  <c r="W932" i="6"/>
  <c r="Y932" i="6"/>
  <c r="AA932" i="6"/>
  <c r="AC932" i="6"/>
  <c r="W933" i="6"/>
  <c r="Y933" i="6"/>
  <c r="AA933" i="6"/>
  <c r="AC933" i="6"/>
  <c r="W934" i="6"/>
  <c r="Y934" i="6"/>
  <c r="AA934" i="6"/>
  <c r="AC934" i="6"/>
  <c r="W935" i="6"/>
  <c r="Y935" i="6"/>
  <c r="AA935" i="6"/>
  <c r="AC935" i="6"/>
  <c r="W936" i="6"/>
  <c r="Y936" i="6"/>
  <c r="AA936" i="6"/>
  <c r="AC936" i="6"/>
  <c r="W937" i="6"/>
  <c r="Y937" i="6"/>
  <c r="AA937" i="6"/>
  <c r="AC937" i="6"/>
  <c r="W938" i="6"/>
  <c r="Y938" i="6"/>
  <c r="AA938" i="6"/>
  <c r="AC938" i="6"/>
  <c r="W939" i="6"/>
  <c r="Y939" i="6"/>
  <c r="AA939" i="6"/>
  <c r="AC939" i="6"/>
  <c r="W940" i="6"/>
  <c r="Y940" i="6"/>
  <c r="AA940" i="6"/>
  <c r="AC940" i="6"/>
  <c r="W941" i="6"/>
  <c r="Y941" i="6"/>
  <c r="AA941" i="6"/>
  <c r="AC941" i="6"/>
  <c r="W942" i="6"/>
  <c r="Y942" i="6"/>
  <c r="AA942" i="6"/>
  <c r="AC942" i="6"/>
  <c r="W943" i="6"/>
  <c r="Y943" i="6"/>
  <c r="AA943" i="6"/>
  <c r="AC943" i="6"/>
  <c r="W944" i="6"/>
  <c r="Y944" i="6"/>
  <c r="AA944" i="6"/>
  <c r="AC944" i="6"/>
  <c r="W945" i="6"/>
  <c r="Y945" i="6"/>
  <c r="AA945" i="6"/>
  <c r="AC945" i="6"/>
  <c r="W946" i="6"/>
  <c r="Y946" i="6"/>
  <c r="AA946" i="6"/>
  <c r="AC946" i="6"/>
  <c r="W947" i="6"/>
  <c r="Y947" i="6"/>
  <c r="AA947" i="6"/>
  <c r="AC947" i="6"/>
  <c r="W948" i="6"/>
  <c r="Y948" i="6"/>
  <c r="AA948" i="6"/>
  <c r="AC948" i="6"/>
  <c r="W949" i="6"/>
  <c r="Y949" i="6"/>
  <c r="AA949" i="6"/>
  <c r="AC949" i="6"/>
  <c r="W950" i="6"/>
  <c r="Y950" i="6"/>
  <c r="AA950" i="6"/>
  <c r="AC950" i="6"/>
  <c r="W951" i="6"/>
  <c r="Y951" i="6"/>
  <c r="AA951" i="6"/>
  <c r="AC951" i="6"/>
  <c r="W952" i="6"/>
  <c r="Y952" i="6"/>
  <c r="AA952" i="6"/>
  <c r="AC952" i="6"/>
  <c r="W953" i="6"/>
  <c r="Y953" i="6"/>
  <c r="AA953" i="6"/>
  <c r="AC953" i="6"/>
  <c r="W954" i="6"/>
  <c r="Y954" i="6"/>
  <c r="AA954" i="6"/>
  <c r="AC954" i="6"/>
  <c r="W955" i="6"/>
  <c r="Y955" i="6"/>
  <c r="AA955" i="6"/>
  <c r="AC955" i="6"/>
  <c r="W956" i="6"/>
  <c r="Y956" i="6"/>
  <c r="AA956" i="6"/>
  <c r="AC956" i="6"/>
  <c r="W957" i="6"/>
  <c r="Y957" i="6"/>
  <c r="AA957" i="6"/>
  <c r="AC957" i="6"/>
  <c r="W958" i="6"/>
  <c r="Y958" i="6"/>
  <c r="AA958" i="6"/>
  <c r="AC958" i="6"/>
  <c r="W959" i="6"/>
  <c r="Y959" i="6"/>
  <c r="AA959" i="6"/>
  <c r="AC959" i="6"/>
  <c r="W960" i="6"/>
  <c r="Y960" i="6"/>
  <c r="AA960" i="6"/>
  <c r="AC960" i="6"/>
  <c r="W961" i="6"/>
  <c r="Y961" i="6"/>
  <c r="AA961" i="6"/>
  <c r="AC961" i="6"/>
  <c r="W962" i="6"/>
  <c r="Y962" i="6"/>
  <c r="AA962" i="6"/>
  <c r="AC962" i="6"/>
  <c r="W963" i="6"/>
  <c r="Y963" i="6"/>
  <c r="AA963" i="6"/>
  <c r="AC963" i="6"/>
  <c r="W964" i="6"/>
  <c r="Y964" i="6"/>
  <c r="AA964" i="6"/>
  <c r="AC964" i="6"/>
  <c r="W965" i="6"/>
  <c r="Y965" i="6"/>
  <c r="AA965" i="6"/>
  <c r="AC965" i="6"/>
  <c r="W966" i="6"/>
  <c r="Y966" i="6"/>
  <c r="AA966" i="6"/>
  <c r="AC966" i="6"/>
  <c r="W967" i="6"/>
  <c r="Y967" i="6"/>
  <c r="AA967" i="6"/>
  <c r="AC967" i="6"/>
  <c r="W968" i="6"/>
  <c r="Y968" i="6"/>
  <c r="AA968" i="6"/>
  <c r="AC968" i="6"/>
  <c r="W969" i="6"/>
  <c r="Y969" i="6"/>
  <c r="AA969" i="6"/>
  <c r="AC969" i="6"/>
  <c r="W970" i="6"/>
  <c r="Y970" i="6"/>
  <c r="AA970" i="6"/>
  <c r="AC970" i="6"/>
  <c r="W971" i="6"/>
  <c r="Y971" i="6"/>
  <c r="AA971" i="6"/>
  <c r="AC971" i="6"/>
  <c r="W972" i="6"/>
  <c r="Y972" i="6"/>
  <c r="AA972" i="6"/>
  <c r="AC972" i="6"/>
  <c r="W973" i="6"/>
  <c r="Y973" i="6"/>
  <c r="AA973" i="6"/>
  <c r="AC973" i="6"/>
  <c r="W974" i="6"/>
  <c r="Y974" i="6"/>
  <c r="AA974" i="6"/>
  <c r="AC974" i="6"/>
  <c r="W975" i="6"/>
  <c r="Y975" i="6"/>
  <c r="AA975" i="6"/>
  <c r="AC975" i="6"/>
  <c r="W976" i="6"/>
  <c r="Y976" i="6"/>
  <c r="AA976" i="6"/>
  <c r="AC976" i="6"/>
  <c r="W977" i="6"/>
  <c r="Y977" i="6"/>
  <c r="AA977" i="6"/>
  <c r="AC977" i="6"/>
  <c r="W978" i="6"/>
  <c r="Y978" i="6"/>
  <c r="AA978" i="6"/>
  <c r="AC978" i="6"/>
  <c r="W979" i="6"/>
  <c r="Y979" i="6"/>
  <c r="AA979" i="6"/>
  <c r="AC979" i="6"/>
  <c r="W980" i="6"/>
  <c r="Y980" i="6"/>
  <c r="AA980" i="6"/>
  <c r="AC980" i="6"/>
  <c r="W981" i="6"/>
  <c r="Y981" i="6"/>
  <c r="AA981" i="6"/>
  <c r="AC981" i="6"/>
  <c r="W982" i="6"/>
  <c r="Y982" i="6"/>
  <c r="AA982" i="6"/>
  <c r="AC982" i="6"/>
  <c r="W983" i="6"/>
  <c r="Y983" i="6"/>
  <c r="AA983" i="6"/>
  <c r="AC983" i="6"/>
  <c r="W984" i="6"/>
  <c r="Y984" i="6"/>
  <c r="AA984" i="6"/>
  <c r="AC984" i="6"/>
  <c r="W985" i="6"/>
  <c r="Y985" i="6"/>
  <c r="AA985" i="6"/>
  <c r="AC985" i="6"/>
  <c r="W986" i="6"/>
  <c r="Y986" i="6"/>
  <c r="AA986" i="6"/>
  <c r="AC986" i="6"/>
  <c r="W987" i="6"/>
  <c r="Y987" i="6"/>
  <c r="AA987" i="6"/>
  <c r="AC987" i="6"/>
  <c r="W988" i="6"/>
  <c r="Y988" i="6"/>
  <c r="AA988" i="6"/>
  <c r="AC988" i="6"/>
  <c r="W989" i="6"/>
  <c r="Y989" i="6"/>
  <c r="AA989" i="6"/>
  <c r="AC989" i="6"/>
  <c r="W990" i="6"/>
  <c r="Y990" i="6"/>
  <c r="AA990" i="6"/>
  <c r="AC990" i="6"/>
  <c r="W991" i="6"/>
  <c r="Y991" i="6"/>
  <c r="AA991" i="6"/>
  <c r="AC991" i="6"/>
  <c r="W992" i="6"/>
  <c r="Y992" i="6"/>
  <c r="AA992" i="6"/>
  <c r="AC992" i="6"/>
  <c r="W993" i="6"/>
  <c r="Y993" i="6"/>
  <c r="AA993" i="6"/>
  <c r="AC993" i="6"/>
  <c r="W994" i="6"/>
  <c r="Y994" i="6"/>
  <c r="AA994" i="6"/>
  <c r="AC994" i="6"/>
  <c r="W995" i="6"/>
  <c r="Y995" i="6"/>
  <c r="AA995" i="6"/>
  <c r="AC995" i="6"/>
  <c r="W996" i="6"/>
  <c r="Y996" i="6"/>
  <c r="AA996" i="6"/>
  <c r="AC996" i="6"/>
  <c r="W997" i="6"/>
  <c r="Y997" i="6"/>
  <c r="AA997" i="6"/>
  <c r="AC997" i="6"/>
  <c r="W998" i="6"/>
  <c r="Y998" i="6"/>
  <c r="AA998" i="6"/>
  <c r="AC998" i="6"/>
  <c r="W999" i="6"/>
  <c r="Y999" i="6"/>
  <c r="AA999" i="6"/>
  <c r="AC999" i="6"/>
  <c r="W1000" i="6"/>
  <c r="Y1000" i="6"/>
  <c r="AA1000" i="6"/>
  <c r="AC1000" i="6"/>
  <c r="W1001" i="6"/>
  <c r="Y1001" i="6"/>
  <c r="AA1001" i="6"/>
  <c r="AC1001" i="6"/>
  <c r="W1002" i="6"/>
  <c r="Y1002" i="6"/>
  <c r="AA1002" i="6"/>
  <c r="AC1002" i="6"/>
  <c r="W1003" i="6"/>
  <c r="Y1003" i="6"/>
  <c r="AA1003" i="6"/>
  <c r="AC1003" i="6"/>
  <c r="W1004" i="6"/>
  <c r="Y1004" i="6"/>
  <c r="AA1004" i="6"/>
  <c r="AC1004" i="6"/>
  <c r="W1005" i="6"/>
  <c r="Y1005" i="6"/>
  <c r="AA1005" i="6"/>
  <c r="AC1005" i="6"/>
  <c r="Y6" i="6"/>
  <c r="AA6" i="6"/>
  <c r="AC6" i="6"/>
  <c r="W6" i="6"/>
  <c r="Y5" i="6"/>
  <c r="AA5" i="6"/>
  <c r="AC5" i="6"/>
  <c r="W5" i="6"/>
  <c r="G3" i="4"/>
  <c r="K33" i="1"/>
  <c r="J33" i="1"/>
  <c r="I33" i="1"/>
  <c r="H33" i="1"/>
  <c r="M4" i="6"/>
  <c r="F7" i="1"/>
  <c r="J5" i="10" l="1"/>
  <c r="J15" i="10" s="1"/>
  <c r="J16" i="10" s="1"/>
  <c r="H15" i="10"/>
  <c r="H16" i="10" s="1"/>
  <c r="H7" i="10"/>
  <c r="K10" i="10"/>
  <c r="K5" i="10"/>
  <c r="H10" i="10"/>
  <c r="H11" i="10" s="1"/>
  <c r="I10" i="10"/>
  <c r="I11" i="10" s="1"/>
  <c r="X6" i="6"/>
  <c r="X1005" i="6"/>
  <c r="X1004" i="6"/>
  <c r="X1003" i="6"/>
  <c r="X1002" i="6"/>
  <c r="X1001" i="6"/>
  <c r="X1000" i="6"/>
  <c r="X999" i="6"/>
  <c r="X998" i="6"/>
  <c r="X997" i="6"/>
  <c r="X996" i="6"/>
  <c r="X995" i="6"/>
  <c r="X994" i="6"/>
  <c r="X993" i="6"/>
  <c r="X992" i="6"/>
  <c r="X991" i="6"/>
  <c r="X990" i="6"/>
  <c r="X989" i="6"/>
  <c r="X988" i="6"/>
  <c r="X987" i="6"/>
  <c r="X986" i="6"/>
  <c r="X985" i="6"/>
  <c r="X984" i="6"/>
  <c r="X983" i="6"/>
  <c r="X982" i="6"/>
  <c r="X981" i="6"/>
  <c r="X980" i="6"/>
  <c r="X979" i="6"/>
  <c r="X978" i="6"/>
  <c r="X977" i="6"/>
  <c r="X976" i="6"/>
  <c r="X975" i="6"/>
  <c r="X974" i="6"/>
  <c r="X973" i="6"/>
  <c r="X972" i="6"/>
  <c r="X971" i="6"/>
  <c r="X970" i="6"/>
  <c r="X969" i="6"/>
  <c r="X968" i="6"/>
  <c r="X967" i="6"/>
  <c r="X966" i="6"/>
  <c r="X965" i="6"/>
  <c r="X964" i="6"/>
  <c r="X963" i="6"/>
  <c r="X962" i="6"/>
  <c r="X961" i="6"/>
  <c r="X960" i="6"/>
  <c r="X959" i="6"/>
  <c r="X958" i="6"/>
  <c r="X957" i="6"/>
  <c r="X956" i="6"/>
  <c r="X955" i="6"/>
  <c r="X954" i="6"/>
  <c r="X953" i="6"/>
  <c r="X952" i="6"/>
  <c r="X951" i="6"/>
  <c r="X950" i="6"/>
  <c r="X949" i="6"/>
  <c r="X948" i="6"/>
  <c r="X947" i="6"/>
  <c r="X946" i="6"/>
  <c r="X945" i="6"/>
  <c r="X944" i="6"/>
  <c r="X943" i="6"/>
  <c r="X942" i="6"/>
  <c r="X941" i="6"/>
  <c r="X940" i="6"/>
  <c r="X939" i="6"/>
  <c r="X938" i="6"/>
  <c r="X937" i="6"/>
  <c r="X936" i="6"/>
  <c r="X935" i="6"/>
  <c r="X934" i="6"/>
  <c r="X933" i="6"/>
  <c r="X932" i="6"/>
  <c r="X931" i="6"/>
  <c r="X930" i="6"/>
  <c r="X929" i="6"/>
  <c r="X928" i="6"/>
  <c r="X927" i="6"/>
  <c r="X926" i="6"/>
  <c r="X925" i="6"/>
  <c r="X924" i="6"/>
  <c r="X923" i="6"/>
  <c r="X922" i="6"/>
  <c r="X921" i="6"/>
  <c r="X920" i="6"/>
  <c r="X919" i="6"/>
  <c r="X918" i="6"/>
  <c r="X917" i="6"/>
  <c r="X916" i="6"/>
  <c r="X915" i="6"/>
  <c r="X914" i="6"/>
  <c r="X913" i="6"/>
  <c r="X912" i="6"/>
  <c r="X911" i="6"/>
  <c r="X910" i="6"/>
  <c r="X909" i="6"/>
  <c r="X908" i="6"/>
  <c r="X907" i="6"/>
  <c r="X906" i="6"/>
  <c r="X905" i="6"/>
  <c r="X904" i="6"/>
  <c r="X903" i="6"/>
  <c r="X902" i="6"/>
  <c r="X901" i="6"/>
  <c r="X900" i="6"/>
  <c r="X899" i="6"/>
  <c r="X898" i="6"/>
  <c r="X897" i="6"/>
  <c r="X896" i="6"/>
  <c r="X895" i="6"/>
  <c r="X894" i="6"/>
  <c r="X893" i="6"/>
  <c r="X892" i="6"/>
  <c r="X891" i="6"/>
  <c r="X890" i="6"/>
  <c r="X889" i="6"/>
  <c r="X888" i="6"/>
  <c r="X887" i="6"/>
  <c r="X886" i="6"/>
  <c r="X885" i="6"/>
  <c r="X884" i="6"/>
  <c r="X883" i="6"/>
  <c r="X882" i="6"/>
  <c r="X881" i="6"/>
  <c r="X880" i="6"/>
  <c r="X879" i="6"/>
  <c r="X878" i="6"/>
  <c r="X877" i="6"/>
  <c r="X876" i="6"/>
  <c r="X875" i="6"/>
  <c r="X874" i="6"/>
  <c r="X873" i="6"/>
  <c r="X872" i="6"/>
  <c r="X871" i="6"/>
  <c r="X870" i="6"/>
  <c r="X869" i="6"/>
  <c r="X868" i="6"/>
  <c r="X867" i="6"/>
  <c r="X866" i="6"/>
  <c r="X865" i="6"/>
  <c r="X864" i="6"/>
  <c r="X863" i="6"/>
  <c r="X862" i="6"/>
  <c r="X861" i="6"/>
  <c r="X860" i="6"/>
  <c r="X859" i="6"/>
  <c r="X858" i="6"/>
  <c r="X857" i="6"/>
  <c r="X856" i="6"/>
  <c r="X855" i="6"/>
  <c r="X854" i="6"/>
  <c r="X853" i="6"/>
  <c r="X852" i="6"/>
  <c r="X851" i="6"/>
  <c r="X850" i="6"/>
  <c r="X849" i="6"/>
  <c r="X848" i="6"/>
  <c r="X847" i="6"/>
  <c r="X846" i="6"/>
  <c r="X845" i="6"/>
  <c r="X844" i="6"/>
  <c r="X843" i="6"/>
  <c r="X842" i="6"/>
  <c r="X841" i="6"/>
  <c r="X840" i="6"/>
  <c r="X839" i="6"/>
  <c r="X838" i="6"/>
  <c r="X837" i="6"/>
  <c r="X836" i="6"/>
  <c r="X835" i="6"/>
  <c r="X834" i="6"/>
  <c r="X833" i="6"/>
  <c r="X832" i="6"/>
  <c r="X831" i="6"/>
  <c r="X830" i="6"/>
  <c r="X829" i="6"/>
  <c r="X828" i="6"/>
  <c r="X827" i="6"/>
  <c r="X826" i="6"/>
  <c r="X825" i="6"/>
  <c r="X824" i="6"/>
  <c r="X823" i="6"/>
  <c r="X822" i="6"/>
  <c r="X821" i="6"/>
  <c r="X820" i="6"/>
  <c r="X819" i="6"/>
  <c r="X818" i="6"/>
  <c r="X817" i="6"/>
  <c r="X816" i="6"/>
  <c r="X815" i="6"/>
  <c r="X814" i="6"/>
  <c r="X813" i="6"/>
  <c r="X812" i="6"/>
  <c r="X811" i="6"/>
  <c r="X810" i="6"/>
  <c r="X809" i="6"/>
  <c r="X808" i="6"/>
  <c r="X807" i="6"/>
  <c r="X806" i="6"/>
  <c r="X805" i="6"/>
  <c r="X804" i="6"/>
  <c r="X803" i="6"/>
  <c r="X802" i="6"/>
  <c r="X801" i="6"/>
  <c r="X800" i="6"/>
  <c r="X799" i="6"/>
  <c r="X798" i="6"/>
  <c r="X797" i="6"/>
  <c r="X796" i="6"/>
  <c r="X795" i="6"/>
  <c r="X794" i="6"/>
  <c r="X793" i="6"/>
  <c r="X792" i="6"/>
  <c r="X791" i="6"/>
  <c r="X790" i="6"/>
  <c r="X789" i="6"/>
  <c r="X788" i="6"/>
  <c r="X787" i="6"/>
  <c r="X786" i="6"/>
  <c r="X785" i="6"/>
  <c r="X784" i="6"/>
  <c r="X783" i="6"/>
  <c r="X782" i="6"/>
  <c r="X781" i="6"/>
  <c r="X780" i="6"/>
  <c r="X779" i="6"/>
  <c r="X778" i="6"/>
  <c r="X777" i="6"/>
  <c r="X776" i="6"/>
  <c r="X775" i="6"/>
  <c r="X774" i="6"/>
  <c r="X773" i="6"/>
  <c r="X772" i="6"/>
  <c r="X771" i="6"/>
  <c r="X770" i="6"/>
  <c r="X769" i="6"/>
  <c r="X768" i="6"/>
  <c r="X767" i="6"/>
  <c r="X766" i="6"/>
  <c r="X765" i="6"/>
  <c r="X764" i="6"/>
  <c r="X763" i="6"/>
  <c r="X762" i="6"/>
  <c r="X761" i="6"/>
  <c r="X760" i="6"/>
  <c r="X759" i="6"/>
  <c r="X758" i="6"/>
  <c r="X757" i="6"/>
  <c r="X756" i="6"/>
  <c r="X755" i="6"/>
  <c r="X754" i="6"/>
  <c r="X753" i="6"/>
  <c r="X752" i="6"/>
  <c r="X751" i="6"/>
  <c r="X750" i="6"/>
  <c r="X749" i="6"/>
  <c r="X748" i="6"/>
  <c r="X747" i="6"/>
  <c r="X746" i="6"/>
  <c r="X745" i="6"/>
  <c r="X744" i="6"/>
  <c r="X743" i="6"/>
  <c r="X742" i="6"/>
  <c r="X741" i="6"/>
  <c r="X740" i="6"/>
  <c r="X739" i="6"/>
  <c r="X738" i="6"/>
  <c r="X737" i="6"/>
  <c r="X736" i="6"/>
  <c r="X735" i="6"/>
  <c r="X734" i="6"/>
  <c r="X733" i="6"/>
  <c r="X732" i="6"/>
  <c r="X731" i="6"/>
  <c r="X730" i="6"/>
  <c r="X729" i="6"/>
  <c r="X728" i="6"/>
  <c r="X727" i="6"/>
  <c r="X726" i="6"/>
  <c r="X725" i="6"/>
  <c r="X724" i="6"/>
  <c r="X723" i="6"/>
  <c r="X722" i="6"/>
  <c r="X721" i="6"/>
  <c r="X720" i="6"/>
  <c r="X719" i="6"/>
  <c r="X718" i="6"/>
  <c r="X717" i="6"/>
  <c r="X716" i="6"/>
  <c r="X715" i="6"/>
  <c r="X714" i="6"/>
  <c r="X713" i="6"/>
  <c r="X712" i="6"/>
  <c r="X711" i="6"/>
  <c r="X710" i="6"/>
  <c r="X709" i="6"/>
  <c r="X708" i="6"/>
  <c r="X707" i="6"/>
  <c r="X706" i="6"/>
  <c r="X705" i="6"/>
  <c r="X704" i="6"/>
  <c r="X703" i="6"/>
  <c r="X702" i="6"/>
  <c r="X701" i="6"/>
  <c r="X700" i="6"/>
  <c r="X699" i="6"/>
  <c r="X698" i="6"/>
  <c r="X697" i="6"/>
  <c r="X696" i="6"/>
  <c r="X695" i="6"/>
  <c r="X694" i="6"/>
  <c r="X693" i="6"/>
  <c r="X692" i="6"/>
  <c r="X691" i="6"/>
  <c r="X690" i="6"/>
  <c r="X689" i="6"/>
  <c r="X688" i="6"/>
  <c r="X687" i="6"/>
  <c r="X686" i="6"/>
  <c r="X685" i="6"/>
  <c r="X684" i="6"/>
  <c r="X683" i="6"/>
  <c r="X682" i="6"/>
  <c r="X681" i="6"/>
  <c r="X680" i="6"/>
  <c r="X679" i="6"/>
  <c r="X678" i="6"/>
  <c r="X677" i="6"/>
  <c r="X676" i="6"/>
  <c r="X675" i="6"/>
  <c r="X674" i="6"/>
  <c r="X673" i="6"/>
  <c r="X672" i="6"/>
  <c r="X671" i="6"/>
  <c r="X670" i="6"/>
  <c r="X669" i="6"/>
  <c r="X668" i="6"/>
  <c r="X667" i="6"/>
  <c r="X666" i="6"/>
  <c r="X665" i="6"/>
  <c r="X664" i="6"/>
  <c r="X663" i="6"/>
  <c r="X662" i="6"/>
  <c r="X661" i="6"/>
  <c r="X660" i="6"/>
  <c r="X659" i="6"/>
  <c r="X658" i="6"/>
  <c r="X657" i="6"/>
  <c r="X656" i="6"/>
  <c r="X655" i="6"/>
  <c r="X654" i="6"/>
  <c r="X653" i="6"/>
  <c r="X652" i="6"/>
  <c r="X651" i="6"/>
  <c r="X650" i="6"/>
  <c r="X649" i="6"/>
  <c r="X648" i="6"/>
  <c r="X647" i="6"/>
  <c r="X646" i="6"/>
  <c r="X645" i="6"/>
  <c r="X644" i="6"/>
  <c r="X643" i="6"/>
  <c r="X642" i="6"/>
  <c r="X641" i="6"/>
  <c r="X640" i="6"/>
  <c r="X639" i="6"/>
  <c r="X638" i="6"/>
  <c r="X637" i="6"/>
  <c r="X636" i="6"/>
  <c r="X635" i="6"/>
  <c r="X634" i="6"/>
  <c r="X633" i="6"/>
  <c r="X632" i="6"/>
  <c r="X631" i="6"/>
  <c r="X630" i="6"/>
  <c r="X629" i="6"/>
  <c r="X628" i="6"/>
  <c r="X627" i="6"/>
  <c r="X626" i="6"/>
  <c r="X625" i="6"/>
  <c r="X624" i="6"/>
  <c r="X623" i="6"/>
  <c r="X622" i="6"/>
  <c r="X621" i="6"/>
  <c r="X620" i="6"/>
  <c r="X619" i="6"/>
  <c r="X618" i="6"/>
  <c r="X617" i="6"/>
  <c r="X616" i="6"/>
  <c r="X615" i="6"/>
  <c r="X614" i="6"/>
  <c r="X613" i="6"/>
  <c r="X612" i="6"/>
  <c r="X611" i="6"/>
  <c r="X610" i="6"/>
  <c r="X609" i="6"/>
  <c r="X608" i="6"/>
  <c r="X607" i="6"/>
  <c r="X606" i="6"/>
  <c r="X605" i="6"/>
  <c r="X604" i="6"/>
  <c r="X603" i="6"/>
  <c r="X602" i="6"/>
  <c r="X601" i="6"/>
  <c r="X600" i="6"/>
  <c r="X599" i="6"/>
  <c r="X598" i="6"/>
  <c r="X597" i="6"/>
  <c r="X596" i="6"/>
  <c r="X595" i="6"/>
  <c r="X594" i="6"/>
  <c r="X593" i="6"/>
  <c r="X592" i="6"/>
  <c r="X591" i="6"/>
  <c r="X590" i="6"/>
  <c r="X589" i="6"/>
  <c r="X588" i="6"/>
  <c r="X587" i="6"/>
  <c r="X586" i="6"/>
  <c r="X585" i="6"/>
  <c r="X584" i="6"/>
  <c r="X583" i="6"/>
  <c r="X582" i="6"/>
  <c r="X581" i="6"/>
  <c r="X580" i="6"/>
  <c r="X579" i="6"/>
  <c r="X578" i="6"/>
  <c r="X577" i="6"/>
  <c r="X576" i="6"/>
  <c r="X575" i="6"/>
  <c r="X574" i="6"/>
  <c r="X573" i="6"/>
  <c r="X572" i="6"/>
  <c r="X571" i="6"/>
  <c r="X570" i="6"/>
  <c r="X569" i="6"/>
  <c r="X568" i="6"/>
  <c r="X567" i="6"/>
  <c r="X566" i="6"/>
  <c r="X565" i="6"/>
  <c r="X564" i="6"/>
  <c r="X563" i="6"/>
  <c r="X562" i="6"/>
  <c r="X561" i="6"/>
  <c r="X560" i="6"/>
  <c r="X559" i="6"/>
  <c r="X558" i="6"/>
  <c r="X557" i="6"/>
  <c r="X556" i="6"/>
  <c r="X555" i="6"/>
  <c r="X554" i="6"/>
  <c r="X553" i="6"/>
  <c r="X552" i="6"/>
  <c r="X551" i="6"/>
  <c r="X550" i="6"/>
  <c r="X549" i="6"/>
  <c r="X548" i="6"/>
  <c r="X547" i="6"/>
  <c r="X546" i="6"/>
  <c r="X545" i="6"/>
  <c r="X544" i="6"/>
  <c r="X543" i="6"/>
  <c r="X542" i="6"/>
  <c r="X541" i="6"/>
  <c r="X540" i="6"/>
  <c r="X539" i="6"/>
  <c r="X538" i="6"/>
  <c r="X537" i="6"/>
  <c r="X536" i="6"/>
  <c r="X535" i="6"/>
  <c r="X534" i="6"/>
  <c r="X533" i="6"/>
  <c r="X532" i="6"/>
  <c r="X531" i="6"/>
  <c r="X530" i="6"/>
  <c r="X529" i="6"/>
  <c r="X528" i="6"/>
  <c r="X527" i="6"/>
  <c r="X526" i="6"/>
  <c r="X525" i="6"/>
  <c r="X524" i="6"/>
  <c r="X523" i="6"/>
  <c r="X522" i="6"/>
  <c r="X521" i="6"/>
  <c r="X520" i="6"/>
  <c r="X519" i="6"/>
  <c r="X518" i="6"/>
  <c r="X517" i="6"/>
  <c r="X516" i="6"/>
  <c r="X515" i="6"/>
  <c r="X514" i="6"/>
  <c r="X513" i="6"/>
  <c r="X512" i="6"/>
  <c r="X511" i="6"/>
  <c r="X510" i="6"/>
  <c r="X509" i="6"/>
  <c r="X508" i="6"/>
  <c r="X507" i="6"/>
  <c r="X506" i="6"/>
  <c r="X505" i="6"/>
  <c r="X504" i="6"/>
  <c r="X503" i="6"/>
  <c r="X502" i="6"/>
  <c r="X501" i="6"/>
  <c r="X500" i="6"/>
  <c r="X499" i="6"/>
  <c r="X498" i="6"/>
  <c r="X497" i="6"/>
  <c r="X496" i="6"/>
  <c r="X495" i="6"/>
  <c r="X494" i="6"/>
  <c r="X493" i="6"/>
  <c r="X492" i="6"/>
  <c r="X491" i="6"/>
  <c r="X490" i="6"/>
  <c r="X489" i="6"/>
  <c r="X488" i="6"/>
  <c r="X487" i="6"/>
  <c r="X486" i="6"/>
  <c r="X485" i="6"/>
  <c r="X484" i="6"/>
  <c r="X483" i="6"/>
  <c r="X482" i="6"/>
  <c r="X481" i="6"/>
  <c r="X480" i="6"/>
  <c r="X479" i="6"/>
  <c r="X478" i="6"/>
  <c r="X477" i="6"/>
  <c r="X476" i="6"/>
  <c r="X475" i="6"/>
  <c r="X474" i="6"/>
  <c r="X473" i="6"/>
  <c r="X472" i="6"/>
  <c r="X471" i="6"/>
  <c r="X470" i="6"/>
  <c r="X469" i="6"/>
  <c r="X468" i="6"/>
  <c r="X467" i="6"/>
  <c r="X466" i="6"/>
  <c r="X465" i="6"/>
  <c r="X464" i="6"/>
  <c r="X463" i="6"/>
  <c r="X462" i="6"/>
  <c r="X461" i="6"/>
  <c r="X460" i="6"/>
  <c r="X459" i="6"/>
  <c r="X458" i="6"/>
  <c r="X457" i="6"/>
  <c r="X456" i="6"/>
  <c r="X455" i="6"/>
  <c r="X454" i="6"/>
  <c r="X453" i="6"/>
  <c r="X452" i="6"/>
  <c r="X451" i="6"/>
  <c r="X450" i="6"/>
  <c r="X449" i="6"/>
  <c r="X448" i="6"/>
  <c r="X447" i="6"/>
  <c r="X446" i="6"/>
  <c r="X445" i="6"/>
  <c r="X444" i="6"/>
  <c r="X443" i="6"/>
  <c r="X442" i="6"/>
  <c r="X441" i="6"/>
  <c r="X440" i="6"/>
  <c r="X439" i="6"/>
  <c r="X438" i="6"/>
  <c r="X437" i="6"/>
  <c r="X436" i="6"/>
  <c r="X435" i="6"/>
  <c r="X434" i="6"/>
  <c r="X433" i="6"/>
  <c r="X432" i="6"/>
  <c r="X431" i="6"/>
  <c r="X430" i="6"/>
  <c r="X429" i="6"/>
  <c r="X428" i="6"/>
  <c r="X427" i="6"/>
  <c r="X426" i="6"/>
  <c r="X425" i="6"/>
  <c r="X424" i="6"/>
  <c r="X423" i="6"/>
  <c r="X422" i="6"/>
  <c r="X421" i="6"/>
  <c r="X420" i="6"/>
  <c r="X419" i="6"/>
  <c r="X418" i="6"/>
  <c r="X417" i="6"/>
  <c r="X416" i="6"/>
  <c r="X415" i="6"/>
  <c r="X414" i="6"/>
  <c r="X413" i="6"/>
  <c r="X412" i="6"/>
  <c r="X411" i="6"/>
  <c r="X410" i="6"/>
  <c r="X409" i="6"/>
  <c r="X408" i="6"/>
  <c r="X407" i="6"/>
  <c r="X406" i="6"/>
  <c r="X405" i="6"/>
  <c r="X404" i="6"/>
  <c r="X403" i="6"/>
  <c r="X402" i="6"/>
  <c r="X401" i="6"/>
  <c r="X400" i="6"/>
  <c r="X399" i="6"/>
  <c r="X398" i="6"/>
  <c r="X397" i="6"/>
  <c r="X396" i="6"/>
  <c r="X395" i="6"/>
  <c r="X394" i="6"/>
  <c r="X393" i="6"/>
  <c r="X392" i="6"/>
  <c r="X391" i="6"/>
  <c r="X390" i="6"/>
  <c r="X389" i="6"/>
  <c r="X388" i="6"/>
  <c r="X387" i="6"/>
  <c r="X386" i="6"/>
  <c r="X385" i="6"/>
  <c r="X384" i="6"/>
  <c r="X383" i="6"/>
  <c r="X382" i="6"/>
  <c r="X381" i="6"/>
  <c r="X380" i="6"/>
  <c r="X379" i="6"/>
  <c r="X378" i="6"/>
  <c r="X377" i="6"/>
  <c r="X376" i="6"/>
  <c r="X375" i="6"/>
  <c r="X374" i="6"/>
  <c r="X373" i="6"/>
  <c r="X372" i="6"/>
  <c r="X371" i="6"/>
  <c r="X370" i="6"/>
  <c r="X369" i="6"/>
  <c r="X368" i="6"/>
  <c r="X367" i="6"/>
  <c r="X366" i="6"/>
  <c r="X365" i="6"/>
  <c r="X364" i="6"/>
  <c r="X363" i="6"/>
  <c r="X362" i="6"/>
  <c r="X361" i="6"/>
  <c r="X360" i="6"/>
  <c r="X359" i="6"/>
  <c r="X358" i="6"/>
  <c r="X357" i="6"/>
  <c r="X356" i="6"/>
  <c r="X355" i="6"/>
  <c r="X354" i="6"/>
  <c r="X353" i="6"/>
  <c r="X352" i="6"/>
  <c r="X351" i="6"/>
  <c r="X350" i="6"/>
  <c r="X349" i="6"/>
  <c r="X348" i="6"/>
  <c r="X347" i="6"/>
  <c r="X346" i="6"/>
  <c r="X345" i="6"/>
  <c r="X344" i="6"/>
  <c r="X343" i="6"/>
  <c r="X342" i="6"/>
  <c r="X341" i="6"/>
  <c r="X340" i="6"/>
  <c r="X339" i="6"/>
  <c r="X338" i="6"/>
  <c r="X337" i="6"/>
  <c r="X336" i="6"/>
  <c r="X335" i="6"/>
  <c r="X334" i="6"/>
  <c r="X333" i="6"/>
  <c r="X332" i="6"/>
  <c r="X331" i="6"/>
  <c r="X330" i="6"/>
  <c r="X329" i="6"/>
  <c r="X328" i="6"/>
  <c r="X327" i="6"/>
  <c r="X326" i="6"/>
  <c r="X325" i="6"/>
  <c r="X324" i="6"/>
  <c r="X323" i="6"/>
  <c r="X322" i="6"/>
  <c r="X321" i="6"/>
  <c r="X320" i="6"/>
  <c r="X319" i="6"/>
  <c r="X318" i="6"/>
  <c r="X317" i="6"/>
  <c r="X316" i="6"/>
  <c r="X315" i="6"/>
  <c r="X314" i="6"/>
  <c r="X313" i="6"/>
  <c r="X312" i="6"/>
  <c r="X311" i="6"/>
  <c r="X310" i="6"/>
  <c r="X309" i="6"/>
  <c r="X308" i="6"/>
  <c r="X307" i="6"/>
  <c r="X306" i="6"/>
  <c r="X305" i="6"/>
  <c r="X304" i="6"/>
  <c r="X303" i="6"/>
  <c r="X302" i="6"/>
  <c r="X301" i="6"/>
  <c r="X300" i="6"/>
  <c r="X299" i="6"/>
  <c r="X298" i="6"/>
  <c r="X297" i="6"/>
  <c r="X296" i="6"/>
  <c r="X295" i="6"/>
  <c r="X294" i="6"/>
  <c r="X293" i="6"/>
  <c r="X292" i="6"/>
  <c r="X291" i="6"/>
  <c r="X290" i="6"/>
  <c r="X289" i="6"/>
  <c r="X288" i="6"/>
  <c r="X287" i="6"/>
  <c r="X286" i="6"/>
  <c r="X285" i="6"/>
  <c r="X284" i="6"/>
  <c r="X283" i="6"/>
  <c r="X282" i="6"/>
  <c r="X281" i="6"/>
  <c r="X280" i="6"/>
  <c r="X279" i="6"/>
  <c r="X278" i="6"/>
  <c r="X277" i="6"/>
  <c r="X276" i="6"/>
  <c r="X275" i="6"/>
  <c r="X274" i="6"/>
  <c r="X273" i="6"/>
  <c r="X272" i="6"/>
  <c r="X271" i="6"/>
  <c r="X270" i="6"/>
  <c r="X269" i="6"/>
  <c r="X268" i="6"/>
  <c r="X267" i="6"/>
  <c r="X266" i="6"/>
  <c r="X265" i="6"/>
  <c r="X264" i="6"/>
  <c r="X263" i="6"/>
  <c r="X262" i="6"/>
  <c r="X261" i="6"/>
  <c r="X260" i="6"/>
  <c r="X259" i="6"/>
  <c r="X258" i="6"/>
  <c r="X257" i="6"/>
  <c r="X256" i="6"/>
  <c r="X255" i="6"/>
  <c r="X254" i="6"/>
  <c r="X253" i="6"/>
  <c r="X252" i="6"/>
  <c r="X251" i="6"/>
  <c r="X250" i="6"/>
  <c r="X249" i="6"/>
  <c r="X248" i="6"/>
  <c r="X247" i="6"/>
  <c r="X246" i="6"/>
  <c r="X245" i="6"/>
  <c r="X244" i="6"/>
  <c r="X243" i="6"/>
  <c r="X242" i="6"/>
  <c r="X241" i="6"/>
  <c r="X240" i="6"/>
  <c r="X239" i="6"/>
  <c r="X238" i="6"/>
  <c r="X237" i="6"/>
  <c r="X236" i="6"/>
  <c r="X235" i="6"/>
  <c r="X234" i="6"/>
  <c r="X233" i="6"/>
  <c r="X232" i="6"/>
  <c r="X231" i="6"/>
  <c r="X230" i="6"/>
  <c r="X229" i="6"/>
  <c r="X228" i="6"/>
  <c r="X227" i="6"/>
  <c r="X226" i="6"/>
  <c r="X225" i="6"/>
  <c r="X224" i="6"/>
  <c r="X223" i="6"/>
  <c r="X222" i="6"/>
  <c r="X221" i="6"/>
  <c r="X220" i="6"/>
  <c r="X219" i="6"/>
  <c r="X218" i="6"/>
  <c r="X217" i="6"/>
  <c r="X216" i="6"/>
  <c r="X215" i="6"/>
  <c r="X214" i="6"/>
  <c r="X213" i="6"/>
  <c r="X212" i="6"/>
  <c r="X211" i="6"/>
  <c r="X210" i="6"/>
  <c r="X209" i="6"/>
  <c r="X208" i="6"/>
  <c r="X207" i="6"/>
  <c r="X206" i="6"/>
  <c r="X205" i="6"/>
  <c r="X204" i="6"/>
  <c r="X203" i="6"/>
  <c r="X202" i="6"/>
  <c r="X201" i="6"/>
  <c r="X200" i="6"/>
  <c r="X199" i="6"/>
  <c r="X198" i="6"/>
  <c r="X197" i="6"/>
  <c r="X196" i="6"/>
  <c r="X195" i="6"/>
  <c r="X194" i="6"/>
  <c r="X193" i="6"/>
  <c r="X192" i="6"/>
  <c r="X191" i="6"/>
  <c r="X190" i="6"/>
  <c r="X189" i="6"/>
  <c r="X188" i="6"/>
  <c r="X187" i="6"/>
  <c r="X186" i="6"/>
  <c r="X185" i="6"/>
  <c r="X184" i="6"/>
  <c r="X183" i="6"/>
  <c r="X182" i="6"/>
  <c r="X181" i="6"/>
  <c r="X180" i="6"/>
  <c r="X179" i="6"/>
  <c r="X178" i="6"/>
  <c r="X177" i="6"/>
  <c r="X176" i="6"/>
  <c r="X175" i="6"/>
  <c r="X174" i="6"/>
  <c r="X173" i="6"/>
  <c r="X172" i="6"/>
  <c r="X171" i="6"/>
  <c r="X170" i="6"/>
  <c r="X169" i="6"/>
  <c r="X168" i="6"/>
  <c r="X167" i="6"/>
  <c r="X166" i="6"/>
  <c r="X165" i="6"/>
  <c r="X164" i="6"/>
  <c r="X163" i="6"/>
  <c r="X162" i="6"/>
  <c r="X161" i="6"/>
  <c r="X160" i="6"/>
  <c r="X159" i="6"/>
  <c r="X158" i="6"/>
  <c r="X157" i="6"/>
  <c r="X156" i="6"/>
  <c r="X155" i="6"/>
  <c r="X154" i="6"/>
  <c r="X153" i="6"/>
  <c r="X152" i="6"/>
  <c r="X151" i="6"/>
  <c r="X150" i="6"/>
  <c r="X149" i="6"/>
  <c r="X148" i="6"/>
  <c r="X147" i="6"/>
  <c r="X146" i="6"/>
  <c r="X145" i="6"/>
  <c r="X144" i="6"/>
  <c r="X143" i="6"/>
  <c r="X142" i="6"/>
  <c r="X141" i="6"/>
  <c r="X140" i="6"/>
  <c r="X139" i="6"/>
  <c r="X138" i="6"/>
  <c r="X137" i="6"/>
  <c r="X136" i="6"/>
  <c r="X135" i="6"/>
  <c r="X134" i="6"/>
  <c r="X133" i="6"/>
  <c r="X132" i="6"/>
  <c r="X131" i="6"/>
  <c r="X130" i="6"/>
  <c r="X129" i="6"/>
  <c r="X128" i="6"/>
  <c r="X127" i="6"/>
  <c r="X126" i="6"/>
  <c r="X125" i="6"/>
  <c r="X124" i="6"/>
  <c r="X123" i="6"/>
  <c r="X122" i="6"/>
  <c r="X121" i="6"/>
  <c r="X120" i="6"/>
  <c r="X119" i="6"/>
  <c r="X118" i="6"/>
  <c r="X117" i="6"/>
  <c r="X116" i="6"/>
  <c r="X115" i="6"/>
  <c r="X114" i="6"/>
  <c r="X113" i="6"/>
  <c r="X112" i="6"/>
  <c r="X111" i="6"/>
  <c r="X110" i="6"/>
  <c r="X109" i="6"/>
  <c r="X108" i="6"/>
  <c r="X107" i="6"/>
  <c r="X106" i="6"/>
  <c r="X105" i="6"/>
  <c r="X104" i="6"/>
  <c r="X103" i="6"/>
  <c r="X102" i="6"/>
  <c r="X101" i="6"/>
  <c r="X100" i="6"/>
  <c r="X99" i="6"/>
  <c r="X98" i="6"/>
  <c r="X97" i="6"/>
  <c r="X96" i="6"/>
  <c r="X95" i="6"/>
  <c r="X94" i="6"/>
  <c r="X93" i="6"/>
  <c r="X92" i="6"/>
  <c r="X91" i="6"/>
  <c r="X90" i="6"/>
  <c r="X89" i="6"/>
  <c r="X88" i="6"/>
  <c r="X87" i="6"/>
  <c r="X86" i="6"/>
  <c r="X85" i="6"/>
  <c r="X84" i="6"/>
  <c r="X83" i="6"/>
  <c r="X82" i="6"/>
  <c r="X81" i="6"/>
  <c r="X80" i="6"/>
  <c r="X79" i="6"/>
  <c r="X78" i="6"/>
  <c r="X77" i="6"/>
  <c r="X76" i="6"/>
  <c r="X75" i="6"/>
  <c r="X74" i="6"/>
  <c r="X73" i="6"/>
  <c r="X72" i="6"/>
  <c r="X71" i="6"/>
  <c r="X70" i="6"/>
  <c r="X69" i="6"/>
  <c r="X68" i="6"/>
  <c r="X67" i="6"/>
  <c r="X66" i="6"/>
  <c r="X65" i="6"/>
  <c r="X64" i="6"/>
  <c r="X63" i="6"/>
  <c r="X62" i="6"/>
  <c r="X61" i="6"/>
  <c r="X60" i="6"/>
  <c r="X59" i="6"/>
  <c r="X58" i="6"/>
  <c r="X57" i="6"/>
  <c r="X56" i="6"/>
  <c r="X55" i="6"/>
  <c r="X54" i="6"/>
  <c r="X53" i="6"/>
  <c r="X52" i="6"/>
  <c r="X51" i="6"/>
  <c r="X50" i="6"/>
  <c r="X49" i="6"/>
  <c r="X48" i="6"/>
  <c r="X47" i="6"/>
  <c r="X46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AC4" i="6"/>
  <c r="AD811" i="6" s="1"/>
  <c r="Y4" i="6"/>
  <c r="AA4" i="6"/>
  <c r="AB987" i="6" s="1"/>
  <c r="C4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M7" i="6"/>
  <c r="N7" i="6" s="1"/>
  <c r="M8" i="6"/>
  <c r="N8" i="6" s="1"/>
  <c r="M9" i="6"/>
  <c r="N9" i="6" s="1"/>
  <c r="M10" i="6"/>
  <c r="N10" i="6" s="1"/>
  <c r="M11" i="6"/>
  <c r="N11" i="6" s="1"/>
  <c r="M12" i="6"/>
  <c r="N12" i="6" s="1"/>
  <c r="M13" i="6"/>
  <c r="N13" i="6" s="1"/>
  <c r="M14" i="6"/>
  <c r="N14" i="6" s="1"/>
  <c r="M15" i="6"/>
  <c r="N15" i="6" s="1"/>
  <c r="M16" i="6"/>
  <c r="N16" i="6" s="1"/>
  <c r="M17" i="6"/>
  <c r="N17" i="6" s="1"/>
  <c r="M18" i="6"/>
  <c r="N18" i="6" s="1"/>
  <c r="M19" i="6"/>
  <c r="N19" i="6" s="1"/>
  <c r="M20" i="6"/>
  <c r="N20" i="6" s="1"/>
  <c r="M21" i="6"/>
  <c r="N21" i="6" s="1"/>
  <c r="M22" i="6"/>
  <c r="N22" i="6" s="1"/>
  <c r="M23" i="6"/>
  <c r="N23" i="6" s="1"/>
  <c r="M24" i="6"/>
  <c r="N24" i="6" s="1"/>
  <c r="M25" i="6"/>
  <c r="N25" i="6" s="1"/>
  <c r="M26" i="6"/>
  <c r="N26" i="6" s="1"/>
  <c r="M27" i="6"/>
  <c r="N27" i="6" s="1"/>
  <c r="M28" i="6"/>
  <c r="N28" i="6" s="1"/>
  <c r="M29" i="6"/>
  <c r="N29" i="6" s="1"/>
  <c r="M30" i="6"/>
  <c r="N30" i="6" s="1"/>
  <c r="M31" i="6"/>
  <c r="N31" i="6" s="1"/>
  <c r="M32" i="6"/>
  <c r="N32" i="6" s="1"/>
  <c r="M33" i="6"/>
  <c r="N33" i="6" s="1"/>
  <c r="M34" i="6"/>
  <c r="N34" i="6" s="1"/>
  <c r="M35" i="6"/>
  <c r="N35" i="6" s="1"/>
  <c r="M36" i="6"/>
  <c r="N36" i="6" s="1"/>
  <c r="M37" i="6"/>
  <c r="N37" i="6" s="1"/>
  <c r="M38" i="6"/>
  <c r="N38" i="6" s="1"/>
  <c r="M39" i="6"/>
  <c r="N39" i="6" s="1"/>
  <c r="M40" i="6"/>
  <c r="N40" i="6" s="1"/>
  <c r="M41" i="6"/>
  <c r="N41" i="6" s="1"/>
  <c r="M42" i="6"/>
  <c r="N42" i="6" s="1"/>
  <c r="M43" i="6"/>
  <c r="N43" i="6" s="1"/>
  <c r="M44" i="6"/>
  <c r="N44" i="6" s="1"/>
  <c r="M45" i="6"/>
  <c r="N45" i="6" s="1"/>
  <c r="M46" i="6"/>
  <c r="N46" i="6" s="1"/>
  <c r="M47" i="6"/>
  <c r="N47" i="6" s="1"/>
  <c r="M48" i="6"/>
  <c r="N48" i="6" s="1"/>
  <c r="M49" i="6"/>
  <c r="N49" i="6" s="1"/>
  <c r="M50" i="6"/>
  <c r="N50" i="6" s="1"/>
  <c r="M51" i="6"/>
  <c r="N51" i="6" s="1"/>
  <c r="M52" i="6"/>
  <c r="N52" i="6" s="1"/>
  <c r="M53" i="6"/>
  <c r="N53" i="6" s="1"/>
  <c r="M54" i="6"/>
  <c r="N54" i="6" s="1"/>
  <c r="M55" i="6"/>
  <c r="N55" i="6" s="1"/>
  <c r="M56" i="6"/>
  <c r="N56" i="6" s="1"/>
  <c r="M57" i="6"/>
  <c r="N57" i="6" s="1"/>
  <c r="M58" i="6"/>
  <c r="N58" i="6" s="1"/>
  <c r="M59" i="6"/>
  <c r="N59" i="6" s="1"/>
  <c r="M60" i="6"/>
  <c r="N60" i="6" s="1"/>
  <c r="M61" i="6"/>
  <c r="N61" i="6" s="1"/>
  <c r="M62" i="6"/>
  <c r="N62" i="6" s="1"/>
  <c r="M63" i="6"/>
  <c r="N63" i="6" s="1"/>
  <c r="M64" i="6"/>
  <c r="N64" i="6" s="1"/>
  <c r="M65" i="6"/>
  <c r="N65" i="6" s="1"/>
  <c r="M66" i="6"/>
  <c r="N66" i="6" s="1"/>
  <c r="M67" i="6"/>
  <c r="N67" i="6" s="1"/>
  <c r="M68" i="6"/>
  <c r="N68" i="6" s="1"/>
  <c r="M69" i="6"/>
  <c r="N69" i="6" s="1"/>
  <c r="M70" i="6"/>
  <c r="N70" i="6" s="1"/>
  <c r="M71" i="6"/>
  <c r="N71" i="6" s="1"/>
  <c r="M72" i="6"/>
  <c r="N72" i="6" s="1"/>
  <c r="M73" i="6"/>
  <c r="N73" i="6" s="1"/>
  <c r="M74" i="6"/>
  <c r="N74" i="6" s="1"/>
  <c r="M75" i="6"/>
  <c r="N75" i="6" s="1"/>
  <c r="M76" i="6"/>
  <c r="N76" i="6" s="1"/>
  <c r="M77" i="6"/>
  <c r="N77" i="6" s="1"/>
  <c r="M78" i="6"/>
  <c r="N78" i="6" s="1"/>
  <c r="M79" i="6"/>
  <c r="N79" i="6" s="1"/>
  <c r="M80" i="6"/>
  <c r="N80" i="6" s="1"/>
  <c r="M81" i="6"/>
  <c r="N81" i="6" s="1"/>
  <c r="M82" i="6"/>
  <c r="N82" i="6" s="1"/>
  <c r="M83" i="6"/>
  <c r="N83" i="6" s="1"/>
  <c r="M84" i="6"/>
  <c r="N84" i="6" s="1"/>
  <c r="M85" i="6"/>
  <c r="N85" i="6" s="1"/>
  <c r="M86" i="6"/>
  <c r="N86" i="6" s="1"/>
  <c r="M87" i="6"/>
  <c r="N87" i="6" s="1"/>
  <c r="M88" i="6"/>
  <c r="N88" i="6" s="1"/>
  <c r="M89" i="6"/>
  <c r="N89" i="6" s="1"/>
  <c r="M90" i="6"/>
  <c r="N90" i="6" s="1"/>
  <c r="M91" i="6"/>
  <c r="N91" i="6" s="1"/>
  <c r="M92" i="6"/>
  <c r="N92" i="6" s="1"/>
  <c r="M93" i="6"/>
  <c r="N93" i="6" s="1"/>
  <c r="M94" i="6"/>
  <c r="N94" i="6" s="1"/>
  <c r="M95" i="6"/>
  <c r="N95" i="6" s="1"/>
  <c r="M96" i="6"/>
  <c r="N96" i="6" s="1"/>
  <c r="M97" i="6"/>
  <c r="N97" i="6" s="1"/>
  <c r="M98" i="6"/>
  <c r="N98" i="6" s="1"/>
  <c r="M99" i="6"/>
  <c r="N99" i="6" s="1"/>
  <c r="M100" i="6"/>
  <c r="N100" i="6" s="1"/>
  <c r="M101" i="6"/>
  <c r="N101" i="6" s="1"/>
  <c r="M102" i="6"/>
  <c r="N102" i="6" s="1"/>
  <c r="M103" i="6"/>
  <c r="N103" i="6" s="1"/>
  <c r="M104" i="6"/>
  <c r="N104" i="6" s="1"/>
  <c r="M105" i="6"/>
  <c r="N105" i="6" s="1"/>
  <c r="M106" i="6"/>
  <c r="N106" i="6" s="1"/>
  <c r="M107" i="6"/>
  <c r="N107" i="6" s="1"/>
  <c r="M108" i="6"/>
  <c r="N108" i="6" s="1"/>
  <c r="M109" i="6"/>
  <c r="N109" i="6" s="1"/>
  <c r="M110" i="6"/>
  <c r="N110" i="6" s="1"/>
  <c r="M111" i="6"/>
  <c r="N111" i="6" s="1"/>
  <c r="M112" i="6"/>
  <c r="N112" i="6" s="1"/>
  <c r="M113" i="6"/>
  <c r="N113" i="6" s="1"/>
  <c r="M114" i="6"/>
  <c r="N114" i="6" s="1"/>
  <c r="M115" i="6"/>
  <c r="N115" i="6" s="1"/>
  <c r="M116" i="6"/>
  <c r="N116" i="6" s="1"/>
  <c r="M117" i="6"/>
  <c r="N117" i="6" s="1"/>
  <c r="M118" i="6"/>
  <c r="N118" i="6" s="1"/>
  <c r="M119" i="6"/>
  <c r="N119" i="6" s="1"/>
  <c r="M120" i="6"/>
  <c r="N120" i="6" s="1"/>
  <c r="M121" i="6"/>
  <c r="N121" i="6" s="1"/>
  <c r="M122" i="6"/>
  <c r="N122" i="6" s="1"/>
  <c r="M123" i="6"/>
  <c r="N123" i="6" s="1"/>
  <c r="M124" i="6"/>
  <c r="N124" i="6" s="1"/>
  <c r="M125" i="6"/>
  <c r="N125" i="6" s="1"/>
  <c r="M126" i="6"/>
  <c r="N126" i="6" s="1"/>
  <c r="M127" i="6"/>
  <c r="N127" i="6" s="1"/>
  <c r="M128" i="6"/>
  <c r="N128" i="6" s="1"/>
  <c r="M129" i="6"/>
  <c r="N129" i="6" s="1"/>
  <c r="M130" i="6"/>
  <c r="N130" i="6" s="1"/>
  <c r="M131" i="6"/>
  <c r="N131" i="6" s="1"/>
  <c r="M132" i="6"/>
  <c r="N132" i="6" s="1"/>
  <c r="M133" i="6"/>
  <c r="N133" i="6" s="1"/>
  <c r="M134" i="6"/>
  <c r="N134" i="6" s="1"/>
  <c r="M135" i="6"/>
  <c r="N135" i="6" s="1"/>
  <c r="M136" i="6"/>
  <c r="N136" i="6" s="1"/>
  <c r="M137" i="6"/>
  <c r="N137" i="6" s="1"/>
  <c r="M138" i="6"/>
  <c r="N138" i="6" s="1"/>
  <c r="M139" i="6"/>
  <c r="N139" i="6" s="1"/>
  <c r="M140" i="6"/>
  <c r="N140" i="6" s="1"/>
  <c r="M141" i="6"/>
  <c r="N141" i="6" s="1"/>
  <c r="M142" i="6"/>
  <c r="N142" i="6" s="1"/>
  <c r="M143" i="6"/>
  <c r="N143" i="6" s="1"/>
  <c r="M144" i="6"/>
  <c r="N144" i="6" s="1"/>
  <c r="M145" i="6"/>
  <c r="N145" i="6" s="1"/>
  <c r="M146" i="6"/>
  <c r="N146" i="6" s="1"/>
  <c r="M147" i="6"/>
  <c r="N147" i="6" s="1"/>
  <c r="M148" i="6"/>
  <c r="N148" i="6" s="1"/>
  <c r="M149" i="6"/>
  <c r="N149" i="6" s="1"/>
  <c r="M150" i="6"/>
  <c r="N150" i="6" s="1"/>
  <c r="M151" i="6"/>
  <c r="N151" i="6" s="1"/>
  <c r="M152" i="6"/>
  <c r="N152" i="6" s="1"/>
  <c r="M153" i="6"/>
  <c r="N153" i="6" s="1"/>
  <c r="M154" i="6"/>
  <c r="N154" i="6" s="1"/>
  <c r="M155" i="6"/>
  <c r="N155" i="6" s="1"/>
  <c r="M156" i="6"/>
  <c r="N156" i="6" s="1"/>
  <c r="M157" i="6"/>
  <c r="N157" i="6" s="1"/>
  <c r="M158" i="6"/>
  <c r="N158" i="6" s="1"/>
  <c r="M159" i="6"/>
  <c r="N159" i="6" s="1"/>
  <c r="M160" i="6"/>
  <c r="N160" i="6" s="1"/>
  <c r="M161" i="6"/>
  <c r="N161" i="6" s="1"/>
  <c r="M162" i="6"/>
  <c r="N162" i="6" s="1"/>
  <c r="M163" i="6"/>
  <c r="N163" i="6" s="1"/>
  <c r="M164" i="6"/>
  <c r="N164" i="6" s="1"/>
  <c r="M165" i="6"/>
  <c r="N165" i="6" s="1"/>
  <c r="M166" i="6"/>
  <c r="N166" i="6" s="1"/>
  <c r="M167" i="6"/>
  <c r="N167" i="6" s="1"/>
  <c r="M168" i="6"/>
  <c r="N168" i="6" s="1"/>
  <c r="M169" i="6"/>
  <c r="N169" i="6" s="1"/>
  <c r="M170" i="6"/>
  <c r="N170" i="6" s="1"/>
  <c r="M171" i="6"/>
  <c r="N171" i="6" s="1"/>
  <c r="M172" i="6"/>
  <c r="N172" i="6" s="1"/>
  <c r="M173" i="6"/>
  <c r="N173" i="6" s="1"/>
  <c r="M174" i="6"/>
  <c r="N174" i="6" s="1"/>
  <c r="M175" i="6"/>
  <c r="N175" i="6" s="1"/>
  <c r="M176" i="6"/>
  <c r="N176" i="6" s="1"/>
  <c r="M177" i="6"/>
  <c r="N177" i="6" s="1"/>
  <c r="M178" i="6"/>
  <c r="N178" i="6" s="1"/>
  <c r="M179" i="6"/>
  <c r="N179" i="6" s="1"/>
  <c r="M180" i="6"/>
  <c r="N180" i="6" s="1"/>
  <c r="M181" i="6"/>
  <c r="N181" i="6" s="1"/>
  <c r="M182" i="6"/>
  <c r="N182" i="6" s="1"/>
  <c r="M183" i="6"/>
  <c r="N183" i="6" s="1"/>
  <c r="M184" i="6"/>
  <c r="N184" i="6" s="1"/>
  <c r="M185" i="6"/>
  <c r="N185" i="6" s="1"/>
  <c r="M186" i="6"/>
  <c r="N186" i="6" s="1"/>
  <c r="M187" i="6"/>
  <c r="N187" i="6" s="1"/>
  <c r="M188" i="6"/>
  <c r="N188" i="6" s="1"/>
  <c r="M189" i="6"/>
  <c r="N189" i="6" s="1"/>
  <c r="M190" i="6"/>
  <c r="N190" i="6" s="1"/>
  <c r="M191" i="6"/>
  <c r="N191" i="6" s="1"/>
  <c r="M192" i="6"/>
  <c r="N192" i="6" s="1"/>
  <c r="M193" i="6"/>
  <c r="N193" i="6" s="1"/>
  <c r="M194" i="6"/>
  <c r="N194" i="6" s="1"/>
  <c r="M195" i="6"/>
  <c r="N195" i="6" s="1"/>
  <c r="M196" i="6"/>
  <c r="N196" i="6" s="1"/>
  <c r="M197" i="6"/>
  <c r="N197" i="6" s="1"/>
  <c r="M198" i="6"/>
  <c r="N198" i="6" s="1"/>
  <c r="M199" i="6"/>
  <c r="N199" i="6" s="1"/>
  <c r="M200" i="6"/>
  <c r="N200" i="6" s="1"/>
  <c r="M201" i="6"/>
  <c r="N201" i="6" s="1"/>
  <c r="M202" i="6"/>
  <c r="N202" i="6" s="1"/>
  <c r="M203" i="6"/>
  <c r="N203" i="6" s="1"/>
  <c r="M204" i="6"/>
  <c r="N204" i="6" s="1"/>
  <c r="M205" i="6"/>
  <c r="N205" i="6" s="1"/>
  <c r="M206" i="6"/>
  <c r="N206" i="6" s="1"/>
  <c r="M207" i="6"/>
  <c r="N207" i="6" s="1"/>
  <c r="M208" i="6"/>
  <c r="N208" i="6" s="1"/>
  <c r="M209" i="6"/>
  <c r="N209" i="6" s="1"/>
  <c r="M210" i="6"/>
  <c r="N210" i="6" s="1"/>
  <c r="M211" i="6"/>
  <c r="N211" i="6" s="1"/>
  <c r="M212" i="6"/>
  <c r="N212" i="6" s="1"/>
  <c r="M213" i="6"/>
  <c r="N213" i="6" s="1"/>
  <c r="M214" i="6"/>
  <c r="N214" i="6" s="1"/>
  <c r="M215" i="6"/>
  <c r="N215" i="6" s="1"/>
  <c r="M216" i="6"/>
  <c r="N216" i="6" s="1"/>
  <c r="M217" i="6"/>
  <c r="N217" i="6" s="1"/>
  <c r="M218" i="6"/>
  <c r="N218" i="6" s="1"/>
  <c r="M219" i="6"/>
  <c r="N219" i="6" s="1"/>
  <c r="M220" i="6"/>
  <c r="N220" i="6" s="1"/>
  <c r="M221" i="6"/>
  <c r="N221" i="6" s="1"/>
  <c r="M222" i="6"/>
  <c r="N222" i="6" s="1"/>
  <c r="M223" i="6"/>
  <c r="N223" i="6" s="1"/>
  <c r="M224" i="6"/>
  <c r="N224" i="6" s="1"/>
  <c r="M225" i="6"/>
  <c r="N225" i="6" s="1"/>
  <c r="M226" i="6"/>
  <c r="N226" i="6" s="1"/>
  <c r="M227" i="6"/>
  <c r="N227" i="6" s="1"/>
  <c r="M228" i="6"/>
  <c r="N228" i="6" s="1"/>
  <c r="M229" i="6"/>
  <c r="N229" i="6" s="1"/>
  <c r="M230" i="6"/>
  <c r="N230" i="6" s="1"/>
  <c r="M231" i="6"/>
  <c r="N231" i="6" s="1"/>
  <c r="M232" i="6"/>
  <c r="N232" i="6" s="1"/>
  <c r="M233" i="6"/>
  <c r="N233" i="6" s="1"/>
  <c r="M234" i="6"/>
  <c r="N234" i="6" s="1"/>
  <c r="M235" i="6"/>
  <c r="N235" i="6" s="1"/>
  <c r="M236" i="6"/>
  <c r="N236" i="6" s="1"/>
  <c r="M237" i="6"/>
  <c r="N237" i="6" s="1"/>
  <c r="M238" i="6"/>
  <c r="N238" i="6" s="1"/>
  <c r="M239" i="6"/>
  <c r="N239" i="6" s="1"/>
  <c r="M240" i="6"/>
  <c r="N240" i="6" s="1"/>
  <c r="M241" i="6"/>
  <c r="N241" i="6" s="1"/>
  <c r="M242" i="6"/>
  <c r="N242" i="6" s="1"/>
  <c r="M243" i="6"/>
  <c r="N243" i="6" s="1"/>
  <c r="M244" i="6"/>
  <c r="N244" i="6" s="1"/>
  <c r="M245" i="6"/>
  <c r="N245" i="6" s="1"/>
  <c r="M246" i="6"/>
  <c r="N246" i="6" s="1"/>
  <c r="M247" i="6"/>
  <c r="N247" i="6" s="1"/>
  <c r="M248" i="6"/>
  <c r="N248" i="6" s="1"/>
  <c r="M249" i="6"/>
  <c r="N249" i="6" s="1"/>
  <c r="M250" i="6"/>
  <c r="N250" i="6" s="1"/>
  <c r="M251" i="6"/>
  <c r="N251" i="6" s="1"/>
  <c r="M252" i="6"/>
  <c r="N252" i="6" s="1"/>
  <c r="M253" i="6"/>
  <c r="N253" i="6" s="1"/>
  <c r="M254" i="6"/>
  <c r="N254" i="6" s="1"/>
  <c r="M255" i="6"/>
  <c r="N255" i="6" s="1"/>
  <c r="M256" i="6"/>
  <c r="N256" i="6" s="1"/>
  <c r="M257" i="6"/>
  <c r="N257" i="6" s="1"/>
  <c r="M258" i="6"/>
  <c r="N258" i="6" s="1"/>
  <c r="M259" i="6"/>
  <c r="N259" i="6" s="1"/>
  <c r="M260" i="6"/>
  <c r="N260" i="6" s="1"/>
  <c r="M261" i="6"/>
  <c r="N261" i="6" s="1"/>
  <c r="M262" i="6"/>
  <c r="N262" i="6" s="1"/>
  <c r="M263" i="6"/>
  <c r="N263" i="6" s="1"/>
  <c r="M264" i="6"/>
  <c r="N264" i="6" s="1"/>
  <c r="M265" i="6"/>
  <c r="N265" i="6" s="1"/>
  <c r="M266" i="6"/>
  <c r="N266" i="6" s="1"/>
  <c r="M267" i="6"/>
  <c r="N267" i="6" s="1"/>
  <c r="M268" i="6"/>
  <c r="N268" i="6" s="1"/>
  <c r="M269" i="6"/>
  <c r="N269" i="6" s="1"/>
  <c r="M270" i="6"/>
  <c r="N270" i="6" s="1"/>
  <c r="M271" i="6"/>
  <c r="N271" i="6" s="1"/>
  <c r="M272" i="6"/>
  <c r="N272" i="6" s="1"/>
  <c r="M273" i="6"/>
  <c r="N273" i="6" s="1"/>
  <c r="M274" i="6"/>
  <c r="N274" i="6" s="1"/>
  <c r="M275" i="6"/>
  <c r="N275" i="6" s="1"/>
  <c r="M276" i="6"/>
  <c r="N276" i="6" s="1"/>
  <c r="M277" i="6"/>
  <c r="N277" i="6" s="1"/>
  <c r="M278" i="6"/>
  <c r="N278" i="6" s="1"/>
  <c r="M279" i="6"/>
  <c r="N279" i="6" s="1"/>
  <c r="M280" i="6"/>
  <c r="N280" i="6" s="1"/>
  <c r="M281" i="6"/>
  <c r="N281" i="6" s="1"/>
  <c r="M282" i="6"/>
  <c r="N282" i="6" s="1"/>
  <c r="M283" i="6"/>
  <c r="N283" i="6" s="1"/>
  <c r="M284" i="6"/>
  <c r="N284" i="6" s="1"/>
  <c r="M285" i="6"/>
  <c r="N285" i="6" s="1"/>
  <c r="M286" i="6"/>
  <c r="N286" i="6" s="1"/>
  <c r="M287" i="6"/>
  <c r="N287" i="6" s="1"/>
  <c r="M288" i="6"/>
  <c r="N288" i="6" s="1"/>
  <c r="M289" i="6"/>
  <c r="N289" i="6" s="1"/>
  <c r="M290" i="6"/>
  <c r="N290" i="6" s="1"/>
  <c r="M291" i="6"/>
  <c r="N291" i="6" s="1"/>
  <c r="M292" i="6"/>
  <c r="N292" i="6" s="1"/>
  <c r="M293" i="6"/>
  <c r="N293" i="6" s="1"/>
  <c r="M294" i="6"/>
  <c r="N294" i="6" s="1"/>
  <c r="M295" i="6"/>
  <c r="N295" i="6" s="1"/>
  <c r="M296" i="6"/>
  <c r="N296" i="6" s="1"/>
  <c r="M297" i="6"/>
  <c r="N297" i="6" s="1"/>
  <c r="M298" i="6"/>
  <c r="N298" i="6" s="1"/>
  <c r="M299" i="6"/>
  <c r="N299" i="6" s="1"/>
  <c r="M300" i="6"/>
  <c r="N300" i="6" s="1"/>
  <c r="M301" i="6"/>
  <c r="N301" i="6" s="1"/>
  <c r="M302" i="6"/>
  <c r="N302" i="6" s="1"/>
  <c r="M303" i="6"/>
  <c r="N303" i="6" s="1"/>
  <c r="M304" i="6"/>
  <c r="N304" i="6" s="1"/>
  <c r="M305" i="6"/>
  <c r="N305" i="6" s="1"/>
  <c r="M306" i="6"/>
  <c r="N306" i="6" s="1"/>
  <c r="M307" i="6"/>
  <c r="N307" i="6" s="1"/>
  <c r="M308" i="6"/>
  <c r="N308" i="6" s="1"/>
  <c r="M309" i="6"/>
  <c r="N309" i="6" s="1"/>
  <c r="M310" i="6"/>
  <c r="N310" i="6" s="1"/>
  <c r="M311" i="6"/>
  <c r="N311" i="6" s="1"/>
  <c r="M312" i="6"/>
  <c r="N312" i="6" s="1"/>
  <c r="M313" i="6"/>
  <c r="N313" i="6" s="1"/>
  <c r="M314" i="6"/>
  <c r="N314" i="6" s="1"/>
  <c r="M315" i="6"/>
  <c r="N315" i="6" s="1"/>
  <c r="M316" i="6"/>
  <c r="N316" i="6" s="1"/>
  <c r="M317" i="6"/>
  <c r="N317" i="6" s="1"/>
  <c r="M318" i="6"/>
  <c r="N318" i="6" s="1"/>
  <c r="M319" i="6"/>
  <c r="N319" i="6" s="1"/>
  <c r="M320" i="6"/>
  <c r="N320" i="6" s="1"/>
  <c r="M321" i="6"/>
  <c r="N321" i="6" s="1"/>
  <c r="M322" i="6"/>
  <c r="N322" i="6" s="1"/>
  <c r="M323" i="6"/>
  <c r="N323" i="6" s="1"/>
  <c r="M324" i="6"/>
  <c r="N324" i="6" s="1"/>
  <c r="M325" i="6"/>
  <c r="N325" i="6" s="1"/>
  <c r="M326" i="6"/>
  <c r="N326" i="6" s="1"/>
  <c r="M327" i="6"/>
  <c r="N327" i="6" s="1"/>
  <c r="M328" i="6"/>
  <c r="N328" i="6" s="1"/>
  <c r="M329" i="6"/>
  <c r="N329" i="6" s="1"/>
  <c r="M330" i="6"/>
  <c r="N330" i="6" s="1"/>
  <c r="M331" i="6"/>
  <c r="N331" i="6" s="1"/>
  <c r="M332" i="6"/>
  <c r="N332" i="6" s="1"/>
  <c r="M333" i="6"/>
  <c r="N333" i="6" s="1"/>
  <c r="M334" i="6"/>
  <c r="N334" i="6" s="1"/>
  <c r="M335" i="6"/>
  <c r="N335" i="6" s="1"/>
  <c r="M336" i="6"/>
  <c r="N336" i="6" s="1"/>
  <c r="M337" i="6"/>
  <c r="N337" i="6" s="1"/>
  <c r="M338" i="6"/>
  <c r="N338" i="6" s="1"/>
  <c r="M339" i="6"/>
  <c r="N339" i="6" s="1"/>
  <c r="M340" i="6"/>
  <c r="N340" i="6" s="1"/>
  <c r="M341" i="6"/>
  <c r="N341" i="6" s="1"/>
  <c r="M342" i="6"/>
  <c r="N342" i="6" s="1"/>
  <c r="M343" i="6"/>
  <c r="N343" i="6" s="1"/>
  <c r="M344" i="6"/>
  <c r="N344" i="6" s="1"/>
  <c r="M345" i="6"/>
  <c r="N345" i="6" s="1"/>
  <c r="M346" i="6"/>
  <c r="N346" i="6" s="1"/>
  <c r="M347" i="6"/>
  <c r="N347" i="6" s="1"/>
  <c r="M348" i="6"/>
  <c r="N348" i="6" s="1"/>
  <c r="M349" i="6"/>
  <c r="N349" i="6" s="1"/>
  <c r="M350" i="6"/>
  <c r="N350" i="6" s="1"/>
  <c r="M351" i="6"/>
  <c r="N351" i="6" s="1"/>
  <c r="M352" i="6"/>
  <c r="N352" i="6" s="1"/>
  <c r="M353" i="6"/>
  <c r="N353" i="6" s="1"/>
  <c r="M354" i="6"/>
  <c r="N354" i="6" s="1"/>
  <c r="M355" i="6"/>
  <c r="N355" i="6" s="1"/>
  <c r="M356" i="6"/>
  <c r="N356" i="6" s="1"/>
  <c r="M357" i="6"/>
  <c r="N357" i="6" s="1"/>
  <c r="M358" i="6"/>
  <c r="N358" i="6" s="1"/>
  <c r="M359" i="6"/>
  <c r="N359" i="6" s="1"/>
  <c r="M360" i="6"/>
  <c r="N360" i="6" s="1"/>
  <c r="M361" i="6"/>
  <c r="N361" i="6" s="1"/>
  <c r="M362" i="6"/>
  <c r="N362" i="6" s="1"/>
  <c r="M363" i="6"/>
  <c r="N363" i="6" s="1"/>
  <c r="M364" i="6"/>
  <c r="N364" i="6" s="1"/>
  <c r="M365" i="6"/>
  <c r="N365" i="6" s="1"/>
  <c r="M366" i="6"/>
  <c r="N366" i="6" s="1"/>
  <c r="M367" i="6"/>
  <c r="N367" i="6" s="1"/>
  <c r="M368" i="6"/>
  <c r="N368" i="6" s="1"/>
  <c r="M369" i="6"/>
  <c r="N369" i="6" s="1"/>
  <c r="M370" i="6"/>
  <c r="N370" i="6" s="1"/>
  <c r="M371" i="6"/>
  <c r="N371" i="6" s="1"/>
  <c r="M372" i="6"/>
  <c r="N372" i="6" s="1"/>
  <c r="M373" i="6"/>
  <c r="N373" i="6" s="1"/>
  <c r="M374" i="6"/>
  <c r="N374" i="6" s="1"/>
  <c r="M375" i="6"/>
  <c r="N375" i="6" s="1"/>
  <c r="M376" i="6"/>
  <c r="N376" i="6" s="1"/>
  <c r="M377" i="6"/>
  <c r="N377" i="6" s="1"/>
  <c r="M378" i="6"/>
  <c r="N378" i="6" s="1"/>
  <c r="M379" i="6"/>
  <c r="N379" i="6" s="1"/>
  <c r="M380" i="6"/>
  <c r="N380" i="6" s="1"/>
  <c r="M381" i="6"/>
  <c r="N381" i="6" s="1"/>
  <c r="M382" i="6"/>
  <c r="N382" i="6" s="1"/>
  <c r="M383" i="6"/>
  <c r="N383" i="6" s="1"/>
  <c r="M384" i="6"/>
  <c r="N384" i="6" s="1"/>
  <c r="M385" i="6"/>
  <c r="N385" i="6" s="1"/>
  <c r="M386" i="6"/>
  <c r="N386" i="6" s="1"/>
  <c r="M387" i="6"/>
  <c r="N387" i="6" s="1"/>
  <c r="M388" i="6"/>
  <c r="N388" i="6" s="1"/>
  <c r="M389" i="6"/>
  <c r="N389" i="6" s="1"/>
  <c r="M390" i="6"/>
  <c r="N390" i="6" s="1"/>
  <c r="M391" i="6"/>
  <c r="N391" i="6" s="1"/>
  <c r="M392" i="6"/>
  <c r="N392" i="6" s="1"/>
  <c r="M393" i="6"/>
  <c r="N393" i="6" s="1"/>
  <c r="M394" i="6"/>
  <c r="N394" i="6" s="1"/>
  <c r="M395" i="6"/>
  <c r="N395" i="6" s="1"/>
  <c r="M396" i="6"/>
  <c r="N396" i="6" s="1"/>
  <c r="M397" i="6"/>
  <c r="N397" i="6" s="1"/>
  <c r="M398" i="6"/>
  <c r="N398" i="6" s="1"/>
  <c r="M399" i="6"/>
  <c r="N399" i="6" s="1"/>
  <c r="M400" i="6"/>
  <c r="N400" i="6" s="1"/>
  <c r="M401" i="6"/>
  <c r="N401" i="6" s="1"/>
  <c r="M402" i="6"/>
  <c r="N402" i="6" s="1"/>
  <c r="M403" i="6"/>
  <c r="N403" i="6" s="1"/>
  <c r="M404" i="6"/>
  <c r="N404" i="6" s="1"/>
  <c r="M405" i="6"/>
  <c r="N405" i="6" s="1"/>
  <c r="M406" i="6"/>
  <c r="N406" i="6" s="1"/>
  <c r="M407" i="6"/>
  <c r="N407" i="6" s="1"/>
  <c r="M408" i="6"/>
  <c r="N408" i="6" s="1"/>
  <c r="M409" i="6"/>
  <c r="N409" i="6" s="1"/>
  <c r="M410" i="6"/>
  <c r="N410" i="6" s="1"/>
  <c r="M411" i="6"/>
  <c r="N411" i="6" s="1"/>
  <c r="M412" i="6"/>
  <c r="N412" i="6" s="1"/>
  <c r="M413" i="6"/>
  <c r="N413" i="6" s="1"/>
  <c r="M414" i="6"/>
  <c r="N414" i="6" s="1"/>
  <c r="M415" i="6"/>
  <c r="N415" i="6" s="1"/>
  <c r="M416" i="6"/>
  <c r="N416" i="6" s="1"/>
  <c r="M417" i="6"/>
  <c r="N417" i="6" s="1"/>
  <c r="M418" i="6"/>
  <c r="N418" i="6" s="1"/>
  <c r="M419" i="6"/>
  <c r="N419" i="6" s="1"/>
  <c r="M420" i="6"/>
  <c r="N420" i="6" s="1"/>
  <c r="M421" i="6"/>
  <c r="N421" i="6" s="1"/>
  <c r="M422" i="6"/>
  <c r="N422" i="6" s="1"/>
  <c r="M423" i="6"/>
  <c r="N423" i="6" s="1"/>
  <c r="M424" i="6"/>
  <c r="N424" i="6" s="1"/>
  <c r="M425" i="6"/>
  <c r="N425" i="6" s="1"/>
  <c r="M426" i="6"/>
  <c r="N426" i="6" s="1"/>
  <c r="M427" i="6"/>
  <c r="N427" i="6" s="1"/>
  <c r="M428" i="6"/>
  <c r="N428" i="6" s="1"/>
  <c r="M429" i="6"/>
  <c r="N429" i="6" s="1"/>
  <c r="M430" i="6"/>
  <c r="N430" i="6" s="1"/>
  <c r="M431" i="6"/>
  <c r="N431" i="6" s="1"/>
  <c r="M432" i="6"/>
  <c r="N432" i="6" s="1"/>
  <c r="M433" i="6"/>
  <c r="N433" i="6" s="1"/>
  <c r="M434" i="6"/>
  <c r="N434" i="6" s="1"/>
  <c r="M435" i="6"/>
  <c r="N435" i="6" s="1"/>
  <c r="M436" i="6"/>
  <c r="N436" i="6" s="1"/>
  <c r="M437" i="6"/>
  <c r="N437" i="6" s="1"/>
  <c r="M438" i="6"/>
  <c r="N438" i="6" s="1"/>
  <c r="M439" i="6"/>
  <c r="N439" i="6" s="1"/>
  <c r="M440" i="6"/>
  <c r="N440" i="6" s="1"/>
  <c r="M441" i="6"/>
  <c r="N441" i="6" s="1"/>
  <c r="M442" i="6"/>
  <c r="N442" i="6" s="1"/>
  <c r="M443" i="6"/>
  <c r="N443" i="6" s="1"/>
  <c r="M444" i="6"/>
  <c r="N444" i="6" s="1"/>
  <c r="M445" i="6"/>
  <c r="N445" i="6" s="1"/>
  <c r="M446" i="6"/>
  <c r="N446" i="6" s="1"/>
  <c r="M447" i="6"/>
  <c r="N447" i="6" s="1"/>
  <c r="M448" i="6"/>
  <c r="N448" i="6" s="1"/>
  <c r="M449" i="6"/>
  <c r="N449" i="6" s="1"/>
  <c r="M450" i="6"/>
  <c r="N450" i="6" s="1"/>
  <c r="M451" i="6"/>
  <c r="N451" i="6" s="1"/>
  <c r="M452" i="6"/>
  <c r="N452" i="6" s="1"/>
  <c r="M453" i="6"/>
  <c r="N453" i="6" s="1"/>
  <c r="M454" i="6"/>
  <c r="N454" i="6" s="1"/>
  <c r="M455" i="6"/>
  <c r="N455" i="6" s="1"/>
  <c r="M456" i="6"/>
  <c r="N456" i="6" s="1"/>
  <c r="M457" i="6"/>
  <c r="N457" i="6" s="1"/>
  <c r="M458" i="6"/>
  <c r="N458" i="6" s="1"/>
  <c r="M459" i="6"/>
  <c r="N459" i="6" s="1"/>
  <c r="M460" i="6"/>
  <c r="N460" i="6" s="1"/>
  <c r="M461" i="6"/>
  <c r="N461" i="6" s="1"/>
  <c r="M462" i="6"/>
  <c r="N462" i="6" s="1"/>
  <c r="M463" i="6"/>
  <c r="N463" i="6" s="1"/>
  <c r="M464" i="6"/>
  <c r="N464" i="6" s="1"/>
  <c r="M465" i="6"/>
  <c r="N465" i="6" s="1"/>
  <c r="M466" i="6"/>
  <c r="N466" i="6" s="1"/>
  <c r="M467" i="6"/>
  <c r="N467" i="6" s="1"/>
  <c r="M468" i="6"/>
  <c r="N468" i="6" s="1"/>
  <c r="M469" i="6"/>
  <c r="N469" i="6" s="1"/>
  <c r="M470" i="6"/>
  <c r="N470" i="6" s="1"/>
  <c r="M471" i="6"/>
  <c r="N471" i="6" s="1"/>
  <c r="M472" i="6"/>
  <c r="N472" i="6" s="1"/>
  <c r="M473" i="6"/>
  <c r="N473" i="6" s="1"/>
  <c r="M474" i="6"/>
  <c r="N474" i="6" s="1"/>
  <c r="M475" i="6"/>
  <c r="N475" i="6" s="1"/>
  <c r="M476" i="6"/>
  <c r="N476" i="6" s="1"/>
  <c r="M477" i="6"/>
  <c r="N477" i="6" s="1"/>
  <c r="M478" i="6"/>
  <c r="N478" i="6" s="1"/>
  <c r="M479" i="6"/>
  <c r="N479" i="6" s="1"/>
  <c r="M480" i="6"/>
  <c r="N480" i="6" s="1"/>
  <c r="M481" i="6"/>
  <c r="N481" i="6" s="1"/>
  <c r="M482" i="6"/>
  <c r="N482" i="6" s="1"/>
  <c r="M483" i="6"/>
  <c r="N483" i="6" s="1"/>
  <c r="M484" i="6"/>
  <c r="N484" i="6" s="1"/>
  <c r="M485" i="6"/>
  <c r="N485" i="6" s="1"/>
  <c r="M486" i="6"/>
  <c r="N486" i="6" s="1"/>
  <c r="M487" i="6"/>
  <c r="N487" i="6" s="1"/>
  <c r="M488" i="6"/>
  <c r="N488" i="6" s="1"/>
  <c r="M489" i="6"/>
  <c r="N489" i="6" s="1"/>
  <c r="M490" i="6"/>
  <c r="N490" i="6" s="1"/>
  <c r="M491" i="6"/>
  <c r="N491" i="6" s="1"/>
  <c r="M492" i="6"/>
  <c r="N492" i="6" s="1"/>
  <c r="M493" i="6"/>
  <c r="N493" i="6" s="1"/>
  <c r="M494" i="6"/>
  <c r="N494" i="6" s="1"/>
  <c r="M495" i="6"/>
  <c r="N495" i="6" s="1"/>
  <c r="M496" i="6"/>
  <c r="N496" i="6" s="1"/>
  <c r="M497" i="6"/>
  <c r="N497" i="6" s="1"/>
  <c r="M498" i="6"/>
  <c r="N498" i="6" s="1"/>
  <c r="M499" i="6"/>
  <c r="N499" i="6" s="1"/>
  <c r="M500" i="6"/>
  <c r="N500" i="6" s="1"/>
  <c r="M501" i="6"/>
  <c r="N501" i="6" s="1"/>
  <c r="M502" i="6"/>
  <c r="N502" i="6" s="1"/>
  <c r="M503" i="6"/>
  <c r="N503" i="6" s="1"/>
  <c r="M504" i="6"/>
  <c r="N504" i="6" s="1"/>
  <c r="M505" i="6"/>
  <c r="N505" i="6" s="1"/>
  <c r="M506" i="6"/>
  <c r="N506" i="6" s="1"/>
  <c r="M507" i="6"/>
  <c r="N507" i="6" s="1"/>
  <c r="M508" i="6"/>
  <c r="N508" i="6" s="1"/>
  <c r="M509" i="6"/>
  <c r="N509" i="6" s="1"/>
  <c r="M510" i="6"/>
  <c r="N510" i="6" s="1"/>
  <c r="M511" i="6"/>
  <c r="N511" i="6" s="1"/>
  <c r="M512" i="6"/>
  <c r="N512" i="6" s="1"/>
  <c r="M513" i="6"/>
  <c r="N513" i="6" s="1"/>
  <c r="M514" i="6"/>
  <c r="N514" i="6" s="1"/>
  <c r="M515" i="6"/>
  <c r="N515" i="6" s="1"/>
  <c r="M516" i="6"/>
  <c r="N516" i="6" s="1"/>
  <c r="M517" i="6"/>
  <c r="N517" i="6" s="1"/>
  <c r="M518" i="6"/>
  <c r="N518" i="6" s="1"/>
  <c r="M519" i="6"/>
  <c r="N519" i="6" s="1"/>
  <c r="M520" i="6"/>
  <c r="N520" i="6" s="1"/>
  <c r="M521" i="6"/>
  <c r="N521" i="6" s="1"/>
  <c r="M522" i="6"/>
  <c r="N522" i="6" s="1"/>
  <c r="M523" i="6"/>
  <c r="N523" i="6" s="1"/>
  <c r="M524" i="6"/>
  <c r="N524" i="6" s="1"/>
  <c r="M525" i="6"/>
  <c r="N525" i="6" s="1"/>
  <c r="M526" i="6"/>
  <c r="N526" i="6" s="1"/>
  <c r="M527" i="6"/>
  <c r="N527" i="6" s="1"/>
  <c r="M528" i="6"/>
  <c r="N528" i="6" s="1"/>
  <c r="M529" i="6"/>
  <c r="N529" i="6" s="1"/>
  <c r="M530" i="6"/>
  <c r="N530" i="6" s="1"/>
  <c r="M531" i="6"/>
  <c r="N531" i="6" s="1"/>
  <c r="M532" i="6"/>
  <c r="N532" i="6" s="1"/>
  <c r="M533" i="6"/>
  <c r="N533" i="6" s="1"/>
  <c r="M534" i="6"/>
  <c r="N534" i="6" s="1"/>
  <c r="M535" i="6"/>
  <c r="N535" i="6" s="1"/>
  <c r="M536" i="6"/>
  <c r="N536" i="6" s="1"/>
  <c r="M537" i="6"/>
  <c r="N537" i="6" s="1"/>
  <c r="M538" i="6"/>
  <c r="N538" i="6" s="1"/>
  <c r="M539" i="6"/>
  <c r="N539" i="6" s="1"/>
  <c r="M540" i="6"/>
  <c r="N540" i="6" s="1"/>
  <c r="M541" i="6"/>
  <c r="N541" i="6" s="1"/>
  <c r="M542" i="6"/>
  <c r="N542" i="6" s="1"/>
  <c r="M543" i="6"/>
  <c r="N543" i="6" s="1"/>
  <c r="M544" i="6"/>
  <c r="N544" i="6" s="1"/>
  <c r="M545" i="6"/>
  <c r="N545" i="6" s="1"/>
  <c r="M546" i="6"/>
  <c r="N546" i="6" s="1"/>
  <c r="M547" i="6"/>
  <c r="N547" i="6" s="1"/>
  <c r="M548" i="6"/>
  <c r="N548" i="6" s="1"/>
  <c r="M549" i="6"/>
  <c r="N549" i="6" s="1"/>
  <c r="M550" i="6"/>
  <c r="N550" i="6" s="1"/>
  <c r="M551" i="6"/>
  <c r="N551" i="6" s="1"/>
  <c r="M552" i="6"/>
  <c r="N552" i="6" s="1"/>
  <c r="M553" i="6"/>
  <c r="N553" i="6" s="1"/>
  <c r="M554" i="6"/>
  <c r="N554" i="6" s="1"/>
  <c r="M555" i="6"/>
  <c r="N555" i="6" s="1"/>
  <c r="M556" i="6"/>
  <c r="N556" i="6" s="1"/>
  <c r="M557" i="6"/>
  <c r="N557" i="6" s="1"/>
  <c r="M558" i="6"/>
  <c r="N558" i="6" s="1"/>
  <c r="M559" i="6"/>
  <c r="N559" i="6" s="1"/>
  <c r="M560" i="6"/>
  <c r="N560" i="6" s="1"/>
  <c r="M561" i="6"/>
  <c r="N561" i="6" s="1"/>
  <c r="M562" i="6"/>
  <c r="N562" i="6" s="1"/>
  <c r="M563" i="6"/>
  <c r="N563" i="6" s="1"/>
  <c r="M564" i="6"/>
  <c r="N564" i="6" s="1"/>
  <c r="M565" i="6"/>
  <c r="N565" i="6" s="1"/>
  <c r="M566" i="6"/>
  <c r="N566" i="6" s="1"/>
  <c r="M567" i="6"/>
  <c r="N567" i="6" s="1"/>
  <c r="M568" i="6"/>
  <c r="N568" i="6" s="1"/>
  <c r="M569" i="6"/>
  <c r="N569" i="6" s="1"/>
  <c r="M570" i="6"/>
  <c r="N570" i="6" s="1"/>
  <c r="M571" i="6"/>
  <c r="N571" i="6" s="1"/>
  <c r="M572" i="6"/>
  <c r="N572" i="6" s="1"/>
  <c r="M573" i="6"/>
  <c r="N573" i="6" s="1"/>
  <c r="M574" i="6"/>
  <c r="N574" i="6" s="1"/>
  <c r="M575" i="6"/>
  <c r="N575" i="6" s="1"/>
  <c r="M576" i="6"/>
  <c r="N576" i="6" s="1"/>
  <c r="M577" i="6"/>
  <c r="N577" i="6" s="1"/>
  <c r="M578" i="6"/>
  <c r="N578" i="6" s="1"/>
  <c r="M579" i="6"/>
  <c r="N579" i="6" s="1"/>
  <c r="M580" i="6"/>
  <c r="N580" i="6" s="1"/>
  <c r="M581" i="6"/>
  <c r="N581" i="6" s="1"/>
  <c r="M582" i="6"/>
  <c r="N582" i="6" s="1"/>
  <c r="M583" i="6"/>
  <c r="N583" i="6" s="1"/>
  <c r="M584" i="6"/>
  <c r="N584" i="6" s="1"/>
  <c r="M585" i="6"/>
  <c r="N585" i="6" s="1"/>
  <c r="M586" i="6"/>
  <c r="N586" i="6" s="1"/>
  <c r="M587" i="6"/>
  <c r="N587" i="6" s="1"/>
  <c r="M588" i="6"/>
  <c r="N588" i="6" s="1"/>
  <c r="M589" i="6"/>
  <c r="N589" i="6" s="1"/>
  <c r="M590" i="6"/>
  <c r="N590" i="6" s="1"/>
  <c r="M591" i="6"/>
  <c r="N591" i="6" s="1"/>
  <c r="M592" i="6"/>
  <c r="N592" i="6" s="1"/>
  <c r="M593" i="6"/>
  <c r="N593" i="6" s="1"/>
  <c r="M594" i="6"/>
  <c r="N594" i="6" s="1"/>
  <c r="M595" i="6"/>
  <c r="N595" i="6" s="1"/>
  <c r="M596" i="6"/>
  <c r="N596" i="6" s="1"/>
  <c r="M597" i="6"/>
  <c r="N597" i="6" s="1"/>
  <c r="M598" i="6"/>
  <c r="N598" i="6" s="1"/>
  <c r="M599" i="6"/>
  <c r="N599" i="6" s="1"/>
  <c r="M600" i="6"/>
  <c r="N600" i="6" s="1"/>
  <c r="M601" i="6"/>
  <c r="N601" i="6" s="1"/>
  <c r="M602" i="6"/>
  <c r="N602" i="6" s="1"/>
  <c r="M603" i="6"/>
  <c r="N603" i="6" s="1"/>
  <c r="M604" i="6"/>
  <c r="N604" i="6" s="1"/>
  <c r="M605" i="6"/>
  <c r="N605" i="6" s="1"/>
  <c r="M606" i="6"/>
  <c r="N606" i="6" s="1"/>
  <c r="M607" i="6"/>
  <c r="N607" i="6" s="1"/>
  <c r="M608" i="6"/>
  <c r="N608" i="6" s="1"/>
  <c r="M609" i="6"/>
  <c r="N609" i="6" s="1"/>
  <c r="M610" i="6"/>
  <c r="N610" i="6" s="1"/>
  <c r="M611" i="6"/>
  <c r="N611" i="6" s="1"/>
  <c r="M612" i="6"/>
  <c r="N612" i="6" s="1"/>
  <c r="M613" i="6"/>
  <c r="N613" i="6" s="1"/>
  <c r="M614" i="6"/>
  <c r="N614" i="6" s="1"/>
  <c r="M615" i="6"/>
  <c r="N615" i="6" s="1"/>
  <c r="M616" i="6"/>
  <c r="N616" i="6" s="1"/>
  <c r="M617" i="6"/>
  <c r="N617" i="6" s="1"/>
  <c r="M618" i="6"/>
  <c r="N618" i="6" s="1"/>
  <c r="M619" i="6"/>
  <c r="N619" i="6" s="1"/>
  <c r="M620" i="6"/>
  <c r="N620" i="6" s="1"/>
  <c r="M621" i="6"/>
  <c r="N621" i="6" s="1"/>
  <c r="M622" i="6"/>
  <c r="N622" i="6" s="1"/>
  <c r="M623" i="6"/>
  <c r="N623" i="6" s="1"/>
  <c r="M624" i="6"/>
  <c r="N624" i="6" s="1"/>
  <c r="M625" i="6"/>
  <c r="N625" i="6" s="1"/>
  <c r="M626" i="6"/>
  <c r="N626" i="6" s="1"/>
  <c r="M627" i="6"/>
  <c r="N627" i="6" s="1"/>
  <c r="M628" i="6"/>
  <c r="N628" i="6" s="1"/>
  <c r="M629" i="6"/>
  <c r="N629" i="6" s="1"/>
  <c r="M630" i="6"/>
  <c r="N630" i="6" s="1"/>
  <c r="M631" i="6"/>
  <c r="N631" i="6" s="1"/>
  <c r="M632" i="6"/>
  <c r="N632" i="6" s="1"/>
  <c r="M633" i="6"/>
  <c r="N633" i="6" s="1"/>
  <c r="M634" i="6"/>
  <c r="N634" i="6" s="1"/>
  <c r="M635" i="6"/>
  <c r="N635" i="6" s="1"/>
  <c r="M636" i="6"/>
  <c r="N636" i="6" s="1"/>
  <c r="M637" i="6"/>
  <c r="N637" i="6" s="1"/>
  <c r="M638" i="6"/>
  <c r="N638" i="6" s="1"/>
  <c r="M639" i="6"/>
  <c r="N639" i="6" s="1"/>
  <c r="M640" i="6"/>
  <c r="N640" i="6" s="1"/>
  <c r="M641" i="6"/>
  <c r="N641" i="6" s="1"/>
  <c r="M642" i="6"/>
  <c r="N642" i="6" s="1"/>
  <c r="M643" i="6"/>
  <c r="N643" i="6" s="1"/>
  <c r="M644" i="6"/>
  <c r="N644" i="6" s="1"/>
  <c r="M645" i="6"/>
  <c r="N645" i="6" s="1"/>
  <c r="M646" i="6"/>
  <c r="N646" i="6" s="1"/>
  <c r="M647" i="6"/>
  <c r="N647" i="6" s="1"/>
  <c r="M648" i="6"/>
  <c r="N648" i="6" s="1"/>
  <c r="M649" i="6"/>
  <c r="N649" i="6" s="1"/>
  <c r="M650" i="6"/>
  <c r="N650" i="6" s="1"/>
  <c r="M651" i="6"/>
  <c r="N651" i="6" s="1"/>
  <c r="M652" i="6"/>
  <c r="N652" i="6" s="1"/>
  <c r="M653" i="6"/>
  <c r="N653" i="6" s="1"/>
  <c r="M654" i="6"/>
  <c r="N654" i="6" s="1"/>
  <c r="M655" i="6"/>
  <c r="N655" i="6" s="1"/>
  <c r="M656" i="6"/>
  <c r="N656" i="6" s="1"/>
  <c r="M657" i="6"/>
  <c r="N657" i="6" s="1"/>
  <c r="M658" i="6"/>
  <c r="N658" i="6" s="1"/>
  <c r="M659" i="6"/>
  <c r="N659" i="6" s="1"/>
  <c r="M660" i="6"/>
  <c r="N660" i="6" s="1"/>
  <c r="M661" i="6"/>
  <c r="N661" i="6" s="1"/>
  <c r="M662" i="6"/>
  <c r="N662" i="6" s="1"/>
  <c r="M663" i="6"/>
  <c r="N663" i="6" s="1"/>
  <c r="M664" i="6"/>
  <c r="N664" i="6" s="1"/>
  <c r="M665" i="6"/>
  <c r="N665" i="6" s="1"/>
  <c r="M666" i="6"/>
  <c r="N666" i="6" s="1"/>
  <c r="M667" i="6"/>
  <c r="N667" i="6" s="1"/>
  <c r="M668" i="6"/>
  <c r="N668" i="6" s="1"/>
  <c r="M669" i="6"/>
  <c r="N669" i="6" s="1"/>
  <c r="M670" i="6"/>
  <c r="N670" i="6" s="1"/>
  <c r="M671" i="6"/>
  <c r="N671" i="6" s="1"/>
  <c r="M672" i="6"/>
  <c r="N672" i="6" s="1"/>
  <c r="M673" i="6"/>
  <c r="N673" i="6" s="1"/>
  <c r="M674" i="6"/>
  <c r="N674" i="6" s="1"/>
  <c r="M675" i="6"/>
  <c r="N675" i="6" s="1"/>
  <c r="M676" i="6"/>
  <c r="N676" i="6" s="1"/>
  <c r="M677" i="6"/>
  <c r="N677" i="6" s="1"/>
  <c r="M678" i="6"/>
  <c r="N678" i="6" s="1"/>
  <c r="M679" i="6"/>
  <c r="N679" i="6" s="1"/>
  <c r="M680" i="6"/>
  <c r="N680" i="6" s="1"/>
  <c r="M681" i="6"/>
  <c r="N681" i="6" s="1"/>
  <c r="M682" i="6"/>
  <c r="N682" i="6" s="1"/>
  <c r="M683" i="6"/>
  <c r="N683" i="6" s="1"/>
  <c r="M684" i="6"/>
  <c r="N684" i="6" s="1"/>
  <c r="M685" i="6"/>
  <c r="N685" i="6" s="1"/>
  <c r="M686" i="6"/>
  <c r="N686" i="6" s="1"/>
  <c r="M687" i="6"/>
  <c r="N687" i="6" s="1"/>
  <c r="M688" i="6"/>
  <c r="N688" i="6" s="1"/>
  <c r="M689" i="6"/>
  <c r="N689" i="6" s="1"/>
  <c r="M690" i="6"/>
  <c r="N690" i="6" s="1"/>
  <c r="M691" i="6"/>
  <c r="N691" i="6" s="1"/>
  <c r="M692" i="6"/>
  <c r="N692" i="6" s="1"/>
  <c r="M693" i="6"/>
  <c r="N693" i="6" s="1"/>
  <c r="M694" i="6"/>
  <c r="N694" i="6" s="1"/>
  <c r="M695" i="6"/>
  <c r="N695" i="6" s="1"/>
  <c r="M696" i="6"/>
  <c r="N696" i="6" s="1"/>
  <c r="M697" i="6"/>
  <c r="N697" i="6" s="1"/>
  <c r="M698" i="6"/>
  <c r="N698" i="6" s="1"/>
  <c r="M699" i="6"/>
  <c r="N699" i="6" s="1"/>
  <c r="M700" i="6"/>
  <c r="N700" i="6" s="1"/>
  <c r="M701" i="6"/>
  <c r="N701" i="6" s="1"/>
  <c r="M702" i="6"/>
  <c r="N702" i="6" s="1"/>
  <c r="M703" i="6"/>
  <c r="N703" i="6" s="1"/>
  <c r="M704" i="6"/>
  <c r="N704" i="6" s="1"/>
  <c r="M705" i="6"/>
  <c r="N705" i="6" s="1"/>
  <c r="M706" i="6"/>
  <c r="N706" i="6" s="1"/>
  <c r="M707" i="6"/>
  <c r="N707" i="6" s="1"/>
  <c r="M708" i="6"/>
  <c r="N708" i="6" s="1"/>
  <c r="M709" i="6"/>
  <c r="N709" i="6" s="1"/>
  <c r="M710" i="6"/>
  <c r="N710" i="6" s="1"/>
  <c r="M711" i="6"/>
  <c r="N711" i="6" s="1"/>
  <c r="M712" i="6"/>
  <c r="N712" i="6" s="1"/>
  <c r="M713" i="6"/>
  <c r="N713" i="6" s="1"/>
  <c r="M714" i="6"/>
  <c r="N714" i="6" s="1"/>
  <c r="M715" i="6"/>
  <c r="N715" i="6" s="1"/>
  <c r="M716" i="6"/>
  <c r="N716" i="6" s="1"/>
  <c r="M717" i="6"/>
  <c r="N717" i="6" s="1"/>
  <c r="M718" i="6"/>
  <c r="N718" i="6" s="1"/>
  <c r="M719" i="6"/>
  <c r="N719" i="6" s="1"/>
  <c r="M720" i="6"/>
  <c r="N720" i="6" s="1"/>
  <c r="M721" i="6"/>
  <c r="N721" i="6" s="1"/>
  <c r="M722" i="6"/>
  <c r="N722" i="6" s="1"/>
  <c r="M723" i="6"/>
  <c r="N723" i="6" s="1"/>
  <c r="M724" i="6"/>
  <c r="N724" i="6" s="1"/>
  <c r="M725" i="6"/>
  <c r="N725" i="6" s="1"/>
  <c r="M726" i="6"/>
  <c r="N726" i="6" s="1"/>
  <c r="M727" i="6"/>
  <c r="N727" i="6" s="1"/>
  <c r="M728" i="6"/>
  <c r="N728" i="6" s="1"/>
  <c r="M729" i="6"/>
  <c r="N729" i="6" s="1"/>
  <c r="M730" i="6"/>
  <c r="N730" i="6" s="1"/>
  <c r="M731" i="6"/>
  <c r="N731" i="6" s="1"/>
  <c r="M732" i="6"/>
  <c r="N732" i="6" s="1"/>
  <c r="M733" i="6"/>
  <c r="N733" i="6" s="1"/>
  <c r="M734" i="6"/>
  <c r="N734" i="6" s="1"/>
  <c r="M735" i="6"/>
  <c r="N735" i="6" s="1"/>
  <c r="M736" i="6"/>
  <c r="N736" i="6" s="1"/>
  <c r="M737" i="6"/>
  <c r="N737" i="6" s="1"/>
  <c r="M738" i="6"/>
  <c r="N738" i="6" s="1"/>
  <c r="M739" i="6"/>
  <c r="N739" i="6" s="1"/>
  <c r="M740" i="6"/>
  <c r="N740" i="6" s="1"/>
  <c r="M741" i="6"/>
  <c r="N741" i="6" s="1"/>
  <c r="M742" i="6"/>
  <c r="N742" i="6" s="1"/>
  <c r="M743" i="6"/>
  <c r="N743" i="6" s="1"/>
  <c r="M744" i="6"/>
  <c r="N744" i="6" s="1"/>
  <c r="M745" i="6"/>
  <c r="N745" i="6" s="1"/>
  <c r="M746" i="6"/>
  <c r="N746" i="6" s="1"/>
  <c r="M747" i="6"/>
  <c r="N747" i="6" s="1"/>
  <c r="M748" i="6"/>
  <c r="N748" i="6" s="1"/>
  <c r="M749" i="6"/>
  <c r="N749" i="6" s="1"/>
  <c r="M750" i="6"/>
  <c r="N750" i="6" s="1"/>
  <c r="M751" i="6"/>
  <c r="N751" i="6" s="1"/>
  <c r="M752" i="6"/>
  <c r="N752" i="6" s="1"/>
  <c r="M753" i="6"/>
  <c r="N753" i="6" s="1"/>
  <c r="M754" i="6"/>
  <c r="N754" i="6" s="1"/>
  <c r="M755" i="6"/>
  <c r="N755" i="6" s="1"/>
  <c r="M756" i="6"/>
  <c r="N756" i="6" s="1"/>
  <c r="M757" i="6"/>
  <c r="N757" i="6" s="1"/>
  <c r="M758" i="6"/>
  <c r="N758" i="6" s="1"/>
  <c r="M759" i="6"/>
  <c r="N759" i="6" s="1"/>
  <c r="M760" i="6"/>
  <c r="N760" i="6" s="1"/>
  <c r="M761" i="6"/>
  <c r="N761" i="6" s="1"/>
  <c r="M762" i="6"/>
  <c r="N762" i="6" s="1"/>
  <c r="M763" i="6"/>
  <c r="N763" i="6" s="1"/>
  <c r="M764" i="6"/>
  <c r="N764" i="6" s="1"/>
  <c r="M765" i="6"/>
  <c r="N765" i="6" s="1"/>
  <c r="M766" i="6"/>
  <c r="N766" i="6" s="1"/>
  <c r="M767" i="6"/>
  <c r="N767" i="6" s="1"/>
  <c r="M768" i="6"/>
  <c r="N768" i="6" s="1"/>
  <c r="M769" i="6"/>
  <c r="N769" i="6" s="1"/>
  <c r="M770" i="6"/>
  <c r="N770" i="6" s="1"/>
  <c r="M771" i="6"/>
  <c r="N771" i="6" s="1"/>
  <c r="M772" i="6"/>
  <c r="N772" i="6" s="1"/>
  <c r="M773" i="6"/>
  <c r="N773" i="6" s="1"/>
  <c r="M774" i="6"/>
  <c r="N774" i="6" s="1"/>
  <c r="M775" i="6"/>
  <c r="N775" i="6" s="1"/>
  <c r="M776" i="6"/>
  <c r="N776" i="6" s="1"/>
  <c r="M777" i="6"/>
  <c r="N777" i="6" s="1"/>
  <c r="M778" i="6"/>
  <c r="N778" i="6" s="1"/>
  <c r="M779" i="6"/>
  <c r="N779" i="6" s="1"/>
  <c r="M780" i="6"/>
  <c r="N780" i="6" s="1"/>
  <c r="M781" i="6"/>
  <c r="N781" i="6" s="1"/>
  <c r="M782" i="6"/>
  <c r="N782" i="6" s="1"/>
  <c r="M783" i="6"/>
  <c r="N783" i="6" s="1"/>
  <c r="M784" i="6"/>
  <c r="N784" i="6" s="1"/>
  <c r="M785" i="6"/>
  <c r="N785" i="6" s="1"/>
  <c r="M786" i="6"/>
  <c r="N786" i="6" s="1"/>
  <c r="M787" i="6"/>
  <c r="N787" i="6" s="1"/>
  <c r="M788" i="6"/>
  <c r="N788" i="6" s="1"/>
  <c r="M789" i="6"/>
  <c r="N789" i="6" s="1"/>
  <c r="M790" i="6"/>
  <c r="N790" i="6" s="1"/>
  <c r="M791" i="6"/>
  <c r="N791" i="6" s="1"/>
  <c r="M792" i="6"/>
  <c r="N792" i="6" s="1"/>
  <c r="M793" i="6"/>
  <c r="N793" i="6" s="1"/>
  <c r="M794" i="6"/>
  <c r="N794" i="6" s="1"/>
  <c r="M795" i="6"/>
  <c r="N795" i="6" s="1"/>
  <c r="M796" i="6"/>
  <c r="N796" i="6" s="1"/>
  <c r="M797" i="6"/>
  <c r="N797" i="6" s="1"/>
  <c r="M798" i="6"/>
  <c r="N798" i="6" s="1"/>
  <c r="M799" i="6"/>
  <c r="N799" i="6" s="1"/>
  <c r="M800" i="6"/>
  <c r="N800" i="6" s="1"/>
  <c r="M801" i="6"/>
  <c r="N801" i="6" s="1"/>
  <c r="M802" i="6"/>
  <c r="N802" i="6" s="1"/>
  <c r="M803" i="6"/>
  <c r="N803" i="6" s="1"/>
  <c r="M804" i="6"/>
  <c r="N804" i="6" s="1"/>
  <c r="M805" i="6"/>
  <c r="N805" i="6" s="1"/>
  <c r="M806" i="6"/>
  <c r="N806" i="6" s="1"/>
  <c r="M807" i="6"/>
  <c r="N807" i="6" s="1"/>
  <c r="M808" i="6"/>
  <c r="N808" i="6" s="1"/>
  <c r="M809" i="6"/>
  <c r="N809" i="6" s="1"/>
  <c r="M810" i="6"/>
  <c r="N810" i="6" s="1"/>
  <c r="M811" i="6"/>
  <c r="N811" i="6" s="1"/>
  <c r="M812" i="6"/>
  <c r="N812" i="6" s="1"/>
  <c r="M813" i="6"/>
  <c r="N813" i="6" s="1"/>
  <c r="M814" i="6"/>
  <c r="N814" i="6" s="1"/>
  <c r="M815" i="6"/>
  <c r="N815" i="6" s="1"/>
  <c r="M816" i="6"/>
  <c r="N816" i="6" s="1"/>
  <c r="M817" i="6"/>
  <c r="N817" i="6" s="1"/>
  <c r="M818" i="6"/>
  <c r="N818" i="6" s="1"/>
  <c r="M819" i="6"/>
  <c r="N819" i="6" s="1"/>
  <c r="M820" i="6"/>
  <c r="N820" i="6" s="1"/>
  <c r="M821" i="6"/>
  <c r="N821" i="6" s="1"/>
  <c r="M822" i="6"/>
  <c r="N822" i="6" s="1"/>
  <c r="M823" i="6"/>
  <c r="N823" i="6" s="1"/>
  <c r="M824" i="6"/>
  <c r="N824" i="6" s="1"/>
  <c r="M825" i="6"/>
  <c r="N825" i="6" s="1"/>
  <c r="M826" i="6"/>
  <c r="N826" i="6" s="1"/>
  <c r="M827" i="6"/>
  <c r="N827" i="6" s="1"/>
  <c r="M828" i="6"/>
  <c r="N828" i="6" s="1"/>
  <c r="M829" i="6"/>
  <c r="N829" i="6" s="1"/>
  <c r="M830" i="6"/>
  <c r="N830" i="6" s="1"/>
  <c r="M831" i="6"/>
  <c r="N831" i="6" s="1"/>
  <c r="M832" i="6"/>
  <c r="N832" i="6" s="1"/>
  <c r="M833" i="6"/>
  <c r="N833" i="6" s="1"/>
  <c r="M834" i="6"/>
  <c r="N834" i="6" s="1"/>
  <c r="M835" i="6"/>
  <c r="N835" i="6" s="1"/>
  <c r="M836" i="6"/>
  <c r="N836" i="6" s="1"/>
  <c r="M837" i="6"/>
  <c r="N837" i="6" s="1"/>
  <c r="M838" i="6"/>
  <c r="N838" i="6" s="1"/>
  <c r="M839" i="6"/>
  <c r="N839" i="6" s="1"/>
  <c r="M840" i="6"/>
  <c r="N840" i="6" s="1"/>
  <c r="M841" i="6"/>
  <c r="N841" i="6" s="1"/>
  <c r="M842" i="6"/>
  <c r="N842" i="6" s="1"/>
  <c r="M843" i="6"/>
  <c r="N843" i="6" s="1"/>
  <c r="M844" i="6"/>
  <c r="N844" i="6" s="1"/>
  <c r="M845" i="6"/>
  <c r="N845" i="6" s="1"/>
  <c r="M846" i="6"/>
  <c r="N846" i="6" s="1"/>
  <c r="M847" i="6"/>
  <c r="N847" i="6" s="1"/>
  <c r="M848" i="6"/>
  <c r="N848" i="6" s="1"/>
  <c r="M849" i="6"/>
  <c r="N849" i="6" s="1"/>
  <c r="M850" i="6"/>
  <c r="N850" i="6" s="1"/>
  <c r="M851" i="6"/>
  <c r="N851" i="6" s="1"/>
  <c r="M852" i="6"/>
  <c r="N852" i="6" s="1"/>
  <c r="M853" i="6"/>
  <c r="N853" i="6" s="1"/>
  <c r="M854" i="6"/>
  <c r="N854" i="6" s="1"/>
  <c r="M855" i="6"/>
  <c r="N855" i="6" s="1"/>
  <c r="M856" i="6"/>
  <c r="N856" i="6" s="1"/>
  <c r="M857" i="6"/>
  <c r="N857" i="6" s="1"/>
  <c r="M858" i="6"/>
  <c r="N858" i="6" s="1"/>
  <c r="M859" i="6"/>
  <c r="N859" i="6" s="1"/>
  <c r="M860" i="6"/>
  <c r="N860" i="6" s="1"/>
  <c r="M861" i="6"/>
  <c r="N861" i="6" s="1"/>
  <c r="M862" i="6"/>
  <c r="N862" i="6" s="1"/>
  <c r="M863" i="6"/>
  <c r="N863" i="6" s="1"/>
  <c r="M864" i="6"/>
  <c r="N864" i="6" s="1"/>
  <c r="M865" i="6"/>
  <c r="N865" i="6" s="1"/>
  <c r="M866" i="6"/>
  <c r="N866" i="6" s="1"/>
  <c r="M867" i="6"/>
  <c r="N867" i="6" s="1"/>
  <c r="M868" i="6"/>
  <c r="N868" i="6" s="1"/>
  <c r="M869" i="6"/>
  <c r="N869" i="6" s="1"/>
  <c r="M870" i="6"/>
  <c r="N870" i="6" s="1"/>
  <c r="M871" i="6"/>
  <c r="N871" i="6" s="1"/>
  <c r="M872" i="6"/>
  <c r="N872" i="6" s="1"/>
  <c r="M873" i="6"/>
  <c r="N873" i="6" s="1"/>
  <c r="M874" i="6"/>
  <c r="N874" i="6" s="1"/>
  <c r="M875" i="6"/>
  <c r="N875" i="6" s="1"/>
  <c r="M876" i="6"/>
  <c r="N876" i="6" s="1"/>
  <c r="M877" i="6"/>
  <c r="N877" i="6" s="1"/>
  <c r="M878" i="6"/>
  <c r="N878" i="6" s="1"/>
  <c r="M879" i="6"/>
  <c r="N879" i="6" s="1"/>
  <c r="M880" i="6"/>
  <c r="N880" i="6" s="1"/>
  <c r="M881" i="6"/>
  <c r="N881" i="6" s="1"/>
  <c r="M882" i="6"/>
  <c r="N882" i="6" s="1"/>
  <c r="M883" i="6"/>
  <c r="N883" i="6" s="1"/>
  <c r="M884" i="6"/>
  <c r="N884" i="6" s="1"/>
  <c r="M885" i="6"/>
  <c r="N885" i="6" s="1"/>
  <c r="M886" i="6"/>
  <c r="N886" i="6" s="1"/>
  <c r="M887" i="6"/>
  <c r="N887" i="6" s="1"/>
  <c r="M888" i="6"/>
  <c r="N888" i="6" s="1"/>
  <c r="M889" i="6"/>
  <c r="N889" i="6" s="1"/>
  <c r="M890" i="6"/>
  <c r="N890" i="6" s="1"/>
  <c r="M891" i="6"/>
  <c r="N891" i="6" s="1"/>
  <c r="M892" i="6"/>
  <c r="N892" i="6" s="1"/>
  <c r="M893" i="6"/>
  <c r="N893" i="6" s="1"/>
  <c r="M894" i="6"/>
  <c r="N894" i="6" s="1"/>
  <c r="M895" i="6"/>
  <c r="N895" i="6" s="1"/>
  <c r="M896" i="6"/>
  <c r="N896" i="6" s="1"/>
  <c r="M897" i="6"/>
  <c r="N897" i="6" s="1"/>
  <c r="M898" i="6"/>
  <c r="N898" i="6" s="1"/>
  <c r="M899" i="6"/>
  <c r="N899" i="6" s="1"/>
  <c r="M900" i="6"/>
  <c r="N900" i="6" s="1"/>
  <c r="M901" i="6"/>
  <c r="N901" i="6" s="1"/>
  <c r="M902" i="6"/>
  <c r="N902" i="6" s="1"/>
  <c r="M903" i="6"/>
  <c r="N903" i="6" s="1"/>
  <c r="M904" i="6"/>
  <c r="N904" i="6" s="1"/>
  <c r="M905" i="6"/>
  <c r="N905" i="6" s="1"/>
  <c r="M906" i="6"/>
  <c r="N906" i="6" s="1"/>
  <c r="M907" i="6"/>
  <c r="N907" i="6" s="1"/>
  <c r="M908" i="6"/>
  <c r="N908" i="6" s="1"/>
  <c r="M909" i="6"/>
  <c r="N909" i="6" s="1"/>
  <c r="M910" i="6"/>
  <c r="N910" i="6" s="1"/>
  <c r="M911" i="6"/>
  <c r="N911" i="6" s="1"/>
  <c r="M912" i="6"/>
  <c r="N912" i="6" s="1"/>
  <c r="M913" i="6"/>
  <c r="N913" i="6" s="1"/>
  <c r="M914" i="6"/>
  <c r="N914" i="6" s="1"/>
  <c r="M915" i="6"/>
  <c r="N915" i="6" s="1"/>
  <c r="M916" i="6"/>
  <c r="N916" i="6" s="1"/>
  <c r="M917" i="6"/>
  <c r="N917" i="6" s="1"/>
  <c r="M918" i="6"/>
  <c r="N918" i="6" s="1"/>
  <c r="M919" i="6"/>
  <c r="N919" i="6" s="1"/>
  <c r="M920" i="6"/>
  <c r="N920" i="6" s="1"/>
  <c r="M921" i="6"/>
  <c r="N921" i="6" s="1"/>
  <c r="M922" i="6"/>
  <c r="N922" i="6" s="1"/>
  <c r="M923" i="6"/>
  <c r="N923" i="6" s="1"/>
  <c r="M924" i="6"/>
  <c r="N924" i="6" s="1"/>
  <c r="M925" i="6"/>
  <c r="N925" i="6" s="1"/>
  <c r="M926" i="6"/>
  <c r="N926" i="6" s="1"/>
  <c r="M927" i="6"/>
  <c r="N927" i="6" s="1"/>
  <c r="M928" i="6"/>
  <c r="N928" i="6" s="1"/>
  <c r="M929" i="6"/>
  <c r="N929" i="6" s="1"/>
  <c r="M930" i="6"/>
  <c r="N930" i="6" s="1"/>
  <c r="M931" i="6"/>
  <c r="N931" i="6" s="1"/>
  <c r="M932" i="6"/>
  <c r="N932" i="6" s="1"/>
  <c r="M933" i="6"/>
  <c r="N933" i="6" s="1"/>
  <c r="M934" i="6"/>
  <c r="N934" i="6" s="1"/>
  <c r="M935" i="6"/>
  <c r="N935" i="6" s="1"/>
  <c r="M936" i="6"/>
  <c r="N936" i="6" s="1"/>
  <c r="M937" i="6"/>
  <c r="N937" i="6" s="1"/>
  <c r="M938" i="6"/>
  <c r="N938" i="6" s="1"/>
  <c r="M939" i="6"/>
  <c r="N939" i="6" s="1"/>
  <c r="M940" i="6"/>
  <c r="N940" i="6" s="1"/>
  <c r="M941" i="6"/>
  <c r="N941" i="6" s="1"/>
  <c r="M942" i="6"/>
  <c r="N942" i="6" s="1"/>
  <c r="M943" i="6"/>
  <c r="N943" i="6" s="1"/>
  <c r="M944" i="6"/>
  <c r="N944" i="6" s="1"/>
  <c r="M945" i="6"/>
  <c r="N945" i="6" s="1"/>
  <c r="M946" i="6"/>
  <c r="N946" i="6" s="1"/>
  <c r="M947" i="6"/>
  <c r="N947" i="6" s="1"/>
  <c r="M948" i="6"/>
  <c r="N948" i="6" s="1"/>
  <c r="M949" i="6"/>
  <c r="N949" i="6" s="1"/>
  <c r="M950" i="6"/>
  <c r="N950" i="6" s="1"/>
  <c r="M951" i="6"/>
  <c r="N951" i="6" s="1"/>
  <c r="M952" i="6"/>
  <c r="N952" i="6" s="1"/>
  <c r="M953" i="6"/>
  <c r="N953" i="6" s="1"/>
  <c r="M954" i="6"/>
  <c r="N954" i="6" s="1"/>
  <c r="M955" i="6"/>
  <c r="N955" i="6" s="1"/>
  <c r="M956" i="6"/>
  <c r="N956" i="6" s="1"/>
  <c r="M957" i="6"/>
  <c r="N957" i="6" s="1"/>
  <c r="M958" i="6"/>
  <c r="N958" i="6" s="1"/>
  <c r="M959" i="6"/>
  <c r="N959" i="6" s="1"/>
  <c r="M960" i="6"/>
  <c r="N960" i="6" s="1"/>
  <c r="M961" i="6"/>
  <c r="N961" i="6" s="1"/>
  <c r="M962" i="6"/>
  <c r="N962" i="6" s="1"/>
  <c r="M963" i="6"/>
  <c r="N963" i="6" s="1"/>
  <c r="M964" i="6"/>
  <c r="N964" i="6" s="1"/>
  <c r="M965" i="6"/>
  <c r="N965" i="6" s="1"/>
  <c r="M966" i="6"/>
  <c r="N966" i="6" s="1"/>
  <c r="M967" i="6"/>
  <c r="N967" i="6" s="1"/>
  <c r="M968" i="6"/>
  <c r="N968" i="6" s="1"/>
  <c r="M969" i="6"/>
  <c r="N969" i="6" s="1"/>
  <c r="M970" i="6"/>
  <c r="N970" i="6" s="1"/>
  <c r="M971" i="6"/>
  <c r="N971" i="6" s="1"/>
  <c r="M972" i="6"/>
  <c r="N972" i="6" s="1"/>
  <c r="M973" i="6"/>
  <c r="N973" i="6" s="1"/>
  <c r="M974" i="6"/>
  <c r="N974" i="6" s="1"/>
  <c r="M975" i="6"/>
  <c r="N975" i="6" s="1"/>
  <c r="M976" i="6"/>
  <c r="N976" i="6" s="1"/>
  <c r="M977" i="6"/>
  <c r="N977" i="6" s="1"/>
  <c r="M978" i="6"/>
  <c r="N978" i="6" s="1"/>
  <c r="M979" i="6"/>
  <c r="N979" i="6" s="1"/>
  <c r="M980" i="6"/>
  <c r="N980" i="6" s="1"/>
  <c r="M981" i="6"/>
  <c r="N981" i="6" s="1"/>
  <c r="M982" i="6"/>
  <c r="N982" i="6" s="1"/>
  <c r="M983" i="6"/>
  <c r="N983" i="6" s="1"/>
  <c r="M984" i="6"/>
  <c r="N984" i="6" s="1"/>
  <c r="M985" i="6"/>
  <c r="N985" i="6" s="1"/>
  <c r="M986" i="6"/>
  <c r="N986" i="6" s="1"/>
  <c r="M987" i="6"/>
  <c r="N987" i="6" s="1"/>
  <c r="M988" i="6"/>
  <c r="N988" i="6" s="1"/>
  <c r="M989" i="6"/>
  <c r="N989" i="6" s="1"/>
  <c r="M990" i="6"/>
  <c r="N990" i="6" s="1"/>
  <c r="M991" i="6"/>
  <c r="N991" i="6" s="1"/>
  <c r="M992" i="6"/>
  <c r="N992" i="6" s="1"/>
  <c r="M993" i="6"/>
  <c r="N993" i="6" s="1"/>
  <c r="M994" i="6"/>
  <c r="N994" i="6" s="1"/>
  <c r="M995" i="6"/>
  <c r="N995" i="6" s="1"/>
  <c r="M996" i="6"/>
  <c r="N996" i="6" s="1"/>
  <c r="M997" i="6"/>
  <c r="N997" i="6" s="1"/>
  <c r="M998" i="6"/>
  <c r="N998" i="6" s="1"/>
  <c r="M999" i="6"/>
  <c r="N999" i="6" s="1"/>
  <c r="M1000" i="6"/>
  <c r="N1000" i="6" s="1"/>
  <c r="M1001" i="6"/>
  <c r="N1001" i="6" s="1"/>
  <c r="M1002" i="6"/>
  <c r="N1002" i="6" s="1"/>
  <c r="M1003" i="6"/>
  <c r="N1003" i="6" s="1"/>
  <c r="M1004" i="6"/>
  <c r="N1004" i="6" s="1"/>
  <c r="M1005" i="6"/>
  <c r="N1005" i="6" s="1"/>
  <c r="S6" i="6"/>
  <c r="Q6" i="6"/>
  <c r="O6" i="6"/>
  <c r="M6" i="6"/>
  <c r="N6" i="6" s="1"/>
  <c r="S4" i="6"/>
  <c r="Q4" i="6"/>
  <c r="O4" i="6"/>
  <c r="I4" i="6"/>
  <c r="C7" i="6"/>
  <c r="E7" i="6"/>
  <c r="G7" i="6"/>
  <c r="I7" i="6"/>
  <c r="C8" i="6"/>
  <c r="E8" i="6"/>
  <c r="G8" i="6"/>
  <c r="I8" i="6"/>
  <c r="C9" i="6"/>
  <c r="E9" i="6"/>
  <c r="G9" i="6"/>
  <c r="I9" i="6"/>
  <c r="C10" i="6"/>
  <c r="E10" i="6"/>
  <c r="G10" i="6"/>
  <c r="I10" i="6"/>
  <c r="C11" i="6"/>
  <c r="E11" i="6"/>
  <c r="G11" i="6"/>
  <c r="I11" i="6"/>
  <c r="C12" i="6"/>
  <c r="E12" i="6"/>
  <c r="G12" i="6"/>
  <c r="I12" i="6"/>
  <c r="C13" i="6"/>
  <c r="E13" i="6"/>
  <c r="G13" i="6"/>
  <c r="I13" i="6"/>
  <c r="C14" i="6"/>
  <c r="E14" i="6"/>
  <c r="G14" i="6"/>
  <c r="I14" i="6"/>
  <c r="C15" i="6"/>
  <c r="E15" i="6"/>
  <c r="G15" i="6"/>
  <c r="I15" i="6"/>
  <c r="C16" i="6"/>
  <c r="E16" i="6"/>
  <c r="G16" i="6"/>
  <c r="I16" i="6"/>
  <c r="C17" i="6"/>
  <c r="E17" i="6"/>
  <c r="G17" i="6"/>
  <c r="I17" i="6"/>
  <c r="C18" i="6"/>
  <c r="E18" i="6"/>
  <c r="G18" i="6"/>
  <c r="I18" i="6"/>
  <c r="C19" i="6"/>
  <c r="E19" i="6"/>
  <c r="G19" i="6"/>
  <c r="I19" i="6"/>
  <c r="C20" i="6"/>
  <c r="E20" i="6"/>
  <c r="G20" i="6"/>
  <c r="I20" i="6"/>
  <c r="C21" i="6"/>
  <c r="E21" i="6"/>
  <c r="G21" i="6"/>
  <c r="I21" i="6"/>
  <c r="C22" i="6"/>
  <c r="E22" i="6"/>
  <c r="G22" i="6"/>
  <c r="I22" i="6"/>
  <c r="C23" i="6"/>
  <c r="E23" i="6"/>
  <c r="G23" i="6"/>
  <c r="I23" i="6"/>
  <c r="C24" i="6"/>
  <c r="E24" i="6"/>
  <c r="G24" i="6"/>
  <c r="I24" i="6"/>
  <c r="C25" i="6"/>
  <c r="E25" i="6"/>
  <c r="G25" i="6"/>
  <c r="I25" i="6"/>
  <c r="C26" i="6"/>
  <c r="E26" i="6"/>
  <c r="G26" i="6"/>
  <c r="I26" i="6"/>
  <c r="C27" i="6"/>
  <c r="E27" i="6"/>
  <c r="G27" i="6"/>
  <c r="I27" i="6"/>
  <c r="C28" i="6"/>
  <c r="E28" i="6"/>
  <c r="G28" i="6"/>
  <c r="I28" i="6"/>
  <c r="C29" i="6"/>
  <c r="E29" i="6"/>
  <c r="G29" i="6"/>
  <c r="I29" i="6"/>
  <c r="C30" i="6"/>
  <c r="E30" i="6"/>
  <c r="G30" i="6"/>
  <c r="I30" i="6"/>
  <c r="C31" i="6"/>
  <c r="E31" i="6"/>
  <c r="G31" i="6"/>
  <c r="I31" i="6"/>
  <c r="C32" i="6"/>
  <c r="E32" i="6"/>
  <c r="G32" i="6"/>
  <c r="I32" i="6"/>
  <c r="C33" i="6"/>
  <c r="E33" i="6"/>
  <c r="G33" i="6"/>
  <c r="I33" i="6"/>
  <c r="C34" i="6"/>
  <c r="E34" i="6"/>
  <c r="G34" i="6"/>
  <c r="I34" i="6"/>
  <c r="C35" i="6"/>
  <c r="E35" i="6"/>
  <c r="G35" i="6"/>
  <c r="I35" i="6"/>
  <c r="C36" i="6"/>
  <c r="E36" i="6"/>
  <c r="G36" i="6"/>
  <c r="I36" i="6"/>
  <c r="C37" i="6"/>
  <c r="E37" i="6"/>
  <c r="G37" i="6"/>
  <c r="I37" i="6"/>
  <c r="C38" i="6"/>
  <c r="E38" i="6"/>
  <c r="G38" i="6"/>
  <c r="I38" i="6"/>
  <c r="C39" i="6"/>
  <c r="E39" i="6"/>
  <c r="G39" i="6"/>
  <c r="I39" i="6"/>
  <c r="C40" i="6"/>
  <c r="E40" i="6"/>
  <c r="G40" i="6"/>
  <c r="I40" i="6"/>
  <c r="C41" i="6"/>
  <c r="E41" i="6"/>
  <c r="G41" i="6"/>
  <c r="I41" i="6"/>
  <c r="C42" i="6"/>
  <c r="E42" i="6"/>
  <c r="G42" i="6"/>
  <c r="I42" i="6"/>
  <c r="C43" i="6"/>
  <c r="E43" i="6"/>
  <c r="G43" i="6"/>
  <c r="I43" i="6"/>
  <c r="C44" i="6"/>
  <c r="E44" i="6"/>
  <c r="G44" i="6"/>
  <c r="I44" i="6"/>
  <c r="C45" i="6"/>
  <c r="E45" i="6"/>
  <c r="G45" i="6"/>
  <c r="I45" i="6"/>
  <c r="C46" i="6"/>
  <c r="E46" i="6"/>
  <c r="G46" i="6"/>
  <c r="I46" i="6"/>
  <c r="C47" i="6"/>
  <c r="E47" i="6"/>
  <c r="G47" i="6"/>
  <c r="I47" i="6"/>
  <c r="C48" i="6"/>
  <c r="E48" i="6"/>
  <c r="G48" i="6"/>
  <c r="I48" i="6"/>
  <c r="C49" i="6"/>
  <c r="E49" i="6"/>
  <c r="G49" i="6"/>
  <c r="I49" i="6"/>
  <c r="C50" i="6"/>
  <c r="E50" i="6"/>
  <c r="G50" i="6"/>
  <c r="I50" i="6"/>
  <c r="C51" i="6"/>
  <c r="E51" i="6"/>
  <c r="G51" i="6"/>
  <c r="I51" i="6"/>
  <c r="C52" i="6"/>
  <c r="E52" i="6"/>
  <c r="G52" i="6"/>
  <c r="I52" i="6"/>
  <c r="C53" i="6"/>
  <c r="E53" i="6"/>
  <c r="G53" i="6"/>
  <c r="I53" i="6"/>
  <c r="C54" i="6"/>
  <c r="E54" i="6"/>
  <c r="G54" i="6"/>
  <c r="I54" i="6"/>
  <c r="C55" i="6"/>
  <c r="E55" i="6"/>
  <c r="G55" i="6"/>
  <c r="I55" i="6"/>
  <c r="C56" i="6"/>
  <c r="E56" i="6"/>
  <c r="G56" i="6"/>
  <c r="I56" i="6"/>
  <c r="C57" i="6"/>
  <c r="E57" i="6"/>
  <c r="G57" i="6"/>
  <c r="I57" i="6"/>
  <c r="C58" i="6"/>
  <c r="E58" i="6"/>
  <c r="G58" i="6"/>
  <c r="I58" i="6"/>
  <c r="C59" i="6"/>
  <c r="E59" i="6"/>
  <c r="G59" i="6"/>
  <c r="I59" i="6"/>
  <c r="C60" i="6"/>
  <c r="E60" i="6"/>
  <c r="G60" i="6"/>
  <c r="I60" i="6"/>
  <c r="C61" i="6"/>
  <c r="E61" i="6"/>
  <c r="G61" i="6"/>
  <c r="I61" i="6"/>
  <c r="C62" i="6"/>
  <c r="E62" i="6"/>
  <c r="G62" i="6"/>
  <c r="I62" i="6"/>
  <c r="C63" i="6"/>
  <c r="E63" i="6"/>
  <c r="G63" i="6"/>
  <c r="I63" i="6"/>
  <c r="C64" i="6"/>
  <c r="E64" i="6"/>
  <c r="G64" i="6"/>
  <c r="I64" i="6"/>
  <c r="C65" i="6"/>
  <c r="E65" i="6"/>
  <c r="G65" i="6"/>
  <c r="I65" i="6"/>
  <c r="C66" i="6"/>
  <c r="E66" i="6"/>
  <c r="G66" i="6"/>
  <c r="I66" i="6"/>
  <c r="C67" i="6"/>
  <c r="E67" i="6"/>
  <c r="G67" i="6"/>
  <c r="I67" i="6"/>
  <c r="C68" i="6"/>
  <c r="E68" i="6"/>
  <c r="G68" i="6"/>
  <c r="I68" i="6"/>
  <c r="C69" i="6"/>
  <c r="E69" i="6"/>
  <c r="G69" i="6"/>
  <c r="I69" i="6"/>
  <c r="C70" i="6"/>
  <c r="E70" i="6"/>
  <c r="G70" i="6"/>
  <c r="I70" i="6"/>
  <c r="C71" i="6"/>
  <c r="E71" i="6"/>
  <c r="G71" i="6"/>
  <c r="I71" i="6"/>
  <c r="C72" i="6"/>
  <c r="E72" i="6"/>
  <c r="G72" i="6"/>
  <c r="I72" i="6"/>
  <c r="C73" i="6"/>
  <c r="E73" i="6"/>
  <c r="G73" i="6"/>
  <c r="I73" i="6"/>
  <c r="C74" i="6"/>
  <c r="E74" i="6"/>
  <c r="G74" i="6"/>
  <c r="I74" i="6"/>
  <c r="C75" i="6"/>
  <c r="E75" i="6"/>
  <c r="G75" i="6"/>
  <c r="I75" i="6"/>
  <c r="C76" i="6"/>
  <c r="E76" i="6"/>
  <c r="G76" i="6"/>
  <c r="I76" i="6"/>
  <c r="C77" i="6"/>
  <c r="E77" i="6"/>
  <c r="G77" i="6"/>
  <c r="I77" i="6"/>
  <c r="C78" i="6"/>
  <c r="E78" i="6"/>
  <c r="G78" i="6"/>
  <c r="I78" i="6"/>
  <c r="C79" i="6"/>
  <c r="E79" i="6"/>
  <c r="G79" i="6"/>
  <c r="I79" i="6"/>
  <c r="C80" i="6"/>
  <c r="E80" i="6"/>
  <c r="G80" i="6"/>
  <c r="I80" i="6"/>
  <c r="C81" i="6"/>
  <c r="E81" i="6"/>
  <c r="G81" i="6"/>
  <c r="I81" i="6"/>
  <c r="C82" i="6"/>
  <c r="E82" i="6"/>
  <c r="G82" i="6"/>
  <c r="I82" i="6"/>
  <c r="C83" i="6"/>
  <c r="E83" i="6"/>
  <c r="G83" i="6"/>
  <c r="I83" i="6"/>
  <c r="C84" i="6"/>
  <c r="E84" i="6"/>
  <c r="G84" i="6"/>
  <c r="I84" i="6"/>
  <c r="C85" i="6"/>
  <c r="E85" i="6"/>
  <c r="G85" i="6"/>
  <c r="I85" i="6"/>
  <c r="C86" i="6"/>
  <c r="E86" i="6"/>
  <c r="G86" i="6"/>
  <c r="I86" i="6"/>
  <c r="C87" i="6"/>
  <c r="E87" i="6"/>
  <c r="G87" i="6"/>
  <c r="I87" i="6"/>
  <c r="C88" i="6"/>
  <c r="E88" i="6"/>
  <c r="G88" i="6"/>
  <c r="I88" i="6"/>
  <c r="C89" i="6"/>
  <c r="E89" i="6"/>
  <c r="G89" i="6"/>
  <c r="I89" i="6"/>
  <c r="C90" i="6"/>
  <c r="E90" i="6"/>
  <c r="G90" i="6"/>
  <c r="I90" i="6"/>
  <c r="C91" i="6"/>
  <c r="E91" i="6"/>
  <c r="G91" i="6"/>
  <c r="I91" i="6"/>
  <c r="C92" i="6"/>
  <c r="E92" i="6"/>
  <c r="G92" i="6"/>
  <c r="I92" i="6"/>
  <c r="C93" i="6"/>
  <c r="E93" i="6"/>
  <c r="G93" i="6"/>
  <c r="I93" i="6"/>
  <c r="C94" i="6"/>
  <c r="E94" i="6"/>
  <c r="G94" i="6"/>
  <c r="I94" i="6"/>
  <c r="C95" i="6"/>
  <c r="E95" i="6"/>
  <c r="G95" i="6"/>
  <c r="I95" i="6"/>
  <c r="C96" i="6"/>
  <c r="E96" i="6"/>
  <c r="G96" i="6"/>
  <c r="I96" i="6"/>
  <c r="C97" i="6"/>
  <c r="E97" i="6"/>
  <c r="G97" i="6"/>
  <c r="I97" i="6"/>
  <c r="C98" i="6"/>
  <c r="E98" i="6"/>
  <c r="G98" i="6"/>
  <c r="I98" i="6"/>
  <c r="C99" i="6"/>
  <c r="E99" i="6"/>
  <c r="G99" i="6"/>
  <c r="I99" i="6"/>
  <c r="C100" i="6"/>
  <c r="E100" i="6"/>
  <c r="G100" i="6"/>
  <c r="I100" i="6"/>
  <c r="C101" i="6"/>
  <c r="E101" i="6"/>
  <c r="G101" i="6"/>
  <c r="I101" i="6"/>
  <c r="C102" i="6"/>
  <c r="E102" i="6"/>
  <c r="G102" i="6"/>
  <c r="I102" i="6"/>
  <c r="C103" i="6"/>
  <c r="E103" i="6"/>
  <c r="G103" i="6"/>
  <c r="I103" i="6"/>
  <c r="C104" i="6"/>
  <c r="E104" i="6"/>
  <c r="G104" i="6"/>
  <c r="I104" i="6"/>
  <c r="C105" i="6"/>
  <c r="E105" i="6"/>
  <c r="G105" i="6"/>
  <c r="I105" i="6"/>
  <c r="C106" i="6"/>
  <c r="E106" i="6"/>
  <c r="G106" i="6"/>
  <c r="I106" i="6"/>
  <c r="C107" i="6"/>
  <c r="E107" i="6"/>
  <c r="G107" i="6"/>
  <c r="I107" i="6"/>
  <c r="C108" i="6"/>
  <c r="E108" i="6"/>
  <c r="G108" i="6"/>
  <c r="I108" i="6"/>
  <c r="C109" i="6"/>
  <c r="E109" i="6"/>
  <c r="G109" i="6"/>
  <c r="I109" i="6"/>
  <c r="C110" i="6"/>
  <c r="E110" i="6"/>
  <c r="G110" i="6"/>
  <c r="I110" i="6"/>
  <c r="C111" i="6"/>
  <c r="E111" i="6"/>
  <c r="G111" i="6"/>
  <c r="I111" i="6"/>
  <c r="C112" i="6"/>
  <c r="E112" i="6"/>
  <c r="G112" i="6"/>
  <c r="I112" i="6"/>
  <c r="C113" i="6"/>
  <c r="E113" i="6"/>
  <c r="G113" i="6"/>
  <c r="I113" i="6"/>
  <c r="C114" i="6"/>
  <c r="E114" i="6"/>
  <c r="G114" i="6"/>
  <c r="I114" i="6"/>
  <c r="C115" i="6"/>
  <c r="E115" i="6"/>
  <c r="G115" i="6"/>
  <c r="I115" i="6"/>
  <c r="C116" i="6"/>
  <c r="E116" i="6"/>
  <c r="G116" i="6"/>
  <c r="I116" i="6"/>
  <c r="C117" i="6"/>
  <c r="E117" i="6"/>
  <c r="G117" i="6"/>
  <c r="I117" i="6"/>
  <c r="C118" i="6"/>
  <c r="E118" i="6"/>
  <c r="G118" i="6"/>
  <c r="I118" i="6"/>
  <c r="C119" i="6"/>
  <c r="E119" i="6"/>
  <c r="G119" i="6"/>
  <c r="I119" i="6"/>
  <c r="C120" i="6"/>
  <c r="E120" i="6"/>
  <c r="G120" i="6"/>
  <c r="I120" i="6"/>
  <c r="C121" i="6"/>
  <c r="E121" i="6"/>
  <c r="G121" i="6"/>
  <c r="I121" i="6"/>
  <c r="C122" i="6"/>
  <c r="E122" i="6"/>
  <c r="G122" i="6"/>
  <c r="I122" i="6"/>
  <c r="C123" i="6"/>
  <c r="E123" i="6"/>
  <c r="G123" i="6"/>
  <c r="I123" i="6"/>
  <c r="C124" i="6"/>
  <c r="E124" i="6"/>
  <c r="G124" i="6"/>
  <c r="I124" i="6"/>
  <c r="C125" i="6"/>
  <c r="E125" i="6"/>
  <c r="G125" i="6"/>
  <c r="I125" i="6"/>
  <c r="C126" i="6"/>
  <c r="E126" i="6"/>
  <c r="G126" i="6"/>
  <c r="I126" i="6"/>
  <c r="C127" i="6"/>
  <c r="E127" i="6"/>
  <c r="G127" i="6"/>
  <c r="I127" i="6"/>
  <c r="C128" i="6"/>
  <c r="E128" i="6"/>
  <c r="G128" i="6"/>
  <c r="I128" i="6"/>
  <c r="C129" i="6"/>
  <c r="E129" i="6"/>
  <c r="G129" i="6"/>
  <c r="I129" i="6"/>
  <c r="C130" i="6"/>
  <c r="E130" i="6"/>
  <c r="G130" i="6"/>
  <c r="I130" i="6"/>
  <c r="C131" i="6"/>
  <c r="E131" i="6"/>
  <c r="G131" i="6"/>
  <c r="I131" i="6"/>
  <c r="C132" i="6"/>
  <c r="E132" i="6"/>
  <c r="G132" i="6"/>
  <c r="I132" i="6"/>
  <c r="C133" i="6"/>
  <c r="E133" i="6"/>
  <c r="G133" i="6"/>
  <c r="I133" i="6"/>
  <c r="C134" i="6"/>
  <c r="E134" i="6"/>
  <c r="G134" i="6"/>
  <c r="I134" i="6"/>
  <c r="C135" i="6"/>
  <c r="E135" i="6"/>
  <c r="G135" i="6"/>
  <c r="I135" i="6"/>
  <c r="C136" i="6"/>
  <c r="E136" i="6"/>
  <c r="G136" i="6"/>
  <c r="I136" i="6"/>
  <c r="C137" i="6"/>
  <c r="E137" i="6"/>
  <c r="G137" i="6"/>
  <c r="I137" i="6"/>
  <c r="C138" i="6"/>
  <c r="E138" i="6"/>
  <c r="G138" i="6"/>
  <c r="I138" i="6"/>
  <c r="C139" i="6"/>
  <c r="E139" i="6"/>
  <c r="G139" i="6"/>
  <c r="I139" i="6"/>
  <c r="C140" i="6"/>
  <c r="E140" i="6"/>
  <c r="G140" i="6"/>
  <c r="I140" i="6"/>
  <c r="C141" i="6"/>
  <c r="E141" i="6"/>
  <c r="G141" i="6"/>
  <c r="I141" i="6"/>
  <c r="C142" i="6"/>
  <c r="E142" i="6"/>
  <c r="G142" i="6"/>
  <c r="I142" i="6"/>
  <c r="C143" i="6"/>
  <c r="E143" i="6"/>
  <c r="G143" i="6"/>
  <c r="I143" i="6"/>
  <c r="C144" i="6"/>
  <c r="E144" i="6"/>
  <c r="G144" i="6"/>
  <c r="I144" i="6"/>
  <c r="C145" i="6"/>
  <c r="E145" i="6"/>
  <c r="G145" i="6"/>
  <c r="I145" i="6"/>
  <c r="C146" i="6"/>
  <c r="E146" i="6"/>
  <c r="G146" i="6"/>
  <c r="I146" i="6"/>
  <c r="C147" i="6"/>
  <c r="E147" i="6"/>
  <c r="G147" i="6"/>
  <c r="I147" i="6"/>
  <c r="C148" i="6"/>
  <c r="E148" i="6"/>
  <c r="G148" i="6"/>
  <c r="I148" i="6"/>
  <c r="C149" i="6"/>
  <c r="E149" i="6"/>
  <c r="G149" i="6"/>
  <c r="I149" i="6"/>
  <c r="C150" i="6"/>
  <c r="E150" i="6"/>
  <c r="G150" i="6"/>
  <c r="I150" i="6"/>
  <c r="C151" i="6"/>
  <c r="E151" i="6"/>
  <c r="G151" i="6"/>
  <c r="I151" i="6"/>
  <c r="C152" i="6"/>
  <c r="E152" i="6"/>
  <c r="G152" i="6"/>
  <c r="I152" i="6"/>
  <c r="C153" i="6"/>
  <c r="E153" i="6"/>
  <c r="G153" i="6"/>
  <c r="I153" i="6"/>
  <c r="C154" i="6"/>
  <c r="E154" i="6"/>
  <c r="G154" i="6"/>
  <c r="I154" i="6"/>
  <c r="J154" i="6" s="1"/>
  <c r="C155" i="6"/>
  <c r="E155" i="6"/>
  <c r="G155" i="6"/>
  <c r="I155" i="6"/>
  <c r="J155" i="6" s="1"/>
  <c r="C156" i="6"/>
  <c r="E156" i="6"/>
  <c r="G156" i="6"/>
  <c r="I156" i="6"/>
  <c r="J156" i="6" s="1"/>
  <c r="C157" i="6"/>
  <c r="E157" i="6"/>
  <c r="G157" i="6"/>
  <c r="I157" i="6"/>
  <c r="J157" i="6" s="1"/>
  <c r="C158" i="6"/>
  <c r="E158" i="6"/>
  <c r="G158" i="6"/>
  <c r="I158" i="6"/>
  <c r="J158" i="6" s="1"/>
  <c r="C159" i="6"/>
  <c r="E159" i="6"/>
  <c r="G159" i="6"/>
  <c r="I159" i="6"/>
  <c r="J159" i="6" s="1"/>
  <c r="C160" i="6"/>
  <c r="E160" i="6"/>
  <c r="G160" i="6"/>
  <c r="I160" i="6"/>
  <c r="J160" i="6" s="1"/>
  <c r="C161" i="6"/>
  <c r="E161" i="6"/>
  <c r="G161" i="6"/>
  <c r="I161" i="6"/>
  <c r="J161" i="6" s="1"/>
  <c r="C162" i="6"/>
  <c r="E162" i="6"/>
  <c r="G162" i="6"/>
  <c r="I162" i="6"/>
  <c r="J162" i="6" s="1"/>
  <c r="C163" i="6"/>
  <c r="E163" i="6"/>
  <c r="G163" i="6"/>
  <c r="I163" i="6"/>
  <c r="J163" i="6" s="1"/>
  <c r="C164" i="6"/>
  <c r="E164" i="6"/>
  <c r="G164" i="6"/>
  <c r="I164" i="6"/>
  <c r="J164" i="6" s="1"/>
  <c r="C165" i="6"/>
  <c r="E165" i="6"/>
  <c r="G165" i="6"/>
  <c r="I165" i="6"/>
  <c r="J165" i="6" s="1"/>
  <c r="C166" i="6"/>
  <c r="E166" i="6"/>
  <c r="G166" i="6"/>
  <c r="I166" i="6"/>
  <c r="J166" i="6" s="1"/>
  <c r="C167" i="6"/>
  <c r="E167" i="6"/>
  <c r="G167" i="6"/>
  <c r="I167" i="6"/>
  <c r="J167" i="6" s="1"/>
  <c r="C168" i="6"/>
  <c r="E168" i="6"/>
  <c r="G168" i="6"/>
  <c r="I168" i="6"/>
  <c r="J168" i="6" s="1"/>
  <c r="C169" i="6"/>
  <c r="E169" i="6"/>
  <c r="G169" i="6"/>
  <c r="I169" i="6"/>
  <c r="J169" i="6" s="1"/>
  <c r="C170" i="6"/>
  <c r="E170" i="6"/>
  <c r="G170" i="6"/>
  <c r="I170" i="6"/>
  <c r="J170" i="6" s="1"/>
  <c r="C171" i="6"/>
  <c r="E171" i="6"/>
  <c r="G171" i="6"/>
  <c r="I171" i="6"/>
  <c r="J171" i="6" s="1"/>
  <c r="C172" i="6"/>
  <c r="E172" i="6"/>
  <c r="G172" i="6"/>
  <c r="I172" i="6"/>
  <c r="J172" i="6" s="1"/>
  <c r="C173" i="6"/>
  <c r="E173" i="6"/>
  <c r="G173" i="6"/>
  <c r="I173" i="6"/>
  <c r="J173" i="6" s="1"/>
  <c r="C174" i="6"/>
  <c r="E174" i="6"/>
  <c r="G174" i="6"/>
  <c r="I174" i="6"/>
  <c r="J174" i="6" s="1"/>
  <c r="C175" i="6"/>
  <c r="E175" i="6"/>
  <c r="G175" i="6"/>
  <c r="I175" i="6"/>
  <c r="J175" i="6" s="1"/>
  <c r="C176" i="6"/>
  <c r="E176" i="6"/>
  <c r="G176" i="6"/>
  <c r="I176" i="6"/>
  <c r="J176" i="6" s="1"/>
  <c r="C177" i="6"/>
  <c r="E177" i="6"/>
  <c r="G177" i="6"/>
  <c r="I177" i="6"/>
  <c r="J177" i="6" s="1"/>
  <c r="C178" i="6"/>
  <c r="E178" i="6"/>
  <c r="G178" i="6"/>
  <c r="I178" i="6"/>
  <c r="J178" i="6" s="1"/>
  <c r="C179" i="6"/>
  <c r="E179" i="6"/>
  <c r="G179" i="6"/>
  <c r="I179" i="6"/>
  <c r="J179" i="6" s="1"/>
  <c r="C180" i="6"/>
  <c r="E180" i="6"/>
  <c r="G180" i="6"/>
  <c r="I180" i="6"/>
  <c r="J180" i="6" s="1"/>
  <c r="C181" i="6"/>
  <c r="E181" i="6"/>
  <c r="G181" i="6"/>
  <c r="I181" i="6"/>
  <c r="J181" i="6" s="1"/>
  <c r="C182" i="6"/>
  <c r="E182" i="6"/>
  <c r="G182" i="6"/>
  <c r="I182" i="6"/>
  <c r="J182" i="6" s="1"/>
  <c r="C183" i="6"/>
  <c r="E183" i="6"/>
  <c r="G183" i="6"/>
  <c r="I183" i="6"/>
  <c r="J183" i="6" s="1"/>
  <c r="C184" i="6"/>
  <c r="E184" i="6"/>
  <c r="G184" i="6"/>
  <c r="I184" i="6"/>
  <c r="J184" i="6" s="1"/>
  <c r="C185" i="6"/>
  <c r="E185" i="6"/>
  <c r="G185" i="6"/>
  <c r="I185" i="6"/>
  <c r="J185" i="6" s="1"/>
  <c r="C186" i="6"/>
  <c r="E186" i="6"/>
  <c r="G186" i="6"/>
  <c r="I186" i="6"/>
  <c r="J186" i="6" s="1"/>
  <c r="C187" i="6"/>
  <c r="E187" i="6"/>
  <c r="G187" i="6"/>
  <c r="I187" i="6"/>
  <c r="J187" i="6" s="1"/>
  <c r="C188" i="6"/>
  <c r="E188" i="6"/>
  <c r="G188" i="6"/>
  <c r="I188" i="6"/>
  <c r="J188" i="6" s="1"/>
  <c r="C189" i="6"/>
  <c r="E189" i="6"/>
  <c r="G189" i="6"/>
  <c r="I189" i="6"/>
  <c r="J189" i="6" s="1"/>
  <c r="C190" i="6"/>
  <c r="E190" i="6"/>
  <c r="G190" i="6"/>
  <c r="I190" i="6"/>
  <c r="J190" i="6" s="1"/>
  <c r="C191" i="6"/>
  <c r="E191" i="6"/>
  <c r="G191" i="6"/>
  <c r="I191" i="6"/>
  <c r="J191" i="6" s="1"/>
  <c r="C192" i="6"/>
  <c r="E192" i="6"/>
  <c r="G192" i="6"/>
  <c r="I192" i="6"/>
  <c r="J192" i="6" s="1"/>
  <c r="C193" i="6"/>
  <c r="E193" i="6"/>
  <c r="G193" i="6"/>
  <c r="I193" i="6"/>
  <c r="J193" i="6" s="1"/>
  <c r="C194" i="6"/>
  <c r="E194" i="6"/>
  <c r="G194" i="6"/>
  <c r="I194" i="6"/>
  <c r="J194" i="6" s="1"/>
  <c r="C195" i="6"/>
  <c r="E195" i="6"/>
  <c r="G195" i="6"/>
  <c r="I195" i="6"/>
  <c r="J195" i="6" s="1"/>
  <c r="C196" i="6"/>
  <c r="E196" i="6"/>
  <c r="G196" i="6"/>
  <c r="I196" i="6"/>
  <c r="J196" i="6" s="1"/>
  <c r="C197" i="6"/>
  <c r="E197" i="6"/>
  <c r="G197" i="6"/>
  <c r="I197" i="6"/>
  <c r="J197" i="6" s="1"/>
  <c r="C198" i="6"/>
  <c r="E198" i="6"/>
  <c r="G198" i="6"/>
  <c r="I198" i="6"/>
  <c r="J198" i="6" s="1"/>
  <c r="C199" i="6"/>
  <c r="E199" i="6"/>
  <c r="G199" i="6"/>
  <c r="I199" i="6"/>
  <c r="J199" i="6" s="1"/>
  <c r="C200" i="6"/>
  <c r="E200" i="6"/>
  <c r="G200" i="6"/>
  <c r="I200" i="6"/>
  <c r="J200" i="6" s="1"/>
  <c r="C201" i="6"/>
  <c r="E201" i="6"/>
  <c r="G201" i="6"/>
  <c r="I201" i="6"/>
  <c r="J201" i="6" s="1"/>
  <c r="C202" i="6"/>
  <c r="E202" i="6"/>
  <c r="G202" i="6"/>
  <c r="I202" i="6"/>
  <c r="J202" i="6" s="1"/>
  <c r="C203" i="6"/>
  <c r="E203" i="6"/>
  <c r="G203" i="6"/>
  <c r="I203" i="6"/>
  <c r="J203" i="6" s="1"/>
  <c r="C204" i="6"/>
  <c r="E204" i="6"/>
  <c r="G204" i="6"/>
  <c r="I204" i="6"/>
  <c r="J204" i="6" s="1"/>
  <c r="C205" i="6"/>
  <c r="E205" i="6"/>
  <c r="G205" i="6"/>
  <c r="I205" i="6"/>
  <c r="J205" i="6" s="1"/>
  <c r="C206" i="6"/>
  <c r="E206" i="6"/>
  <c r="G206" i="6"/>
  <c r="I206" i="6"/>
  <c r="J206" i="6" s="1"/>
  <c r="C207" i="6"/>
  <c r="E207" i="6"/>
  <c r="G207" i="6"/>
  <c r="I207" i="6"/>
  <c r="J207" i="6" s="1"/>
  <c r="C208" i="6"/>
  <c r="E208" i="6"/>
  <c r="G208" i="6"/>
  <c r="I208" i="6"/>
  <c r="J208" i="6" s="1"/>
  <c r="C209" i="6"/>
  <c r="E209" i="6"/>
  <c r="G209" i="6"/>
  <c r="I209" i="6"/>
  <c r="J209" i="6" s="1"/>
  <c r="C210" i="6"/>
  <c r="E210" i="6"/>
  <c r="G210" i="6"/>
  <c r="I210" i="6"/>
  <c r="J210" i="6" s="1"/>
  <c r="C211" i="6"/>
  <c r="E211" i="6"/>
  <c r="G211" i="6"/>
  <c r="I211" i="6"/>
  <c r="J211" i="6" s="1"/>
  <c r="C212" i="6"/>
  <c r="E212" i="6"/>
  <c r="G212" i="6"/>
  <c r="I212" i="6"/>
  <c r="J212" i="6" s="1"/>
  <c r="C213" i="6"/>
  <c r="E213" i="6"/>
  <c r="G213" i="6"/>
  <c r="I213" i="6"/>
  <c r="J213" i="6" s="1"/>
  <c r="C214" i="6"/>
  <c r="E214" i="6"/>
  <c r="G214" i="6"/>
  <c r="I214" i="6"/>
  <c r="J214" i="6" s="1"/>
  <c r="C215" i="6"/>
  <c r="E215" i="6"/>
  <c r="G215" i="6"/>
  <c r="I215" i="6"/>
  <c r="J215" i="6" s="1"/>
  <c r="C216" i="6"/>
  <c r="E216" i="6"/>
  <c r="G216" i="6"/>
  <c r="I216" i="6"/>
  <c r="J216" i="6" s="1"/>
  <c r="C217" i="6"/>
  <c r="E217" i="6"/>
  <c r="G217" i="6"/>
  <c r="I217" i="6"/>
  <c r="J217" i="6" s="1"/>
  <c r="C218" i="6"/>
  <c r="E218" i="6"/>
  <c r="G218" i="6"/>
  <c r="I218" i="6"/>
  <c r="J218" i="6" s="1"/>
  <c r="C219" i="6"/>
  <c r="E219" i="6"/>
  <c r="G219" i="6"/>
  <c r="I219" i="6"/>
  <c r="J219" i="6" s="1"/>
  <c r="C220" i="6"/>
  <c r="E220" i="6"/>
  <c r="G220" i="6"/>
  <c r="I220" i="6"/>
  <c r="J220" i="6" s="1"/>
  <c r="C221" i="6"/>
  <c r="E221" i="6"/>
  <c r="G221" i="6"/>
  <c r="I221" i="6"/>
  <c r="J221" i="6" s="1"/>
  <c r="C222" i="6"/>
  <c r="E222" i="6"/>
  <c r="G222" i="6"/>
  <c r="I222" i="6"/>
  <c r="J222" i="6" s="1"/>
  <c r="C223" i="6"/>
  <c r="E223" i="6"/>
  <c r="G223" i="6"/>
  <c r="I223" i="6"/>
  <c r="J223" i="6" s="1"/>
  <c r="C224" i="6"/>
  <c r="E224" i="6"/>
  <c r="G224" i="6"/>
  <c r="I224" i="6"/>
  <c r="J224" i="6" s="1"/>
  <c r="C225" i="6"/>
  <c r="E225" i="6"/>
  <c r="G225" i="6"/>
  <c r="I225" i="6"/>
  <c r="J225" i="6" s="1"/>
  <c r="C226" i="6"/>
  <c r="E226" i="6"/>
  <c r="G226" i="6"/>
  <c r="I226" i="6"/>
  <c r="J226" i="6" s="1"/>
  <c r="C227" i="6"/>
  <c r="E227" i="6"/>
  <c r="G227" i="6"/>
  <c r="I227" i="6"/>
  <c r="J227" i="6" s="1"/>
  <c r="C228" i="6"/>
  <c r="E228" i="6"/>
  <c r="G228" i="6"/>
  <c r="I228" i="6"/>
  <c r="J228" i="6" s="1"/>
  <c r="C229" i="6"/>
  <c r="E229" i="6"/>
  <c r="G229" i="6"/>
  <c r="I229" i="6"/>
  <c r="J229" i="6" s="1"/>
  <c r="C230" i="6"/>
  <c r="E230" i="6"/>
  <c r="G230" i="6"/>
  <c r="I230" i="6"/>
  <c r="J230" i="6" s="1"/>
  <c r="C231" i="6"/>
  <c r="E231" i="6"/>
  <c r="G231" i="6"/>
  <c r="I231" i="6"/>
  <c r="J231" i="6" s="1"/>
  <c r="C232" i="6"/>
  <c r="E232" i="6"/>
  <c r="G232" i="6"/>
  <c r="I232" i="6"/>
  <c r="J232" i="6" s="1"/>
  <c r="C233" i="6"/>
  <c r="E233" i="6"/>
  <c r="G233" i="6"/>
  <c r="I233" i="6"/>
  <c r="J233" i="6" s="1"/>
  <c r="C234" i="6"/>
  <c r="E234" i="6"/>
  <c r="G234" i="6"/>
  <c r="I234" i="6"/>
  <c r="J234" i="6" s="1"/>
  <c r="C235" i="6"/>
  <c r="E235" i="6"/>
  <c r="G235" i="6"/>
  <c r="I235" i="6"/>
  <c r="J235" i="6" s="1"/>
  <c r="C236" i="6"/>
  <c r="E236" i="6"/>
  <c r="G236" i="6"/>
  <c r="I236" i="6"/>
  <c r="J236" i="6" s="1"/>
  <c r="C237" i="6"/>
  <c r="E237" i="6"/>
  <c r="G237" i="6"/>
  <c r="I237" i="6"/>
  <c r="J237" i="6" s="1"/>
  <c r="C238" i="6"/>
  <c r="E238" i="6"/>
  <c r="G238" i="6"/>
  <c r="I238" i="6"/>
  <c r="J238" i="6" s="1"/>
  <c r="C239" i="6"/>
  <c r="E239" i="6"/>
  <c r="G239" i="6"/>
  <c r="I239" i="6"/>
  <c r="J239" i="6" s="1"/>
  <c r="C240" i="6"/>
  <c r="E240" i="6"/>
  <c r="G240" i="6"/>
  <c r="I240" i="6"/>
  <c r="J240" i="6" s="1"/>
  <c r="C241" i="6"/>
  <c r="E241" i="6"/>
  <c r="G241" i="6"/>
  <c r="I241" i="6"/>
  <c r="J241" i="6" s="1"/>
  <c r="C242" i="6"/>
  <c r="E242" i="6"/>
  <c r="G242" i="6"/>
  <c r="I242" i="6"/>
  <c r="J242" i="6" s="1"/>
  <c r="C243" i="6"/>
  <c r="E243" i="6"/>
  <c r="G243" i="6"/>
  <c r="I243" i="6"/>
  <c r="J243" i="6" s="1"/>
  <c r="C244" i="6"/>
  <c r="E244" i="6"/>
  <c r="G244" i="6"/>
  <c r="I244" i="6"/>
  <c r="J244" i="6" s="1"/>
  <c r="C245" i="6"/>
  <c r="E245" i="6"/>
  <c r="G245" i="6"/>
  <c r="I245" i="6"/>
  <c r="J245" i="6" s="1"/>
  <c r="C246" i="6"/>
  <c r="E246" i="6"/>
  <c r="G246" i="6"/>
  <c r="I246" i="6"/>
  <c r="J246" i="6" s="1"/>
  <c r="C247" i="6"/>
  <c r="E247" i="6"/>
  <c r="G247" i="6"/>
  <c r="I247" i="6"/>
  <c r="J247" i="6" s="1"/>
  <c r="C248" i="6"/>
  <c r="E248" i="6"/>
  <c r="G248" i="6"/>
  <c r="I248" i="6"/>
  <c r="J248" i="6" s="1"/>
  <c r="C249" i="6"/>
  <c r="E249" i="6"/>
  <c r="G249" i="6"/>
  <c r="I249" i="6"/>
  <c r="J249" i="6" s="1"/>
  <c r="C250" i="6"/>
  <c r="E250" i="6"/>
  <c r="G250" i="6"/>
  <c r="I250" i="6"/>
  <c r="J250" i="6" s="1"/>
  <c r="C251" i="6"/>
  <c r="E251" i="6"/>
  <c r="G251" i="6"/>
  <c r="I251" i="6"/>
  <c r="J251" i="6" s="1"/>
  <c r="C252" i="6"/>
  <c r="E252" i="6"/>
  <c r="G252" i="6"/>
  <c r="I252" i="6"/>
  <c r="J252" i="6" s="1"/>
  <c r="C253" i="6"/>
  <c r="E253" i="6"/>
  <c r="G253" i="6"/>
  <c r="I253" i="6"/>
  <c r="J253" i="6" s="1"/>
  <c r="C254" i="6"/>
  <c r="E254" i="6"/>
  <c r="G254" i="6"/>
  <c r="I254" i="6"/>
  <c r="J254" i="6" s="1"/>
  <c r="C255" i="6"/>
  <c r="E255" i="6"/>
  <c r="G255" i="6"/>
  <c r="I255" i="6"/>
  <c r="J255" i="6" s="1"/>
  <c r="C256" i="6"/>
  <c r="E256" i="6"/>
  <c r="G256" i="6"/>
  <c r="I256" i="6"/>
  <c r="J256" i="6" s="1"/>
  <c r="C257" i="6"/>
  <c r="E257" i="6"/>
  <c r="G257" i="6"/>
  <c r="I257" i="6"/>
  <c r="J257" i="6" s="1"/>
  <c r="C258" i="6"/>
  <c r="E258" i="6"/>
  <c r="G258" i="6"/>
  <c r="I258" i="6"/>
  <c r="J258" i="6" s="1"/>
  <c r="C259" i="6"/>
  <c r="E259" i="6"/>
  <c r="G259" i="6"/>
  <c r="I259" i="6"/>
  <c r="J259" i="6" s="1"/>
  <c r="C260" i="6"/>
  <c r="E260" i="6"/>
  <c r="G260" i="6"/>
  <c r="I260" i="6"/>
  <c r="J260" i="6" s="1"/>
  <c r="C261" i="6"/>
  <c r="E261" i="6"/>
  <c r="G261" i="6"/>
  <c r="I261" i="6"/>
  <c r="J261" i="6" s="1"/>
  <c r="C262" i="6"/>
  <c r="E262" i="6"/>
  <c r="G262" i="6"/>
  <c r="I262" i="6"/>
  <c r="J262" i="6" s="1"/>
  <c r="C263" i="6"/>
  <c r="E263" i="6"/>
  <c r="G263" i="6"/>
  <c r="I263" i="6"/>
  <c r="J263" i="6" s="1"/>
  <c r="C264" i="6"/>
  <c r="E264" i="6"/>
  <c r="G264" i="6"/>
  <c r="I264" i="6"/>
  <c r="J264" i="6" s="1"/>
  <c r="C265" i="6"/>
  <c r="E265" i="6"/>
  <c r="G265" i="6"/>
  <c r="I265" i="6"/>
  <c r="J265" i="6" s="1"/>
  <c r="C266" i="6"/>
  <c r="E266" i="6"/>
  <c r="G266" i="6"/>
  <c r="I266" i="6"/>
  <c r="J266" i="6" s="1"/>
  <c r="C267" i="6"/>
  <c r="E267" i="6"/>
  <c r="G267" i="6"/>
  <c r="I267" i="6"/>
  <c r="J267" i="6" s="1"/>
  <c r="C268" i="6"/>
  <c r="E268" i="6"/>
  <c r="G268" i="6"/>
  <c r="I268" i="6"/>
  <c r="J268" i="6" s="1"/>
  <c r="C269" i="6"/>
  <c r="E269" i="6"/>
  <c r="G269" i="6"/>
  <c r="I269" i="6"/>
  <c r="J269" i="6" s="1"/>
  <c r="C270" i="6"/>
  <c r="E270" i="6"/>
  <c r="G270" i="6"/>
  <c r="I270" i="6"/>
  <c r="J270" i="6" s="1"/>
  <c r="C271" i="6"/>
  <c r="E271" i="6"/>
  <c r="G271" i="6"/>
  <c r="I271" i="6"/>
  <c r="J271" i="6" s="1"/>
  <c r="C272" i="6"/>
  <c r="E272" i="6"/>
  <c r="G272" i="6"/>
  <c r="I272" i="6"/>
  <c r="J272" i="6" s="1"/>
  <c r="C273" i="6"/>
  <c r="E273" i="6"/>
  <c r="G273" i="6"/>
  <c r="I273" i="6"/>
  <c r="J273" i="6" s="1"/>
  <c r="C274" i="6"/>
  <c r="E274" i="6"/>
  <c r="G274" i="6"/>
  <c r="I274" i="6"/>
  <c r="J274" i="6" s="1"/>
  <c r="C275" i="6"/>
  <c r="E275" i="6"/>
  <c r="G275" i="6"/>
  <c r="I275" i="6"/>
  <c r="J275" i="6" s="1"/>
  <c r="C276" i="6"/>
  <c r="E276" i="6"/>
  <c r="G276" i="6"/>
  <c r="I276" i="6"/>
  <c r="J276" i="6" s="1"/>
  <c r="C277" i="6"/>
  <c r="E277" i="6"/>
  <c r="G277" i="6"/>
  <c r="I277" i="6"/>
  <c r="J277" i="6" s="1"/>
  <c r="C278" i="6"/>
  <c r="E278" i="6"/>
  <c r="G278" i="6"/>
  <c r="I278" i="6"/>
  <c r="J278" i="6" s="1"/>
  <c r="C279" i="6"/>
  <c r="E279" i="6"/>
  <c r="G279" i="6"/>
  <c r="I279" i="6"/>
  <c r="J279" i="6" s="1"/>
  <c r="C280" i="6"/>
  <c r="E280" i="6"/>
  <c r="G280" i="6"/>
  <c r="I280" i="6"/>
  <c r="J280" i="6" s="1"/>
  <c r="C281" i="6"/>
  <c r="E281" i="6"/>
  <c r="G281" i="6"/>
  <c r="I281" i="6"/>
  <c r="J281" i="6" s="1"/>
  <c r="C282" i="6"/>
  <c r="E282" i="6"/>
  <c r="G282" i="6"/>
  <c r="I282" i="6"/>
  <c r="J282" i="6" s="1"/>
  <c r="C283" i="6"/>
  <c r="E283" i="6"/>
  <c r="G283" i="6"/>
  <c r="I283" i="6"/>
  <c r="J283" i="6" s="1"/>
  <c r="C284" i="6"/>
  <c r="E284" i="6"/>
  <c r="G284" i="6"/>
  <c r="I284" i="6"/>
  <c r="J284" i="6" s="1"/>
  <c r="C285" i="6"/>
  <c r="E285" i="6"/>
  <c r="G285" i="6"/>
  <c r="I285" i="6"/>
  <c r="J285" i="6" s="1"/>
  <c r="C286" i="6"/>
  <c r="E286" i="6"/>
  <c r="G286" i="6"/>
  <c r="I286" i="6"/>
  <c r="J286" i="6" s="1"/>
  <c r="C287" i="6"/>
  <c r="E287" i="6"/>
  <c r="G287" i="6"/>
  <c r="I287" i="6"/>
  <c r="J287" i="6" s="1"/>
  <c r="C288" i="6"/>
  <c r="E288" i="6"/>
  <c r="G288" i="6"/>
  <c r="I288" i="6"/>
  <c r="J288" i="6" s="1"/>
  <c r="C289" i="6"/>
  <c r="E289" i="6"/>
  <c r="G289" i="6"/>
  <c r="I289" i="6"/>
  <c r="J289" i="6" s="1"/>
  <c r="C290" i="6"/>
  <c r="E290" i="6"/>
  <c r="G290" i="6"/>
  <c r="I290" i="6"/>
  <c r="J290" i="6" s="1"/>
  <c r="C291" i="6"/>
  <c r="E291" i="6"/>
  <c r="G291" i="6"/>
  <c r="I291" i="6"/>
  <c r="J291" i="6" s="1"/>
  <c r="C292" i="6"/>
  <c r="E292" i="6"/>
  <c r="G292" i="6"/>
  <c r="I292" i="6"/>
  <c r="J292" i="6" s="1"/>
  <c r="C293" i="6"/>
  <c r="E293" i="6"/>
  <c r="G293" i="6"/>
  <c r="I293" i="6"/>
  <c r="J293" i="6" s="1"/>
  <c r="C294" i="6"/>
  <c r="E294" i="6"/>
  <c r="G294" i="6"/>
  <c r="I294" i="6"/>
  <c r="J294" i="6" s="1"/>
  <c r="C295" i="6"/>
  <c r="E295" i="6"/>
  <c r="G295" i="6"/>
  <c r="I295" i="6"/>
  <c r="J295" i="6" s="1"/>
  <c r="C296" i="6"/>
  <c r="E296" i="6"/>
  <c r="G296" i="6"/>
  <c r="I296" i="6"/>
  <c r="J296" i="6" s="1"/>
  <c r="C297" i="6"/>
  <c r="E297" i="6"/>
  <c r="G297" i="6"/>
  <c r="I297" i="6"/>
  <c r="J297" i="6" s="1"/>
  <c r="C298" i="6"/>
  <c r="E298" i="6"/>
  <c r="G298" i="6"/>
  <c r="I298" i="6"/>
  <c r="J298" i="6" s="1"/>
  <c r="C299" i="6"/>
  <c r="E299" i="6"/>
  <c r="G299" i="6"/>
  <c r="I299" i="6"/>
  <c r="J299" i="6" s="1"/>
  <c r="C300" i="6"/>
  <c r="E300" i="6"/>
  <c r="G300" i="6"/>
  <c r="I300" i="6"/>
  <c r="J300" i="6" s="1"/>
  <c r="C301" i="6"/>
  <c r="E301" i="6"/>
  <c r="G301" i="6"/>
  <c r="I301" i="6"/>
  <c r="J301" i="6" s="1"/>
  <c r="C302" i="6"/>
  <c r="E302" i="6"/>
  <c r="G302" i="6"/>
  <c r="I302" i="6"/>
  <c r="J302" i="6" s="1"/>
  <c r="C303" i="6"/>
  <c r="E303" i="6"/>
  <c r="G303" i="6"/>
  <c r="I303" i="6"/>
  <c r="J303" i="6" s="1"/>
  <c r="C304" i="6"/>
  <c r="E304" i="6"/>
  <c r="G304" i="6"/>
  <c r="I304" i="6"/>
  <c r="J304" i="6" s="1"/>
  <c r="C305" i="6"/>
  <c r="E305" i="6"/>
  <c r="G305" i="6"/>
  <c r="I305" i="6"/>
  <c r="J305" i="6" s="1"/>
  <c r="C306" i="6"/>
  <c r="E306" i="6"/>
  <c r="G306" i="6"/>
  <c r="I306" i="6"/>
  <c r="J306" i="6" s="1"/>
  <c r="C307" i="6"/>
  <c r="E307" i="6"/>
  <c r="G307" i="6"/>
  <c r="I307" i="6"/>
  <c r="J307" i="6" s="1"/>
  <c r="C308" i="6"/>
  <c r="E308" i="6"/>
  <c r="G308" i="6"/>
  <c r="I308" i="6"/>
  <c r="J308" i="6" s="1"/>
  <c r="C309" i="6"/>
  <c r="E309" i="6"/>
  <c r="G309" i="6"/>
  <c r="I309" i="6"/>
  <c r="J309" i="6" s="1"/>
  <c r="C310" i="6"/>
  <c r="E310" i="6"/>
  <c r="G310" i="6"/>
  <c r="I310" i="6"/>
  <c r="J310" i="6" s="1"/>
  <c r="C311" i="6"/>
  <c r="E311" i="6"/>
  <c r="G311" i="6"/>
  <c r="I311" i="6"/>
  <c r="J311" i="6" s="1"/>
  <c r="C312" i="6"/>
  <c r="E312" i="6"/>
  <c r="G312" i="6"/>
  <c r="I312" i="6"/>
  <c r="J312" i="6" s="1"/>
  <c r="C313" i="6"/>
  <c r="E313" i="6"/>
  <c r="G313" i="6"/>
  <c r="I313" i="6"/>
  <c r="J313" i="6" s="1"/>
  <c r="C314" i="6"/>
  <c r="E314" i="6"/>
  <c r="G314" i="6"/>
  <c r="I314" i="6"/>
  <c r="J314" i="6" s="1"/>
  <c r="C315" i="6"/>
  <c r="E315" i="6"/>
  <c r="G315" i="6"/>
  <c r="I315" i="6"/>
  <c r="J315" i="6" s="1"/>
  <c r="C316" i="6"/>
  <c r="E316" i="6"/>
  <c r="G316" i="6"/>
  <c r="I316" i="6"/>
  <c r="J316" i="6" s="1"/>
  <c r="C317" i="6"/>
  <c r="E317" i="6"/>
  <c r="G317" i="6"/>
  <c r="I317" i="6"/>
  <c r="J317" i="6" s="1"/>
  <c r="C318" i="6"/>
  <c r="E318" i="6"/>
  <c r="G318" i="6"/>
  <c r="I318" i="6"/>
  <c r="J318" i="6" s="1"/>
  <c r="C319" i="6"/>
  <c r="E319" i="6"/>
  <c r="G319" i="6"/>
  <c r="I319" i="6"/>
  <c r="J319" i="6" s="1"/>
  <c r="C320" i="6"/>
  <c r="E320" i="6"/>
  <c r="G320" i="6"/>
  <c r="I320" i="6"/>
  <c r="J320" i="6" s="1"/>
  <c r="C321" i="6"/>
  <c r="E321" i="6"/>
  <c r="G321" i="6"/>
  <c r="I321" i="6"/>
  <c r="J321" i="6" s="1"/>
  <c r="C322" i="6"/>
  <c r="E322" i="6"/>
  <c r="G322" i="6"/>
  <c r="I322" i="6"/>
  <c r="J322" i="6" s="1"/>
  <c r="C323" i="6"/>
  <c r="E323" i="6"/>
  <c r="G323" i="6"/>
  <c r="I323" i="6"/>
  <c r="J323" i="6" s="1"/>
  <c r="C324" i="6"/>
  <c r="E324" i="6"/>
  <c r="G324" i="6"/>
  <c r="I324" i="6"/>
  <c r="J324" i="6" s="1"/>
  <c r="C325" i="6"/>
  <c r="E325" i="6"/>
  <c r="G325" i="6"/>
  <c r="I325" i="6"/>
  <c r="J325" i="6" s="1"/>
  <c r="C326" i="6"/>
  <c r="E326" i="6"/>
  <c r="G326" i="6"/>
  <c r="I326" i="6"/>
  <c r="J326" i="6" s="1"/>
  <c r="C327" i="6"/>
  <c r="E327" i="6"/>
  <c r="G327" i="6"/>
  <c r="I327" i="6"/>
  <c r="J327" i="6" s="1"/>
  <c r="C328" i="6"/>
  <c r="E328" i="6"/>
  <c r="G328" i="6"/>
  <c r="I328" i="6"/>
  <c r="J328" i="6" s="1"/>
  <c r="C329" i="6"/>
  <c r="E329" i="6"/>
  <c r="G329" i="6"/>
  <c r="I329" i="6"/>
  <c r="J329" i="6" s="1"/>
  <c r="C330" i="6"/>
  <c r="E330" i="6"/>
  <c r="G330" i="6"/>
  <c r="I330" i="6"/>
  <c r="J330" i="6" s="1"/>
  <c r="C331" i="6"/>
  <c r="E331" i="6"/>
  <c r="G331" i="6"/>
  <c r="I331" i="6"/>
  <c r="J331" i="6" s="1"/>
  <c r="C332" i="6"/>
  <c r="E332" i="6"/>
  <c r="G332" i="6"/>
  <c r="I332" i="6"/>
  <c r="J332" i="6" s="1"/>
  <c r="C333" i="6"/>
  <c r="E333" i="6"/>
  <c r="G333" i="6"/>
  <c r="I333" i="6"/>
  <c r="J333" i="6" s="1"/>
  <c r="C334" i="6"/>
  <c r="E334" i="6"/>
  <c r="G334" i="6"/>
  <c r="I334" i="6"/>
  <c r="J334" i="6" s="1"/>
  <c r="C335" i="6"/>
  <c r="E335" i="6"/>
  <c r="G335" i="6"/>
  <c r="I335" i="6"/>
  <c r="J335" i="6" s="1"/>
  <c r="C336" i="6"/>
  <c r="E336" i="6"/>
  <c r="G336" i="6"/>
  <c r="I336" i="6"/>
  <c r="J336" i="6" s="1"/>
  <c r="C337" i="6"/>
  <c r="E337" i="6"/>
  <c r="G337" i="6"/>
  <c r="I337" i="6"/>
  <c r="J337" i="6" s="1"/>
  <c r="C338" i="6"/>
  <c r="E338" i="6"/>
  <c r="G338" i="6"/>
  <c r="I338" i="6"/>
  <c r="J338" i="6" s="1"/>
  <c r="C339" i="6"/>
  <c r="E339" i="6"/>
  <c r="G339" i="6"/>
  <c r="I339" i="6"/>
  <c r="J339" i="6" s="1"/>
  <c r="C340" i="6"/>
  <c r="E340" i="6"/>
  <c r="G340" i="6"/>
  <c r="I340" i="6"/>
  <c r="J340" i="6" s="1"/>
  <c r="C341" i="6"/>
  <c r="E341" i="6"/>
  <c r="G341" i="6"/>
  <c r="I341" i="6"/>
  <c r="J341" i="6" s="1"/>
  <c r="C342" i="6"/>
  <c r="E342" i="6"/>
  <c r="G342" i="6"/>
  <c r="I342" i="6"/>
  <c r="J342" i="6" s="1"/>
  <c r="C343" i="6"/>
  <c r="E343" i="6"/>
  <c r="G343" i="6"/>
  <c r="I343" i="6"/>
  <c r="J343" i="6" s="1"/>
  <c r="C344" i="6"/>
  <c r="E344" i="6"/>
  <c r="G344" i="6"/>
  <c r="I344" i="6"/>
  <c r="J344" i="6" s="1"/>
  <c r="C345" i="6"/>
  <c r="E345" i="6"/>
  <c r="G345" i="6"/>
  <c r="I345" i="6"/>
  <c r="J345" i="6" s="1"/>
  <c r="C346" i="6"/>
  <c r="E346" i="6"/>
  <c r="G346" i="6"/>
  <c r="I346" i="6"/>
  <c r="J346" i="6" s="1"/>
  <c r="C347" i="6"/>
  <c r="E347" i="6"/>
  <c r="G347" i="6"/>
  <c r="I347" i="6"/>
  <c r="J347" i="6" s="1"/>
  <c r="C348" i="6"/>
  <c r="E348" i="6"/>
  <c r="G348" i="6"/>
  <c r="I348" i="6"/>
  <c r="J348" i="6" s="1"/>
  <c r="C349" i="6"/>
  <c r="E349" i="6"/>
  <c r="G349" i="6"/>
  <c r="I349" i="6"/>
  <c r="J349" i="6" s="1"/>
  <c r="C350" i="6"/>
  <c r="E350" i="6"/>
  <c r="G350" i="6"/>
  <c r="I350" i="6"/>
  <c r="J350" i="6" s="1"/>
  <c r="C351" i="6"/>
  <c r="E351" i="6"/>
  <c r="G351" i="6"/>
  <c r="I351" i="6"/>
  <c r="J351" i="6" s="1"/>
  <c r="C352" i="6"/>
  <c r="E352" i="6"/>
  <c r="G352" i="6"/>
  <c r="I352" i="6"/>
  <c r="J352" i="6" s="1"/>
  <c r="C353" i="6"/>
  <c r="E353" i="6"/>
  <c r="G353" i="6"/>
  <c r="I353" i="6"/>
  <c r="J353" i="6" s="1"/>
  <c r="C354" i="6"/>
  <c r="E354" i="6"/>
  <c r="G354" i="6"/>
  <c r="I354" i="6"/>
  <c r="J354" i="6" s="1"/>
  <c r="C355" i="6"/>
  <c r="E355" i="6"/>
  <c r="G355" i="6"/>
  <c r="I355" i="6"/>
  <c r="J355" i="6" s="1"/>
  <c r="C356" i="6"/>
  <c r="E356" i="6"/>
  <c r="G356" i="6"/>
  <c r="I356" i="6"/>
  <c r="J356" i="6" s="1"/>
  <c r="C357" i="6"/>
  <c r="E357" i="6"/>
  <c r="G357" i="6"/>
  <c r="I357" i="6"/>
  <c r="J357" i="6" s="1"/>
  <c r="C358" i="6"/>
  <c r="E358" i="6"/>
  <c r="G358" i="6"/>
  <c r="I358" i="6"/>
  <c r="J358" i="6" s="1"/>
  <c r="C359" i="6"/>
  <c r="E359" i="6"/>
  <c r="G359" i="6"/>
  <c r="I359" i="6"/>
  <c r="J359" i="6" s="1"/>
  <c r="C360" i="6"/>
  <c r="E360" i="6"/>
  <c r="G360" i="6"/>
  <c r="I360" i="6"/>
  <c r="J360" i="6" s="1"/>
  <c r="C361" i="6"/>
  <c r="E361" i="6"/>
  <c r="G361" i="6"/>
  <c r="I361" i="6"/>
  <c r="J361" i="6" s="1"/>
  <c r="C362" i="6"/>
  <c r="E362" i="6"/>
  <c r="G362" i="6"/>
  <c r="I362" i="6"/>
  <c r="J362" i="6" s="1"/>
  <c r="C363" i="6"/>
  <c r="E363" i="6"/>
  <c r="G363" i="6"/>
  <c r="I363" i="6"/>
  <c r="J363" i="6" s="1"/>
  <c r="C364" i="6"/>
  <c r="E364" i="6"/>
  <c r="G364" i="6"/>
  <c r="I364" i="6"/>
  <c r="J364" i="6" s="1"/>
  <c r="C365" i="6"/>
  <c r="E365" i="6"/>
  <c r="G365" i="6"/>
  <c r="I365" i="6"/>
  <c r="J365" i="6" s="1"/>
  <c r="C366" i="6"/>
  <c r="E366" i="6"/>
  <c r="G366" i="6"/>
  <c r="I366" i="6"/>
  <c r="J366" i="6" s="1"/>
  <c r="C367" i="6"/>
  <c r="E367" i="6"/>
  <c r="G367" i="6"/>
  <c r="I367" i="6"/>
  <c r="J367" i="6" s="1"/>
  <c r="C368" i="6"/>
  <c r="E368" i="6"/>
  <c r="G368" i="6"/>
  <c r="I368" i="6"/>
  <c r="J368" i="6" s="1"/>
  <c r="C369" i="6"/>
  <c r="E369" i="6"/>
  <c r="G369" i="6"/>
  <c r="I369" i="6"/>
  <c r="J369" i="6" s="1"/>
  <c r="C370" i="6"/>
  <c r="E370" i="6"/>
  <c r="G370" i="6"/>
  <c r="I370" i="6"/>
  <c r="J370" i="6" s="1"/>
  <c r="C371" i="6"/>
  <c r="E371" i="6"/>
  <c r="G371" i="6"/>
  <c r="I371" i="6"/>
  <c r="J371" i="6" s="1"/>
  <c r="C372" i="6"/>
  <c r="E372" i="6"/>
  <c r="G372" i="6"/>
  <c r="I372" i="6"/>
  <c r="J372" i="6" s="1"/>
  <c r="C373" i="6"/>
  <c r="E373" i="6"/>
  <c r="G373" i="6"/>
  <c r="I373" i="6"/>
  <c r="J373" i="6" s="1"/>
  <c r="C374" i="6"/>
  <c r="E374" i="6"/>
  <c r="G374" i="6"/>
  <c r="I374" i="6"/>
  <c r="J374" i="6" s="1"/>
  <c r="C375" i="6"/>
  <c r="E375" i="6"/>
  <c r="G375" i="6"/>
  <c r="I375" i="6"/>
  <c r="J375" i="6" s="1"/>
  <c r="C376" i="6"/>
  <c r="E376" i="6"/>
  <c r="G376" i="6"/>
  <c r="I376" i="6"/>
  <c r="J376" i="6" s="1"/>
  <c r="C377" i="6"/>
  <c r="E377" i="6"/>
  <c r="G377" i="6"/>
  <c r="I377" i="6"/>
  <c r="J377" i="6" s="1"/>
  <c r="C378" i="6"/>
  <c r="E378" i="6"/>
  <c r="G378" i="6"/>
  <c r="I378" i="6"/>
  <c r="J378" i="6" s="1"/>
  <c r="C379" i="6"/>
  <c r="E379" i="6"/>
  <c r="G379" i="6"/>
  <c r="I379" i="6"/>
  <c r="J379" i="6" s="1"/>
  <c r="C380" i="6"/>
  <c r="E380" i="6"/>
  <c r="G380" i="6"/>
  <c r="I380" i="6"/>
  <c r="J380" i="6" s="1"/>
  <c r="C381" i="6"/>
  <c r="E381" i="6"/>
  <c r="G381" i="6"/>
  <c r="I381" i="6"/>
  <c r="J381" i="6" s="1"/>
  <c r="C382" i="6"/>
  <c r="E382" i="6"/>
  <c r="G382" i="6"/>
  <c r="I382" i="6"/>
  <c r="J382" i="6" s="1"/>
  <c r="C383" i="6"/>
  <c r="E383" i="6"/>
  <c r="G383" i="6"/>
  <c r="I383" i="6"/>
  <c r="J383" i="6" s="1"/>
  <c r="C384" i="6"/>
  <c r="E384" i="6"/>
  <c r="G384" i="6"/>
  <c r="I384" i="6"/>
  <c r="J384" i="6" s="1"/>
  <c r="C385" i="6"/>
  <c r="E385" i="6"/>
  <c r="G385" i="6"/>
  <c r="I385" i="6"/>
  <c r="J385" i="6" s="1"/>
  <c r="C386" i="6"/>
  <c r="E386" i="6"/>
  <c r="G386" i="6"/>
  <c r="I386" i="6"/>
  <c r="J386" i="6" s="1"/>
  <c r="C387" i="6"/>
  <c r="E387" i="6"/>
  <c r="G387" i="6"/>
  <c r="I387" i="6"/>
  <c r="J387" i="6" s="1"/>
  <c r="C388" i="6"/>
  <c r="E388" i="6"/>
  <c r="G388" i="6"/>
  <c r="I388" i="6"/>
  <c r="J388" i="6" s="1"/>
  <c r="C389" i="6"/>
  <c r="E389" i="6"/>
  <c r="G389" i="6"/>
  <c r="I389" i="6"/>
  <c r="J389" i="6" s="1"/>
  <c r="C390" i="6"/>
  <c r="E390" i="6"/>
  <c r="G390" i="6"/>
  <c r="I390" i="6"/>
  <c r="J390" i="6" s="1"/>
  <c r="C391" i="6"/>
  <c r="E391" i="6"/>
  <c r="G391" i="6"/>
  <c r="I391" i="6"/>
  <c r="J391" i="6" s="1"/>
  <c r="C392" i="6"/>
  <c r="E392" i="6"/>
  <c r="G392" i="6"/>
  <c r="I392" i="6"/>
  <c r="J392" i="6" s="1"/>
  <c r="C393" i="6"/>
  <c r="E393" i="6"/>
  <c r="G393" i="6"/>
  <c r="I393" i="6"/>
  <c r="J393" i="6" s="1"/>
  <c r="C394" i="6"/>
  <c r="E394" i="6"/>
  <c r="G394" i="6"/>
  <c r="I394" i="6"/>
  <c r="J394" i="6" s="1"/>
  <c r="C395" i="6"/>
  <c r="E395" i="6"/>
  <c r="G395" i="6"/>
  <c r="I395" i="6"/>
  <c r="J395" i="6" s="1"/>
  <c r="C396" i="6"/>
  <c r="E396" i="6"/>
  <c r="G396" i="6"/>
  <c r="I396" i="6"/>
  <c r="J396" i="6" s="1"/>
  <c r="C397" i="6"/>
  <c r="E397" i="6"/>
  <c r="G397" i="6"/>
  <c r="I397" i="6"/>
  <c r="J397" i="6" s="1"/>
  <c r="C398" i="6"/>
  <c r="E398" i="6"/>
  <c r="G398" i="6"/>
  <c r="I398" i="6"/>
  <c r="J398" i="6" s="1"/>
  <c r="C399" i="6"/>
  <c r="E399" i="6"/>
  <c r="G399" i="6"/>
  <c r="I399" i="6"/>
  <c r="J399" i="6" s="1"/>
  <c r="C400" i="6"/>
  <c r="E400" i="6"/>
  <c r="G400" i="6"/>
  <c r="I400" i="6"/>
  <c r="J400" i="6" s="1"/>
  <c r="C401" i="6"/>
  <c r="E401" i="6"/>
  <c r="G401" i="6"/>
  <c r="I401" i="6"/>
  <c r="J401" i="6" s="1"/>
  <c r="C402" i="6"/>
  <c r="E402" i="6"/>
  <c r="G402" i="6"/>
  <c r="I402" i="6"/>
  <c r="J402" i="6" s="1"/>
  <c r="C403" i="6"/>
  <c r="E403" i="6"/>
  <c r="G403" i="6"/>
  <c r="I403" i="6"/>
  <c r="J403" i="6" s="1"/>
  <c r="C404" i="6"/>
  <c r="E404" i="6"/>
  <c r="G404" i="6"/>
  <c r="I404" i="6"/>
  <c r="J404" i="6" s="1"/>
  <c r="C405" i="6"/>
  <c r="E405" i="6"/>
  <c r="G405" i="6"/>
  <c r="I405" i="6"/>
  <c r="J405" i="6" s="1"/>
  <c r="C406" i="6"/>
  <c r="E406" i="6"/>
  <c r="G406" i="6"/>
  <c r="I406" i="6"/>
  <c r="J406" i="6" s="1"/>
  <c r="C407" i="6"/>
  <c r="E407" i="6"/>
  <c r="G407" i="6"/>
  <c r="I407" i="6"/>
  <c r="J407" i="6" s="1"/>
  <c r="C408" i="6"/>
  <c r="E408" i="6"/>
  <c r="G408" i="6"/>
  <c r="I408" i="6"/>
  <c r="J408" i="6" s="1"/>
  <c r="C409" i="6"/>
  <c r="E409" i="6"/>
  <c r="G409" i="6"/>
  <c r="I409" i="6"/>
  <c r="J409" i="6" s="1"/>
  <c r="C410" i="6"/>
  <c r="E410" i="6"/>
  <c r="G410" i="6"/>
  <c r="I410" i="6"/>
  <c r="J410" i="6" s="1"/>
  <c r="C411" i="6"/>
  <c r="E411" i="6"/>
  <c r="G411" i="6"/>
  <c r="I411" i="6"/>
  <c r="J411" i="6" s="1"/>
  <c r="C412" i="6"/>
  <c r="E412" i="6"/>
  <c r="G412" i="6"/>
  <c r="I412" i="6"/>
  <c r="J412" i="6" s="1"/>
  <c r="C413" i="6"/>
  <c r="E413" i="6"/>
  <c r="G413" i="6"/>
  <c r="I413" i="6"/>
  <c r="J413" i="6" s="1"/>
  <c r="C414" i="6"/>
  <c r="E414" i="6"/>
  <c r="G414" i="6"/>
  <c r="I414" i="6"/>
  <c r="J414" i="6" s="1"/>
  <c r="C415" i="6"/>
  <c r="E415" i="6"/>
  <c r="G415" i="6"/>
  <c r="I415" i="6"/>
  <c r="J415" i="6" s="1"/>
  <c r="C416" i="6"/>
  <c r="E416" i="6"/>
  <c r="G416" i="6"/>
  <c r="I416" i="6"/>
  <c r="J416" i="6" s="1"/>
  <c r="C417" i="6"/>
  <c r="E417" i="6"/>
  <c r="G417" i="6"/>
  <c r="I417" i="6"/>
  <c r="J417" i="6" s="1"/>
  <c r="C418" i="6"/>
  <c r="E418" i="6"/>
  <c r="G418" i="6"/>
  <c r="I418" i="6"/>
  <c r="J418" i="6" s="1"/>
  <c r="C419" i="6"/>
  <c r="E419" i="6"/>
  <c r="G419" i="6"/>
  <c r="I419" i="6"/>
  <c r="J419" i="6" s="1"/>
  <c r="C420" i="6"/>
  <c r="E420" i="6"/>
  <c r="G420" i="6"/>
  <c r="I420" i="6"/>
  <c r="J420" i="6" s="1"/>
  <c r="C421" i="6"/>
  <c r="E421" i="6"/>
  <c r="G421" i="6"/>
  <c r="I421" i="6"/>
  <c r="J421" i="6" s="1"/>
  <c r="C422" i="6"/>
  <c r="E422" i="6"/>
  <c r="G422" i="6"/>
  <c r="I422" i="6"/>
  <c r="J422" i="6" s="1"/>
  <c r="C423" i="6"/>
  <c r="E423" i="6"/>
  <c r="G423" i="6"/>
  <c r="I423" i="6"/>
  <c r="J423" i="6" s="1"/>
  <c r="C424" i="6"/>
  <c r="E424" i="6"/>
  <c r="G424" i="6"/>
  <c r="I424" i="6"/>
  <c r="J424" i="6" s="1"/>
  <c r="C425" i="6"/>
  <c r="E425" i="6"/>
  <c r="G425" i="6"/>
  <c r="I425" i="6"/>
  <c r="J425" i="6" s="1"/>
  <c r="C426" i="6"/>
  <c r="E426" i="6"/>
  <c r="G426" i="6"/>
  <c r="I426" i="6"/>
  <c r="J426" i="6" s="1"/>
  <c r="C427" i="6"/>
  <c r="E427" i="6"/>
  <c r="G427" i="6"/>
  <c r="I427" i="6"/>
  <c r="J427" i="6" s="1"/>
  <c r="C428" i="6"/>
  <c r="E428" i="6"/>
  <c r="G428" i="6"/>
  <c r="I428" i="6"/>
  <c r="J428" i="6" s="1"/>
  <c r="C429" i="6"/>
  <c r="E429" i="6"/>
  <c r="G429" i="6"/>
  <c r="I429" i="6"/>
  <c r="J429" i="6" s="1"/>
  <c r="C430" i="6"/>
  <c r="E430" i="6"/>
  <c r="G430" i="6"/>
  <c r="I430" i="6"/>
  <c r="J430" i="6" s="1"/>
  <c r="C431" i="6"/>
  <c r="E431" i="6"/>
  <c r="G431" i="6"/>
  <c r="I431" i="6"/>
  <c r="J431" i="6" s="1"/>
  <c r="C432" i="6"/>
  <c r="E432" i="6"/>
  <c r="G432" i="6"/>
  <c r="I432" i="6"/>
  <c r="J432" i="6" s="1"/>
  <c r="C433" i="6"/>
  <c r="E433" i="6"/>
  <c r="G433" i="6"/>
  <c r="I433" i="6"/>
  <c r="J433" i="6" s="1"/>
  <c r="C434" i="6"/>
  <c r="E434" i="6"/>
  <c r="G434" i="6"/>
  <c r="I434" i="6"/>
  <c r="J434" i="6" s="1"/>
  <c r="C435" i="6"/>
  <c r="E435" i="6"/>
  <c r="G435" i="6"/>
  <c r="I435" i="6"/>
  <c r="J435" i="6" s="1"/>
  <c r="C436" i="6"/>
  <c r="E436" i="6"/>
  <c r="G436" i="6"/>
  <c r="I436" i="6"/>
  <c r="J436" i="6" s="1"/>
  <c r="C437" i="6"/>
  <c r="E437" i="6"/>
  <c r="G437" i="6"/>
  <c r="I437" i="6"/>
  <c r="J437" i="6" s="1"/>
  <c r="C438" i="6"/>
  <c r="E438" i="6"/>
  <c r="G438" i="6"/>
  <c r="I438" i="6"/>
  <c r="J438" i="6" s="1"/>
  <c r="C439" i="6"/>
  <c r="E439" i="6"/>
  <c r="G439" i="6"/>
  <c r="I439" i="6"/>
  <c r="J439" i="6" s="1"/>
  <c r="C440" i="6"/>
  <c r="E440" i="6"/>
  <c r="G440" i="6"/>
  <c r="I440" i="6"/>
  <c r="J440" i="6" s="1"/>
  <c r="C441" i="6"/>
  <c r="E441" i="6"/>
  <c r="G441" i="6"/>
  <c r="I441" i="6"/>
  <c r="J441" i="6" s="1"/>
  <c r="C442" i="6"/>
  <c r="E442" i="6"/>
  <c r="G442" i="6"/>
  <c r="I442" i="6"/>
  <c r="J442" i="6" s="1"/>
  <c r="C443" i="6"/>
  <c r="E443" i="6"/>
  <c r="G443" i="6"/>
  <c r="I443" i="6"/>
  <c r="J443" i="6" s="1"/>
  <c r="C444" i="6"/>
  <c r="E444" i="6"/>
  <c r="G444" i="6"/>
  <c r="I444" i="6"/>
  <c r="J444" i="6" s="1"/>
  <c r="C445" i="6"/>
  <c r="E445" i="6"/>
  <c r="G445" i="6"/>
  <c r="I445" i="6"/>
  <c r="J445" i="6" s="1"/>
  <c r="C446" i="6"/>
  <c r="E446" i="6"/>
  <c r="G446" i="6"/>
  <c r="I446" i="6"/>
  <c r="J446" i="6" s="1"/>
  <c r="C447" i="6"/>
  <c r="E447" i="6"/>
  <c r="G447" i="6"/>
  <c r="I447" i="6"/>
  <c r="J447" i="6" s="1"/>
  <c r="C448" i="6"/>
  <c r="E448" i="6"/>
  <c r="G448" i="6"/>
  <c r="I448" i="6"/>
  <c r="J448" i="6" s="1"/>
  <c r="C449" i="6"/>
  <c r="E449" i="6"/>
  <c r="G449" i="6"/>
  <c r="I449" i="6"/>
  <c r="J449" i="6" s="1"/>
  <c r="C450" i="6"/>
  <c r="E450" i="6"/>
  <c r="G450" i="6"/>
  <c r="I450" i="6"/>
  <c r="J450" i="6" s="1"/>
  <c r="C451" i="6"/>
  <c r="E451" i="6"/>
  <c r="G451" i="6"/>
  <c r="I451" i="6"/>
  <c r="J451" i="6" s="1"/>
  <c r="C452" i="6"/>
  <c r="E452" i="6"/>
  <c r="G452" i="6"/>
  <c r="I452" i="6"/>
  <c r="J452" i="6" s="1"/>
  <c r="C453" i="6"/>
  <c r="E453" i="6"/>
  <c r="G453" i="6"/>
  <c r="I453" i="6"/>
  <c r="J453" i="6" s="1"/>
  <c r="C454" i="6"/>
  <c r="E454" i="6"/>
  <c r="G454" i="6"/>
  <c r="I454" i="6"/>
  <c r="J454" i="6" s="1"/>
  <c r="C455" i="6"/>
  <c r="E455" i="6"/>
  <c r="G455" i="6"/>
  <c r="I455" i="6"/>
  <c r="J455" i="6" s="1"/>
  <c r="C456" i="6"/>
  <c r="E456" i="6"/>
  <c r="G456" i="6"/>
  <c r="I456" i="6"/>
  <c r="J456" i="6" s="1"/>
  <c r="C457" i="6"/>
  <c r="E457" i="6"/>
  <c r="G457" i="6"/>
  <c r="I457" i="6"/>
  <c r="J457" i="6" s="1"/>
  <c r="C458" i="6"/>
  <c r="E458" i="6"/>
  <c r="G458" i="6"/>
  <c r="I458" i="6"/>
  <c r="J458" i="6" s="1"/>
  <c r="C459" i="6"/>
  <c r="E459" i="6"/>
  <c r="G459" i="6"/>
  <c r="I459" i="6"/>
  <c r="J459" i="6" s="1"/>
  <c r="C460" i="6"/>
  <c r="E460" i="6"/>
  <c r="G460" i="6"/>
  <c r="I460" i="6"/>
  <c r="J460" i="6" s="1"/>
  <c r="C461" i="6"/>
  <c r="E461" i="6"/>
  <c r="G461" i="6"/>
  <c r="I461" i="6"/>
  <c r="J461" i="6" s="1"/>
  <c r="C462" i="6"/>
  <c r="E462" i="6"/>
  <c r="G462" i="6"/>
  <c r="I462" i="6"/>
  <c r="J462" i="6" s="1"/>
  <c r="C463" i="6"/>
  <c r="E463" i="6"/>
  <c r="G463" i="6"/>
  <c r="I463" i="6"/>
  <c r="J463" i="6" s="1"/>
  <c r="C464" i="6"/>
  <c r="E464" i="6"/>
  <c r="G464" i="6"/>
  <c r="I464" i="6"/>
  <c r="J464" i="6" s="1"/>
  <c r="C465" i="6"/>
  <c r="E465" i="6"/>
  <c r="G465" i="6"/>
  <c r="I465" i="6"/>
  <c r="J465" i="6" s="1"/>
  <c r="C466" i="6"/>
  <c r="E466" i="6"/>
  <c r="G466" i="6"/>
  <c r="I466" i="6"/>
  <c r="J466" i="6" s="1"/>
  <c r="C467" i="6"/>
  <c r="E467" i="6"/>
  <c r="G467" i="6"/>
  <c r="I467" i="6"/>
  <c r="J467" i="6" s="1"/>
  <c r="C468" i="6"/>
  <c r="E468" i="6"/>
  <c r="G468" i="6"/>
  <c r="I468" i="6"/>
  <c r="J468" i="6" s="1"/>
  <c r="C469" i="6"/>
  <c r="E469" i="6"/>
  <c r="G469" i="6"/>
  <c r="I469" i="6"/>
  <c r="J469" i="6" s="1"/>
  <c r="C470" i="6"/>
  <c r="E470" i="6"/>
  <c r="G470" i="6"/>
  <c r="I470" i="6"/>
  <c r="J470" i="6" s="1"/>
  <c r="C471" i="6"/>
  <c r="E471" i="6"/>
  <c r="G471" i="6"/>
  <c r="I471" i="6"/>
  <c r="J471" i="6" s="1"/>
  <c r="C472" i="6"/>
  <c r="E472" i="6"/>
  <c r="G472" i="6"/>
  <c r="I472" i="6"/>
  <c r="J472" i="6" s="1"/>
  <c r="C473" i="6"/>
  <c r="E473" i="6"/>
  <c r="G473" i="6"/>
  <c r="I473" i="6"/>
  <c r="J473" i="6" s="1"/>
  <c r="C474" i="6"/>
  <c r="E474" i="6"/>
  <c r="G474" i="6"/>
  <c r="I474" i="6"/>
  <c r="J474" i="6" s="1"/>
  <c r="C475" i="6"/>
  <c r="E475" i="6"/>
  <c r="G475" i="6"/>
  <c r="I475" i="6"/>
  <c r="J475" i="6" s="1"/>
  <c r="C476" i="6"/>
  <c r="E476" i="6"/>
  <c r="G476" i="6"/>
  <c r="I476" i="6"/>
  <c r="J476" i="6" s="1"/>
  <c r="C477" i="6"/>
  <c r="E477" i="6"/>
  <c r="G477" i="6"/>
  <c r="I477" i="6"/>
  <c r="J477" i="6" s="1"/>
  <c r="C478" i="6"/>
  <c r="E478" i="6"/>
  <c r="G478" i="6"/>
  <c r="I478" i="6"/>
  <c r="J478" i="6" s="1"/>
  <c r="C479" i="6"/>
  <c r="E479" i="6"/>
  <c r="G479" i="6"/>
  <c r="I479" i="6"/>
  <c r="J479" i="6" s="1"/>
  <c r="C480" i="6"/>
  <c r="E480" i="6"/>
  <c r="G480" i="6"/>
  <c r="I480" i="6"/>
  <c r="J480" i="6" s="1"/>
  <c r="C481" i="6"/>
  <c r="E481" i="6"/>
  <c r="G481" i="6"/>
  <c r="I481" i="6"/>
  <c r="J481" i="6" s="1"/>
  <c r="C482" i="6"/>
  <c r="E482" i="6"/>
  <c r="G482" i="6"/>
  <c r="I482" i="6"/>
  <c r="J482" i="6" s="1"/>
  <c r="C483" i="6"/>
  <c r="E483" i="6"/>
  <c r="G483" i="6"/>
  <c r="I483" i="6"/>
  <c r="J483" i="6" s="1"/>
  <c r="C484" i="6"/>
  <c r="E484" i="6"/>
  <c r="G484" i="6"/>
  <c r="I484" i="6"/>
  <c r="J484" i="6" s="1"/>
  <c r="C485" i="6"/>
  <c r="E485" i="6"/>
  <c r="G485" i="6"/>
  <c r="I485" i="6"/>
  <c r="J485" i="6" s="1"/>
  <c r="C486" i="6"/>
  <c r="E486" i="6"/>
  <c r="G486" i="6"/>
  <c r="I486" i="6"/>
  <c r="J486" i="6" s="1"/>
  <c r="C487" i="6"/>
  <c r="E487" i="6"/>
  <c r="G487" i="6"/>
  <c r="I487" i="6"/>
  <c r="J487" i="6" s="1"/>
  <c r="C488" i="6"/>
  <c r="E488" i="6"/>
  <c r="G488" i="6"/>
  <c r="I488" i="6"/>
  <c r="J488" i="6" s="1"/>
  <c r="C489" i="6"/>
  <c r="E489" i="6"/>
  <c r="G489" i="6"/>
  <c r="I489" i="6"/>
  <c r="J489" i="6" s="1"/>
  <c r="C490" i="6"/>
  <c r="E490" i="6"/>
  <c r="G490" i="6"/>
  <c r="I490" i="6"/>
  <c r="J490" i="6" s="1"/>
  <c r="C491" i="6"/>
  <c r="E491" i="6"/>
  <c r="G491" i="6"/>
  <c r="I491" i="6"/>
  <c r="J491" i="6" s="1"/>
  <c r="C492" i="6"/>
  <c r="E492" i="6"/>
  <c r="G492" i="6"/>
  <c r="I492" i="6"/>
  <c r="J492" i="6" s="1"/>
  <c r="C493" i="6"/>
  <c r="E493" i="6"/>
  <c r="G493" i="6"/>
  <c r="I493" i="6"/>
  <c r="J493" i="6" s="1"/>
  <c r="C494" i="6"/>
  <c r="E494" i="6"/>
  <c r="G494" i="6"/>
  <c r="I494" i="6"/>
  <c r="J494" i="6" s="1"/>
  <c r="C495" i="6"/>
  <c r="E495" i="6"/>
  <c r="G495" i="6"/>
  <c r="I495" i="6"/>
  <c r="J495" i="6" s="1"/>
  <c r="C496" i="6"/>
  <c r="E496" i="6"/>
  <c r="G496" i="6"/>
  <c r="I496" i="6"/>
  <c r="J496" i="6" s="1"/>
  <c r="C497" i="6"/>
  <c r="E497" i="6"/>
  <c r="G497" i="6"/>
  <c r="I497" i="6"/>
  <c r="J497" i="6" s="1"/>
  <c r="C498" i="6"/>
  <c r="E498" i="6"/>
  <c r="G498" i="6"/>
  <c r="I498" i="6"/>
  <c r="J498" i="6" s="1"/>
  <c r="C499" i="6"/>
  <c r="E499" i="6"/>
  <c r="G499" i="6"/>
  <c r="I499" i="6"/>
  <c r="J499" i="6" s="1"/>
  <c r="C500" i="6"/>
  <c r="E500" i="6"/>
  <c r="G500" i="6"/>
  <c r="I500" i="6"/>
  <c r="J500" i="6" s="1"/>
  <c r="C501" i="6"/>
  <c r="E501" i="6"/>
  <c r="G501" i="6"/>
  <c r="I501" i="6"/>
  <c r="J501" i="6" s="1"/>
  <c r="C502" i="6"/>
  <c r="E502" i="6"/>
  <c r="G502" i="6"/>
  <c r="I502" i="6"/>
  <c r="J502" i="6" s="1"/>
  <c r="C503" i="6"/>
  <c r="E503" i="6"/>
  <c r="G503" i="6"/>
  <c r="I503" i="6"/>
  <c r="J503" i="6" s="1"/>
  <c r="C504" i="6"/>
  <c r="E504" i="6"/>
  <c r="G504" i="6"/>
  <c r="I504" i="6"/>
  <c r="J504" i="6" s="1"/>
  <c r="C505" i="6"/>
  <c r="E505" i="6"/>
  <c r="G505" i="6"/>
  <c r="I505" i="6"/>
  <c r="J505" i="6" s="1"/>
  <c r="C506" i="6"/>
  <c r="E506" i="6"/>
  <c r="G506" i="6"/>
  <c r="I506" i="6"/>
  <c r="J506" i="6" s="1"/>
  <c r="C507" i="6"/>
  <c r="E507" i="6"/>
  <c r="G507" i="6"/>
  <c r="I507" i="6"/>
  <c r="J507" i="6" s="1"/>
  <c r="C508" i="6"/>
  <c r="E508" i="6"/>
  <c r="G508" i="6"/>
  <c r="I508" i="6"/>
  <c r="J508" i="6" s="1"/>
  <c r="C509" i="6"/>
  <c r="E509" i="6"/>
  <c r="G509" i="6"/>
  <c r="I509" i="6"/>
  <c r="J509" i="6" s="1"/>
  <c r="C510" i="6"/>
  <c r="E510" i="6"/>
  <c r="G510" i="6"/>
  <c r="I510" i="6"/>
  <c r="J510" i="6" s="1"/>
  <c r="C511" i="6"/>
  <c r="E511" i="6"/>
  <c r="G511" i="6"/>
  <c r="I511" i="6"/>
  <c r="J511" i="6" s="1"/>
  <c r="C512" i="6"/>
  <c r="E512" i="6"/>
  <c r="G512" i="6"/>
  <c r="I512" i="6"/>
  <c r="J512" i="6" s="1"/>
  <c r="C513" i="6"/>
  <c r="E513" i="6"/>
  <c r="G513" i="6"/>
  <c r="I513" i="6"/>
  <c r="J513" i="6" s="1"/>
  <c r="C514" i="6"/>
  <c r="E514" i="6"/>
  <c r="G514" i="6"/>
  <c r="I514" i="6"/>
  <c r="J514" i="6" s="1"/>
  <c r="C515" i="6"/>
  <c r="E515" i="6"/>
  <c r="G515" i="6"/>
  <c r="I515" i="6"/>
  <c r="J515" i="6" s="1"/>
  <c r="C516" i="6"/>
  <c r="E516" i="6"/>
  <c r="G516" i="6"/>
  <c r="I516" i="6"/>
  <c r="J516" i="6" s="1"/>
  <c r="C517" i="6"/>
  <c r="E517" i="6"/>
  <c r="G517" i="6"/>
  <c r="I517" i="6"/>
  <c r="J517" i="6" s="1"/>
  <c r="C518" i="6"/>
  <c r="E518" i="6"/>
  <c r="G518" i="6"/>
  <c r="I518" i="6"/>
  <c r="J518" i="6" s="1"/>
  <c r="C519" i="6"/>
  <c r="E519" i="6"/>
  <c r="G519" i="6"/>
  <c r="I519" i="6"/>
  <c r="J519" i="6" s="1"/>
  <c r="C520" i="6"/>
  <c r="E520" i="6"/>
  <c r="G520" i="6"/>
  <c r="I520" i="6"/>
  <c r="J520" i="6" s="1"/>
  <c r="C521" i="6"/>
  <c r="E521" i="6"/>
  <c r="G521" i="6"/>
  <c r="I521" i="6"/>
  <c r="J521" i="6" s="1"/>
  <c r="C522" i="6"/>
  <c r="E522" i="6"/>
  <c r="G522" i="6"/>
  <c r="I522" i="6"/>
  <c r="J522" i="6" s="1"/>
  <c r="C523" i="6"/>
  <c r="E523" i="6"/>
  <c r="G523" i="6"/>
  <c r="I523" i="6"/>
  <c r="J523" i="6" s="1"/>
  <c r="C524" i="6"/>
  <c r="E524" i="6"/>
  <c r="G524" i="6"/>
  <c r="I524" i="6"/>
  <c r="J524" i="6" s="1"/>
  <c r="C525" i="6"/>
  <c r="E525" i="6"/>
  <c r="G525" i="6"/>
  <c r="I525" i="6"/>
  <c r="J525" i="6" s="1"/>
  <c r="C526" i="6"/>
  <c r="E526" i="6"/>
  <c r="G526" i="6"/>
  <c r="I526" i="6"/>
  <c r="J526" i="6" s="1"/>
  <c r="C527" i="6"/>
  <c r="E527" i="6"/>
  <c r="G527" i="6"/>
  <c r="I527" i="6"/>
  <c r="J527" i="6" s="1"/>
  <c r="C528" i="6"/>
  <c r="E528" i="6"/>
  <c r="G528" i="6"/>
  <c r="I528" i="6"/>
  <c r="J528" i="6" s="1"/>
  <c r="C529" i="6"/>
  <c r="E529" i="6"/>
  <c r="G529" i="6"/>
  <c r="I529" i="6"/>
  <c r="J529" i="6" s="1"/>
  <c r="C530" i="6"/>
  <c r="E530" i="6"/>
  <c r="G530" i="6"/>
  <c r="I530" i="6"/>
  <c r="J530" i="6" s="1"/>
  <c r="C531" i="6"/>
  <c r="E531" i="6"/>
  <c r="G531" i="6"/>
  <c r="I531" i="6"/>
  <c r="J531" i="6" s="1"/>
  <c r="C532" i="6"/>
  <c r="E532" i="6"/>
  <c r="G532" i="6"/>
  <c r="I532" i="6"/>
  <c r="J532" i="6" s="1"/>
  <c r="C533" i="6"/>
  <c r="E533" i="6"/>
  <c r="G533" i="6"/>
  <c r="I533" i="6"/>
  <c r="J533" i="6" s="1"/>
  <c r="C534" i="6"/>
  <c r="E534" i="6"/>
  <c r="G534" i="6"/>
  <c r="I534" i="6"/>
  <c r="J534" i="6" s="1"/>
  <c r="C535" i="6"/>
  <c r="E535" i="6"/>
  <c r="G535" i="6"/>
  <c r="I535" i="6"/>
  <c r="J535" i="6" s="1"/>
  <c r="C536" i="6"/>
  <c r="E536" i="6"/>
  <c r="G536" i="6"/>
  <c r="I536" i="6"/>
  <c r="J536" i="6" s="1"/>
  <c r="C537" i="6"/>
  <c r="E537" i="6"/>
  <c r="G537" i="6"/>
  <c r="I537" i="6"/>
  <c r="J537" i="6" s="1"/>
  <c r="C538" i="6"/>
  <c r="E538" i="6"/>
  <c r="G538" i="6"/>
  <c r="I538" i="6"/>
  <c r="J538" i="6" s="1"/>
  <c r="C539" i="6"/>
  <c r="E539" i="6"/>
  <c r="G539" i="6"/>
  <c r="I539" i="6"/>
  <c r="J539" i="6" s="1"/>
  <c r="C540" i="6"/>
  <c r="E540" i="6"/>
  <c r="G540" i="6"/>
  <c r="I540" i="6"/>
  <c r="J540" i="6" s="1"/>
  <c r="C541" i="6"/>
  <c r="E541" i="6"/>
  <c r="G541" i="6"/>
  <c r="I541" i="6"/>
  <c r="J541" i="6" s="1"/>
  <c r="C542" i="6"/>
  <c r="E542" i="6"/>
  <c r="G542" i="6"/>
  <c r="I542" i="6"/>
  <c r="J542" i="6" s="1"/>
  <c r="C543" i="6"/>
  <c r="E543" i="6"/>
  <c r="G543" i="6"/>
  <c r="I543" i="6"/>
  <c r="J543" i="6" s="1"/>
  <c r="C544" i="6"/>
  <c r="E544" i="6"/>
  <c r="G544" i="6"/>
  <c r="I544" i="6"/>
  <c r="J544" i="6" s="1"/>
  <c r="C545" i="6"/>
  <c r="E545" i="6"/>
  <c r="G545" i="6"/>
  <c r="I545" i="6"/>
  <c r="J545" i="6" s="1"/>
  <c r="C546" i="6"/>
  <c r="E546" i="6"/>
  <c r="G546" i="6"/>
  <c r="I546" i="6"/>
  <c r="J546" i="6" s="1"/>
  <c r="C547" i="6"/>
  <c r="E547" i="6"/>
  <c r="G547" i="6"/>
  <c r="I547" i="6"/>
  <c r="J547" i="6" s="1"/>
  <c r="C548" i="6"/>
  <c r="E548" i="6"/>
  <c r="G548" i="6"/>
  <c r="I548" i="6"/>
  <c r="J548" i="6" s="1"/>
  <c r="C549" i="6"/>
  <c r="E549" i="6"/>
  <c r="G549" i="6"/>
  <c r="I549" i="6"/>
  <c r="J549" i="6" s="1"/>
  <c r="C550" i="6"/>
  <c r="E550" i="6"/>
  <c r="G550" i="6"/>
  <c r="I550" i="6"/>
  <c r="J550" i="6" s="1"/>
  <c r="C551" i="6"/>
  <c r="E551" i="6"/>
  <c r="G551" i="6"/>
  <c r="I551" i="6"/>
  <c r="J551" i="6" s="1"/>
  <c r="C552" i="6"/>
  <c r="E552" i="6"/>
  <c r="G552" i="6"/>
  <c r="I552" i="6"/>
  <c r="J552" i="6" s="1"/>
  <c r="C553" i="6"/>
  <c r="E553" i="6"/>
  <c r="G553" i="6"/>
  <c r="I553" i="6"/>
  <c r="J553" i="6" s="1"/>
  <c r="C554" i="6"/>
  <c r="E554" i="6"/>
  <c r="G554" i="6"/>
  <c r="I554" i="6"/>
  <c r="J554" i="6" s="1"/>
  <c r="C555" i="6"/>
  <c r="E555" i="6"/>
  <c r="G555" i="6"/>
  <c r="I555" i="6"/>
  <c r="J555" i="6" s="1"/>
  <c r="C556" i="6"/>
  <c r="E556" i="6"/>
  <c r="G556" i="6"/>
  <c r="I556" i="6"/>
  <c r="J556" i="6" s="1"/>
  <c r="C557" i="6"/>
  <c r="E557" i="6"/>
  <c r="G557" i="6"/>
  <c r="I557" i="6"/>
  <c r="J557" i="6" s="1"/>
  <c r="C558" i="6"/>
  <c r="E558" i="6"/>
  <c r="G558" i="6"/>
  <c r="I558" i="6"/>
  <c r="J558" i="6" s="1"/>
  <c r="C559" i="6"/>
  <c r="E559" i="6"/>
  <c r="G559" i="6"/>
  <c r="I559" i="6"/>
  <c r="J559" i="6" s="1"/>
  <c r="C560" i="6"/>
  <c r="E560" i="6"/>
  <c r="G560" i="6"/>
  <c r="I560" i="6"/>
  <c r="J560" i="6" s="1"/>
  <c r="C561" i="6"/>
  <c r="E561" i="6"/>
  <c r="G561" i="6"/>
  <c r="I561" i="6"/>
  <c r="J561" i="6" s="1"/>
  <c r="C562" i="6"/>
  <c r="E562" i="6"/>
  <c r="G562" i="6"/>
  <c r="I562" i="6"/>
  <c r="J562" i="6" s="1"/>
  <c r="C563" i="6"/>
  <c r="E563" i="6"/>
  <c r="G563" i="6"/>
  <c r="I563" i="6"/>
  <c r="J563" i="6" s="1"/>
  <c r="C564" i="6"/>
  <c r="E564" i="6"/>
  <c r="G564" i="6"/>
  <c r="I564" i="6"/>
  <c r="J564" i="6" s="1"/>
  <c r="C565" i="6"/>
  <c r="E565" i="6"/>
  <c r="G565" i="6"/>
  <c r="I565" i="6"/>
  <c r="J565" i="6" s="1"/>
  <c r="C566" i="6"/>
  <c r="E566" i="6"/>
  <c r="G566" i="6"/>
  <c r="I566" i="6"/>
  <c r="J566" i="6" s="1"/>
  <c r="C567" i="6"/>
  <c r="E567" i="6"/>
  <c r="G567" i="6"/>
  <c r="I567" i="6"/>
  <c r="J567" i="6" s="1"/>
  <c r="C568" i="6"/>
  <c r="E568" i="6"/>
  <c r="G568" i="6"/>
  <c r="I568" i="6"/>
  <c r="J568" i="6" s="1"/>
  <c r="C569" i="6"/>
  <c r="E569" i="6"/>
  <c r="G569" i="6"/>
  <c r="I569" i="6"/>
  <c r="J569" i="6" s="1"/>
  <c r="C570" i="6"/>
  <c r="E570" i="6"/>
  <c r="G570" i="6"/>
  <c r="I570" i="6"/>
  <c r="J570" i="6" s="1"/>
  <c r="C571" i="6"/>
  <c r="E571" i="6"/>
  <c r="G571" i="6"/>
  <c r="I571" i="6"/>
  <c r="J571" i="6" s="1"/>
  <c r="C572" i="6"/>
  <c r="E572" i="6"/>
  <c r="G572" i="6"/>
  <c r="I572" i="6"/>
  <c r="J572" i="6" s="1"/>
  <c r="C573" i="6"/>
  <c r="E573" i="6"/>
  <c r="G573" i="6"/>
  <c r="I573" i="6"/>
  <c r="J573" i="6" s="1"/>
  <c r="C574" i="6"/>
  <c r="E574" i="6"/>
  <c r="G574" i="6"/>
  <c r="I574" i="6"/>
  <c r="J574" i="6" s="1"/>
  <c r="C575" i="6"/>
  <c r="E575" i="6"/>
  <c r="G575" i="6"/>
  <c r="I575" i="6"/>
  <c r="J575" i="6" s="1"/>
  <c r="C576" i="6"/>
  <c r="E576" i="6"/>
  <c r="G576" i="6"/>
  <c r="I576" i="6"/>
  <c r="J576" i="6" s="1"/>
  <c r="C577" i="6"/>
  <c r="E577" i="6"/>
  <c r="G577" i="6"/>
  <c r="I577" i="6"/>
  <c r="J577" i="6" s="1"/>
  <c r="C578" i="6"/>
  <c r="E578" i="6"/>
  <c r="G578" i="6"/>
  <c r="I578" i="6"/>
  <c r="J578" i="6" s="1"/>
  <c r="C579" i="6"/>
  <c r="E579" i="6"/>
  <c r="G579" i="6"/>
  <c r="I579" i="6"/>
  <c r="J579" i="6" s="1"/>
  <c r="C580" i="6"/>
  <c r="E580" i="6"/>
  <c r="G580" i="6"/>
  <c r="I580" i="6"/>
  <c r="J580" i="6" s="1"/>
  <c r="C581" i="6"/>
  <c r="E581" i="6"/>
  <c r="G581" i="6"/>
  <c r="I581" i="6"/>
  <c r="J581" i="6" s="1"/>
  <c r="C582" i="6"/>
  <c r="E582" i="6"/>
  <c r="G582" i="6"/>
  <c r="I582" i="6"/>
  <c r="J582" i="6" s="1"/>
  <c r="C583" i="6"/>
  <c r="E583" i="6"/>
  <c r="G583" i="6"/>
  <c r="I583" i="6"/>
  <c r="J583" i="6" s="1"/>
  <c r="C584" i="6"/>
  <c r="E584" i="6"/>
  <c r="G584" i="6"/>
  <c r="I584" i="6"/>
  <c r="J584" i="6" s="1"/>
  <c r="C585" i="6"/>
  <c r="E585" i="6"/>
  <c r="G585" i="6"/>
  <c r="I585" i="6"/>
  <c r="J585" i="6" s="1"/>
  <c r="C586" i="6"/>
  <c r="E586" i="6"/>
  <c r="G586" i="6"/>
  <c r="I586" i="6"/>
  <c r="J586" i="6" s="1"/>
  <c r="C587" i="6"/>
  <c r="E587" i="6"/>
  <c r="G587" i="6"/>
  <c r="I587" i="6"/>
  <c r="J587" i="6" s="1"/>
  <c r="C588" i="6"/>
  <c r="E588" i="6"/>
  <c r="G588" i="6"/>
  <c r="I588" i="6"/>
  <c r="J588" i="6" s="1"/>
  <c r="C589" i="6"/>
  <c r="E589" i="6"/>
  <c r="G589" i="6"/>
  <c r="I589" i="6"/>
  <c r="J589" i="6" s="1"/>
  <c r="C590" i="6"/>
  <c r="E590" i="6"/>
  <c r="G590" i="6"/>
  <c r="I590" i="6"/>
  <c r="J590" i="6" s="1"/>
  <c r="C591" i="6"/>
  <c r="E591" i="6"/>
  <c r="G591" i="6"/>
  <c r="I591" i="6"/>
  <c r="J591" i="6" s="1"/>
  <c r="C592" i="6"/>
  <c r="E592" i="6"/>
  <c r="G592" i="6"/>
  <c r="I592" i="6"/>
  <c r="J592" i="6" s="1"/>
  <c r="C593" i="6"/>
  <c r="E593" i="6"/>
  <c r="G593" i="6"/>
  <c r="I593" i="6"/>
  <c r="J593" i="6" s="1"/>
  <c r="C594" i="6"/>
  <c r="E594" i="6"/>
  <c r="G594" i="6"/>
  <c r="I594" i="6"/>
  <c r="J594" i="6" s="1"/>
  <c r="C595" i="6"/>
  <c r="E595" i="6"/>
  <c r="G595" i="6"/>
  <c r="I595" i="6"/>
  <c r="J595" i="6" s="1"/>
  <c r="C596" i="6"/>
  <c r="E596" i="6"/>
  <c r="G596" i="6"/>
  <c r="I596" i="6"/>
  <c r="J596" i="6" s="1"/>
  <c r="C597" i="6"/>
  <c r="E597" i="6"/>
  <c r="G597" i="6"/>
  <c r="I597" i="6"/>
  <c r="J597" i="6" s="1"/>
  <c r="C598" i="6"/>
  <c r="E598" i="6"/>
  <c r="G598" i="6"/>
  <c r="I598" i="6"/>
  <c r="J598" i="6" s="1"/>
  <c r="C599" i="6"/>
  <c r="E599" i="6"/>
  <c r="G599" i="6"/>
  <c r="I599" i="6"/>
  <c r="J599" i="6" s="1"/>
  <c r="C600" i="6"/>
  <c r="E600" i="6"/>
  <c r="G600" i="6"/>
  <c r="I600" i="6"/>
  <c r="J600" i="6" s="1"/>
  <c r="C601" i="6"/>
  <c r="E601" i="6"/>
  <c r="G601" i="6"/>
  <c r="I601" i="6"/>
  <c r="J601" i="6" s="1"/>
  <c r="C602" i="6"/>
  <c r="E602" i="6"/>
  <c r="G602" i="6"/>
  <c r="I602" i="6"/>
  <c r="J602" i="6" s="1"/>
  <c r="C603" i="6"/>
  <c r="E603" i="6"/>
  <c r="G603" i="6"/>
  <c r="I603" i="6"/>
  <c r="J603" i="6" s="1"/>
  <c r="C604" i="6"/>
  <c r="E604" i="6"/>
  <c r="G604" i="6"/>
  <c r="I604" i="6"/>
  <c r="J604" i="6" s="1"/>
  <c r="C605" i="6"/>
  <c r="E605" i="6"/>
  <c r="G605" i="6"/>
  <c r="I605" i="6"/>
  <c r="J605" i="6" s="1"/>
  <c r="C606" i="6"/>
  <c r="E606" i="6"/>
  <c r="G606" i="6"/>
  <c r="I606" i="6"/>
  <c r="J606" i="6" s="1"/>
  <c r="C607" i="6"/>
  <c r="E607" i="6"/>
  <c r="G607" i="6"/>
  <c r="I607" i="6"/>
  <c r="J607" i="6" s="1"/>
  <c r="C608" i="6"/>
  <c r="E608" i="6"/>
  <c r="G608" i="6"/>
  <c r="I608" i="6"/>
  <c r="J608" i="6" s="1"/>
  <c r="C609" i="6"/>
  <c r="E609" i="6"/>
  <c r="G609" i="6"/>
  <c r="I609" i="6"/>
  <c r="J609" i="6" s="1"/>
  <c r="C610" i="6"/>
  <c r="E610" i="6"/>
  <c r="G610" i="6"/>
  <c r="I610" i="6"/>
  <c r="J610" i="6" s="1"/>
  <c r="C611" i="6"/>
  <c r="E611" i="6"/>
  <c r="G611" i="6"/>
  <c r="I611" i="6"/>
  <c r="J611" i="6" s="1"/>
  <c r="C612" i="6"/>
  <c r="E612" i="6"/>
  <c r="G612" i="6"/>
  <c r="I612" i="6"/>
  <c r="J612" i="6" s="1"/>
  <c r="C613" i="6"/>
  <c r="E613" i="6"/>
  <c r="G613" i="6"/>
  <c r="I613" i="6"/>
  <c r="J613" i="6" s="1"/>
  <c r="C614" i="6"/>
  <c r="E614" i="6"/>
  <c r="G614" i="6"/>
  <c r="I614" i="6"/>
  <c r="J614" i="6" s="1"/>
  <c r="C615" i="6"/>
  <c r="E615" i="6"/>
  <c r="G615" i="6"/>
  <c r="I615" i="6"/>
  <c r="J615" i="6" s="1"/>
  <c r="C616" i="6"/>
  <c r="E616" i="6"/>
  <c r="G616" i="6"/>
  <c r="I616" i="6"/>
  <c r="J616" i="6" s="1"/>
  <c r="C617" i="6"/>
  <c r="E617" i="6"/>
  <c r="G617" i="6"/>
  <c r="I617" i="6"/>
  <c r="J617" i="6" s="1"/>
  <c r="C618" i="6"/>
  <c r="E618" i="6"/>
  <c r="G618" i="6"/>
  <c r="I618" i="6"/>
  <c r="J618" i="6" s="1"/>
  <c r="C619" i="6"/>
  <c r="E619" i="6"/>
  <c r="G619" i="6"/>
  <c r="I619" i="6"/>
  <c r="J619" i="6" s="1"/>
  <c r="C620" i="6"/>
  <c r="E620" i="6"/>
  <c r="G620" i="6"/>
  <c r="I620" i="6"/>
  <c r="J620" i="6" s="1"/>
  <c r="C621" i="6"/>
  <c r="E621" i="6"/>
  <c r="G621" i="6"/>
  <c r="I621" i="6"/>
  <c r="J621" i="6" s="1"/>
  <c r="C622" i="6"/>
  <c r="E622" i="6"/>
  <c r="G622" i="6"/>
  <c r="I622" i="6"/>
  <c r="J622" i="6" s="1"/>
  <c r="C623" i="6"/>
  <c r="E623" i="6"/>
  <c r="G623" i="6"/>
  <c r="I623" i="6"/>
  <c r="J623" i="6" s="1"/>
  <c r="C624" i="6"/>
  <c r="E624" i="6"/>
  <c r="G624" i="6"/>
  <c r="I624" i="6"/>
  <c r="J624" i="6" s="1"/>
  <c r="C625" i="6"/>
  <c r="E625" i="6"/>
  <c r="G625" i="6"/>
  <c r="I625" i="6"/>
  <c r="J625" i="6" s="1"/>
  <c r="C626" i="6"/>
  <c r="E626" i="6"/>
  <c r="G626" i="6"/>
  <c r="I626" i="6"/>
  <c r="J626" i="6" s="1"/>
  <c r="C627" i="6"/>
  <c r="E627" i="6"/>
  <c r="G627" i="6"/>
  <c r="I627" i="6"/>
  <c r="J627" i="6" s="1"/>
  <c r="C628" i="6"/>
  <c r="E628" i="6"/>
  <c r="G628" i="6"/>
  <c r="I628" i="6"/>
  <c r="J628" i="6" s="1"/>
  <c r="C629" i="6"/>
  <c r="E629" i="6"/>
  <c r="G629" i="6"/>
  <c r="I629" i="6"/>
  <c r="J629" i="6" s="1"/>
  <c r="C630" i="6"/>
  <c r="E630" i="6"/>
  <c r="G630" i="6"/>
  <c r="I630" i="6"/>
  <c r="J630" i="6" s="1"/>
  <c r="C631" i="6"/>
  <c r="E631" i="6"/>
  <c r="G631" i="6"/>
  <c r="I631" i="6"/>
  <c r="J631" i="6" s="1"/>
  <c r="C632" i="6"/>
  <c r="E632" i="6"/>
  <c r="G632" i="6"/>
  <c r="I632" i="6"/>
  <c r="J632" i="6" s="1"/>
  <c r="C633" i="6"/>
  <c r="E633" i="6"/>
  <c r="G633" i="6"/>
  <c r="I633" i="6"/>
  <c r="J633" i="6" s="1"/>
  <c r="C634" i="6"/>
  <c r="E634" i="6"/>
  <c r="G634" i="6"/>
  <c r="I634" i="6"/>
  <c r="J634" i="6" s="1"/>
  <c r="C635" i="6"/>
  <c r="E635" i="6"/>
  <c r="G635" i="6"/>
  <c r="I635" i="6"/>
  <c r="J635" i="6" s="1"/>
  <c r="C636" i="6"/>
  <c r="E636" i="6"/>
  <c r="G636" i="6"/>
  <c r="I636" i="6"/>
  <c r="J636" i="6" s="1"/>
  <c r="C637" i="6"/>
  <c r="E637" i="6"/>
  <c r="G637" i="6"/>
  <c r="I637" i="6"/>
  <c r="J637" i="6" s="1"/>
  <c r="C638" i="6"/>
  <c r="E638" i="6"/>
  <c r="G638" i="6"/>
  <c r="I638" i="6"/>
  <c r="J638" i="6" s="1"/>
  <c r="C639" i="6"/>
  <c r="E639" i="6"/>
  <c r="G639" i="6"/>
  <c r="I639" i="6"/>
  <c r="J639" i="6" s="1"/>
  <c r="C640" i="6"/>
  <c r="E640" i="6"/>
  <c r="G640" i="6"/>
  <c r="I640" i="6"/>
  <c r="J640" i="6" s="1"/>
  <c r="C641" i="6"/>
  <c r="E641" i="6"/>
  <c r="G641" i="6"/>
  <c r="I641" i="6"/>
  <c r="J641" i="6" s="1"/>
  <c r="C642" i="6"/>
  <c r="E642" i="6"/>
  <c r="G642" i="6"/>
  <c r="I642" i="6"/>
  <c r="J642" i="6" s="1"/>
  <c r="C643" i="6"/>
  <c r="E643" i="6"/>
  <c r="G643" i="6"/>
  <c r="I643" i="6"/>
  <c r="J643" i="6" s="1"/>
  <c r="C644" i="6"/>
  <c r="E644" i="6"/>
  <c r="G644" i="6"/>
  <c r="I644" i="6"/>
  <c r="J644" i="6" s="1"/>
  <c r="C645" i="6"/>
  <c r="E645" i="6"/>
  <c r="G645" i="6"/>
  <c r="I645" i="6"/>
  <c r="J645" i="6" s="1"/>
  <c r="C646" i="6"/>
  <c r="E646" i="6"/>
  <c r="G646" i="6"/>
  <c r="I646" i="6"/>
  <c r="J646" i="6" s="1"/>
  <c r="C647" i="6"/>
  <c r="E647" i="6"/>
  <c r="G647" i="6"/>
  <c r="I647" i="6"/>
  <c r="J647" i="6" s="1"/>
  <c r="C648" i="6"/>
  <c r="E648" i="6"/>
  <c r="G648" i="6"/>
  <c r="I648" i="6"/>
  <c r="J648" i="6" s="1"/>
  <c r="C649" i="6"/>
  <c r="E649" i="6"/>
  <c r="G649" i="6"/>
  <c r="I649" i="6"/>
  <c r="J649" i="6" s="1"/>
  <c r="C650" i="6"/>
  <c r="E650" i="6"/>
  <c r="G650" i="6"/>
  <c r="I650" i="6"/>
  <c r="J650" i="6" s="1"/>
  <c r="C651" i="6"/>
  <c r="E651" i="6"/>
  <c r="G651" i="6"/>
  <c r="I651" i="6"/>
  <c r="J651" i="6" s="1"/>
  <c r="C652" i="6"/>
  <c r="E652" i="6"/>
  <c r="G652" i="6"/>
  <c r="I652" i="6"/>
  <c r="J652" i="6" s="1"/>
  <c r="C653" i="6"/>
  <c r="E653" i="6"/>
  <c r="G653" i="6"/>
  <c r="I653" i="6"/>
  <c r="J653" i="6" s="1"/>
  <c r="C654" i="6"/>
  <c r="E654" i="6"/>
  <c r="G654" i="6"/>
  <c r="I654" i="6"/>
  <c r="J654" i="6" s="1"/>
  <c r="C655" i="6"/>
  <c r="E655" i="6"/>
  <c r="G655" i="6"/>
  <c r="I655" i="6"/>
  <c r="J655" i="6" s="1"/>
  <c r="C656" i="6"/>
  <c r="E656" i="6"/>
  <c r="G656" i="6"/>
  <c r="I656" i="6"/>
  <c r="J656" i="6" s="1"/>
  <c r="C657" i="6"/>
  <c r="E657" i="6"/>
  <c r="G657" i="6"/>
  <c r="I657" i="6"/>
  <c r="J657" i="6" s="1"/>
  <c r="C658" i="6"/>
  <c r="E658" i="6"/>
  <c r="G658" i="6"/>
  <c r="I658" i="6"/>
  <c r="J658" i="6" s="1"/>
  <c r="C659" i="6"/>
  <c r="E659" i="6"/>
  <c r="G659" i="6"/>
  <c r="I659" i="6"/>
  <c r="J659" i="6" s="1"/>
  <c r="C660" i="6"/>
  <c r="E660" i="6"/>
  <c r="G660" i="6"/>
  <c r="I660" i="6"/>
  <c r="J660" i="6" s="1"/>
  <c r="C661" i="6"/>
  <c r="E661" i="6"/>
  <c r="G661" i="6"/>
  <c r="I661" i="6"/>
  <c r="J661" i="6" s="1"/>
  <c r="C662" i="6"/>
  <c r="E662" i="6"/>
  <c r="G662" i="6"/>
  <c r="I662" i="6"/>
  <c r="J662" i="6" s="1"/>
  <c r="C663" i="6"/>
  <c r="E663" i="6"/>
  <c r="G663" i="6"/>
  <c r="I663" i="6"/>
  <c r="J663" i="6" s="1"/>
  <c r="C664" i="6"/>
  <c r="E664" i="6"/>
  <c r="G664" i="6"/>
  <c r="I664" i="6"/>
  <c r="J664" i="6" s="1"/>
  <c r="C665" i="6"/>
  <c r="E665" i="6"/>
  <c r="G665" i="6"/>
  <c r="I665" i="6"/>
  <c r="J665" i="6" s="1"/>
  <c r="C666" i="6"/>
  <c r="E666" i="6"/>
  <c r="G666" i="6"/>
  <c r="I666" i="6"/>
  <c r="J666" i="6" s="1"/>
  <c r="C667" i="6"/>
  <c r="E667" i="6"/>
  <c r="G667" i="6"/>
  <c r="I667" i="6"/>
  <c r="J667" i="6" s="1"/>
  <c r="C668" i="6"/>
  <c r="E668" i="6"/>
  <c r="G668" i="6"/>
  <c r="I668" i="6"/>
  <c r="J668" i="6" s="1"/>
  <c r="C669" i="6"/>
  <c r="E669" i="6"/>
  <c r="G669" i="6"/>
  <c r="I669" i="6"/>
  <c r="J669" i="6" s="1"/>
  <c r="C670" i="6"/>
  <c r="E670" i="6"/>
  <c r="G670" i="6"/>
  <c r="I670" i="6"/>
  <c r="J670" i="6" s="1"/>
  <c r="C671" i="6"/>
  <c r="E671" i="6"/>
  <c r="G671" i="6"/>
  <c r="I671" i="6"/>
  <c r="J671" i="6" s="1"/>
  <c r="C672" i="6"/>
  <c r="E672" i="6"/>
  <c r="G672" i="6"/>
  <c r="I672" i="6"/>
  <c r="J672" i="6" s="1"/>
  <c r="C673" i="6"/>
  <c r="E673" i="6"/>
  <c r="G673" i="6"/>
  <c r="I673" i="6"/>
  <c r="J673" i="6" s="1"/>
  <c r="C674" i="6"/>
  <c r="E674" i="6"/>
  <c r="G674" i="6"/>
  <c r="I674" i="6"/>
  <c r="J674" i="6" s="1"/>
  <c r="C675" i="6"/>
  <c r="E675" i="6"/>
  <c r="G675" i="6"/>
  <c r="I675" i="6"/>
  <c r="J675" i="6" s="1"/>
  <c r="C676" i="6"/>
  <c r="E676" i="6"/>
  <c r="G676" i="6"/>
  <c r="I676" i="6"/>
  <c r="J676" i="6" s="1"/>
  <c r="C677" i="6"/>
  <c r="E677" i="6"/>
  <c r="G677" i="6"/>
  <c r="I677" i="6"/>
  <c r="J677" i="6" s="1"/>
  <c r="C678" i="6"/>
  <c r="E678" i="6"/>
  <c r="G678" i="6"/>
  <c r="I678" i="6"/>
  <c r="J678" i="6" s="1"/>
  <c r="C679" i="6"/>
  <c r="E679" i="6"/>
  <c r="G679" i="6"/>
  <c r="I679" i="6"/>
  <c r="J679" i="6" s="1"/>
  <c r="C680" i="6"/>
  <c r="E680" i="6"/>
  <c r="G680" i="6"/>
  <c r="I680" i="6"/>
  <c r="J680" i="6" s="1"/>
  <c r="C681" i="6"/>
  <c r="E681" i="6"/>
  <c r="G681" i="6"/>
  <c r="I681" i="6"/>
  <c r="J681" i="6" s="1"/>
  <c r="C682" i="6"/>
  <c r="E682" i="6"/>
  <c r="G682" i="6"/>
  <c r="I682" i="6"/>
  <c r="J682" i="6" s="1"/>
  <c r="C683" i="6"/>
  <c r="E683" i="6"/>
  <c r="G683" i="6"/>
  <c r="I683" i="6"/>
  <c r="J683" i="6" s="1"/>
  <c r="C684" i="6"/>
  <c r="E684" i="6"/>
  <c r="G684" i="6"/>
  <c r="I684" i="6"/>
  <c r="J684" i="6" s="1"/>
  <c r="C685" i="6"/>
  <c r="E685" i="6"/>
  <c r="G685" i="6"/>
  <c r="I685" i="6"/>
  <c r="J685" i="6" s="1"/>
  <c r="C686" i="6"/>
  <c r="E686" i="6"/>
  <c r="G686" i="6"/>
  <c r="I686" i="6"/>
  <c r="J686" i="6" s="1"/>
  <c r="C687" i="6"/>
  <c r="E687" i="6"/>
  <c r="G687" i="6"/>
  <c r="I687" i="6"/>
  <c r="J687" i="6" s="1"/>
  <c r="C688" i="6"/>
  <c r="E688" i="6"/>
  <c r="G688" i="6"/>
  <c r="I688" i="6"/>
  <c r="J688" i="6" s="1"/>
  <c r="C689" i="6"/>
  <c r="E689" i="6"/>
  <c r="G689" i="6"/>
  <c r="I689" i="6"/>
  <c r="J689" i="6" s="1"/>
  <c r="C690" i="6"/>
  <c r="E690" i="6"/>
  <c r="G690" i="6"/>
  <c r="I690" i="6"/>
  <c r="J690" i="6" s="1"/>
  <c r="C691" i="6"/>
  <c r="E691" i="6"/>
  <c r="G691" i="6"/>
  <c r="I691" i="6"/>
  <c r="J691" i="6" s="1"/>
  <c r="C692" i="6"/>
  <c r="E692" i="6"/>
  <c r="G692" i="6"/>
  <c r="I692" i="6"/>
  <c r="J692" i="6" s="1"/>
  <c r="C693" i="6"/>
  <c r="E693" i="6"/>
  <c r="G693" i="6"/>
  <c r="I693" i="6"/>
  <c r="J693" i="6" s="1"/>
  <c r="C694" i="6"/>
  <c r="E694" i="6"/>
  <c r="G694" i="6"/>
  <c r="I694" i="6"/>
  <c r="J694" i="6" s="1"/>
  <c r="C695" i="6"/>
  <c r="E695" i="6"/>
  <c r="G695" i="6"/>
  <c r="I695" i="6"/>
  <c r="J695" i="6" s="1"/>
  <c r="C696" i="6"/>
  <c r="E696" i="6"/>
  <c r="G696" i="6"/>
  <c r="I696" i="6"/>
  <c r="J696" i="6" s="1"/>
  <c r="C697" i="6"/>
  <c r="E697" i="6"/>
  <c r="G697" i="6"/>
  <c r="I697" i="6"/>
  <c r="J697" i="6" s="1"/>
  <c r="C698" i="6"/>
  <c r="E698" i="6"/>
  <c r="G698" i="6"/>
  <c r="I698" i="6"/>
  <c r="J698" i="6" s="1"/>
  <c r="C699" i="6"/>
  <c r="E699" i="6"/>
  <c r="G699" i="6"/>
  <c r="I699" i="6"/>
  <c r="J699" i="6" s="1"/>
  <c r="C700" i="6"/>
  <c r="E700" i="6"/>
  <c r="G700" i="6"/>
  <c r="I700" i="6"/>
  <c r="J700" i="6" s="1"/>
  <c r="C701" i="6"/>
  <c r="E701" i="6"/>
  <c r="G701" i="6"/>
  <c r="I701" i="6"/>
  <c r="J701" i="6" s="1"/>
  <c r="C702" i="6"/>
  <c r="E702" i="6"/>
  <c r="G702" i="6"/>
  <c r="I702" i="6"/>
  <c r="J702" i="6" s="1"/>
  <c r="C703" i="6"/>
  <c r="E703" i="6"/>
  <c r="G703" i="6"/>
  <c r="I703" i="6"/>
  <c r="J703" i="6" s="1"/>
  <c r="C704" i="6"/>
  <c r="E704" i="6"/>
  <c r="G704" i="6"/>
  <c r="I704" i="6"/>
  <c r="J704" i="6" s="1"/>
  <c r="C705" i="6"/>
  <c r="E705" i="6"/>
  <c r="G705" i="6"/>
  <c r="I705" i="6"/>
  <c r="J705" i="6" s="1"/>
  <c r="C706" i="6"/>
  <c r="E706" i="6"/>
  <c r="G706" i="6"/>
  <c r="I706" i="6"/>
  <c r="J706" i="6" s="1"/>
  <c r="C707" i="6"/>
  <c r="E707" i="6"/>
  <c r="G707" i="6"/>
  <c r="I707" i="6"/>
  <c r="J707" i="6" s="1"/>
  <c r="C708" i="6"/>
  <c r="E708" i="6"/>
  <c r="G708" i="6"/>
  <c r="I708" i="6"/>
  <c r="J708" i="6" s="1"/>
  <c r="C709" i="6"/>
  <c r="E709" i="6"/>
  <c r="G709" i="6"/>
  <c r="I709" i="6"/>
  <c r="J709" i="6" s="1"/>
  <c r="C710" i="6"/>
  <c r="E710" i="6"/>
  <c r="G710" i="6"/>
  <c r="I710" i="6"/>
  <c r="J710" i="6" s="1"/>
  <c r="C711" i="6"/>
  <c r="E711" i="6"/>
  <c r="G711" i="6"/>
  <c r="I711" i="6"/>
  <c r="J711" i="6" s="1"/>
  <c r="C712" i="6"/>
  <c r="E712" i="6"/>
  <c r="G712" i="6"/>
  <c r="I712" i="6"/>
  <c r="J712" i="6" s="1"/>
  <c r="C713" i="6"/>
  <c r="E713" i="6"/>
  <c r="G713" i="6"/>
  <c r="I713" i="6"/>
  <c r="J713" i="6" s="1"/>
  <c r="C714" i="6"/>
  <c r="E714" i="6"/>
  <c r="G714" i="6"/>
  <c r="I714" i="6"/>
  <c r="J714" i="6" s="1"/>
  <c r="C715" i="6"/>
  <c r="E715" i="6"/>
  <c r="G715" i="6"/>
  <c r="I715" i="6"/>
  <c r="J715" i="6" s="1"/>
  <c r="C716" i="6"/>
  <c r="E716" i="6"/>
  <c r="G716" i="6"/>
  <c r="I716" i="6"/>
  <c r="J716" i="6" s="1"/>
  <c r="C717" i="6"/>
  <c r="E717" i="6"/>
  <c r="G717" i="6"/>
  <c r="I717" i="6"/>
  <c r="J717" i="6" s="1"/>
  <c r="C718" i="6"/>
  <c r="E718" i="6"/>
  <c r="G718" i="6"/>
  <c r="I718" i="6"/>
  <c r="J718" i="6" s="1"/>
  <c r="C719" i="6"/>
  <c r="E719" i="6"/>
  <c r="G719" i="6"/>
  <c r="I719" i="6"/>
  <c r="J719" i="6" s="1"/>
  <c r="C720" i="6"/>
  <c r="E720" i="6"/>
  <c r="G720" i="6"/>
  <c r="I720" i="6"/>
  <c r="J720" i="6" s="1"/>
  <c r="C721" i="6"/>
  <c r="E721" i="6"/>
  <c r="G721" i="6"/>
  <c r="I721" i="6"/>
  <c r="J721" i="6" s="1"/>
  <c r="C722" i="6"/>
  <c r="E722" i="6"/>
  <c r="G722" i="6"/>
  <c r="I722" i="6"/>
  <c r="J722" i="6" s="1"/>
  <c r="C723" i="6"/>
  <c r="E723" i="6"/>
  <c r="G723" i="6"/>
  <c r="I723" i="6"/>
  <c r="J723" i="6" s="1"/>
  <c r="C724" i="6"/>
  <c r="E724" i="6"/>
  <c r="G724" i="6"/>
  <c r="I724" i="6"/>
  <c r="J724" i="6" s="1"/>
  <c r="C725" i="6"/>
  <c r="E725" i="6"/>
  <c r="G725" i="6"/>
  <c r="I725" i="6"/>
  <c r="J725" i="6" s="1"/>
  <c r="C726" i="6"/>
  <c r="E726" i="6"/>
  <c r="G726" i="6"/>
  <c r="I726" i="6"/>
  <c r="J726" i="6" s="1"/>
  <c r="C727" i="6"/>
  <c r="E727" i="6"/>
  <c r="G727" i="6"/>
  <c r="I727" i="6"/>
  <c r="J727" i="6" s="1"/>
  <c r="C728" i="6"/>
  <c r="E728" i="6"/>
  <c r="G728" i="6"/>
  <c r="I728" i="6"/>
  <c r="J728" i="6" s="1"/>
  <c r="C729" i="6"/>
  <c r="E729" i="6"/>
  <c r="G729" i="6"/>
  <c r="I729" i="6"/>
  <c r="J729" i="6" s="1"/>
  <c r="C730" i="6"/>
  <c r="E730" i="6"/>
  <c r="G730" i="6"/>
  <c r="I730" i="6"/>
  <c r="J730" i="6" s="1"/>
  <c r="C731" i="6"/>
  <c r="E731" i="6"/>
  <c r="G731" i="6"/>
  <c r="I731" i="6"/>
  <c r="J731" i="6" s="1"/>
  <c r="C732" i="6"/>
  <c r="E732" i="6"/>
  <c r="G732" i="6"/>
  <c r="I732" i="6"/>
  <c r="J732" i="6" s="1"/>
  <c r="C733" i="6"/>
  <c r="E733" i="6"/>
  <c r="G733" i="6"/>
  <c r="I733" i="6"/>
  <c r="J733" i="6" s="1"/>
  <c r="C734" i="6"/>
  <c r="E734" i="6"/>
  <c r="G734" i="6"/>
  <c r="I734" i="6"/>
  <c r="J734" i="6" s="1"/>
  <c r="C735" i="6"/>
  <c r="E735" i="6"/>
  <c r="G735" i="6"/>
  <c r="I735" i="6"/>
  <c r="J735" i="6" s="1"/>
  <c r="C736" i="6"/>
  <c r="E736" i="6"/>
  <c r="G736" i="6"/>
  <c r="I736" i="6"/>
  <c r="J736" i="6" s="1"/>
  <c r="C737" i="6"/>
  <c r="E737" i="6"/>
  <c r="G737" i="6"/>
  <c r="I737" i="6"/>
  <c r="J737" i="6" s="1"/>
  <c r="C738" i="6"/>
  <c r="E738" i="6"/>
  <c r="G738" i="6"/>
  <c r="I738" i="6"/>
  <c r="J738" i="6" s="1"/>
  <c r="C739" i="6"/>
  <c r="E739" i="6"/>
  <c r="G739" i="6"/>
  <c r="I739" i="6"/>
  <c r="J739" i="6" s="1"/>
  <c r="C740" i="6"/>
  <c r="E740" i="6"/>
  <c r="G740" i="6"/>
  <c r="I740" i="6"/>
  <c r="J740" i="6" s="1"/>
  <c r="C741" i="6"/>
  <c r="E741" i="6"/>
  <c r="G741" i="6"/>
  <c r="I741" i="6"/>
  <c r="J741" i="6" s="1"/>
  <c r="C742" i="6"/>
  <c r="E742" i="6"/>
  <c r="G742" i="6"/>
  <c r="I742" i="6"/>
  <c r="J742" i="6" s="1"/>
  <c r="C743" i="6"/>
  <c r="E743" i="6"/>
  <c r="G743" i="6"/>
  <c r="I743" i="6"/>
  <c r="J743" i="6" s="1"/>
  <c r="C744" i="6"/>
  <c r="E744" i="6"/>
  <c r="G744" i="6"/>
  <c r="I744" i="6"/>
  <c r="J744" i="6" s="1"/>
  <c r="C745" i="6"/>
  <c r="E745" i="6"/>
  <c r="G745" i="6"/>
  <c r="I745" i="6"/>
  <c r="J745" i="6" s="1"/>
  <c r="C746" i="6"/>
  <c r="E746" i="6"/>
  <c r="G746" i="6"/>
  <c r="I746" i="6"/>
  <c r="J746" i="6" s="1"/>
  <c r="C747" i="6"/>
  <c r="E747" i="6"/>
  <c r="G747" i="6"/>
  <c r="I747" i="6"/>
  <c r="J747" i="6" s="1"/>
  <c r="C748" i="6"/>
  <c r="E748" i="6"/>
  <c r="G748" i="6"/>
  <c r="I748" i="6"/>
  <c r="J748" i="6" s="1"/>
  <c r="C749" i="6"/>
  <c r="E749" i="6"/>
  <c r="G749" i="6"/>
  <c r="I749" i="6"/>
  <c r="J749" i="6" s="1"/>
  <c r="C750" i="6"/>
  <c r="E750" i="6"/>
  <c r="G750" i="6"/>
  <c r="I750" i="6"/>
  <c r="J750" i="6" s="1"/>
  <c r="C751" i="6"/>
  <c r="E751" i="6"/>
  <c r="G751" i="6"/>
  <c r="I751" i="6"/>
  <c r="J751" i="6" s="1"/>
  <c r="C752" i="6"/>
  <c r="E752" i="6"/>
  <c r="G752" i="6"/>
  <c r="I752" i="6"/>
  <c r="J752" i="6" s="1"/>
  <c r="C753" i="6"/>
  <c r="E753" i="6"/>
  <c r="G753" i="6"/>
  <c r="I753" i="6"/>
  <c r="J753" i="6" s="1"/>
  <c r="C754" i="6"/>
  <c r="E754" i="6"/>
  <c r="G754" i="6"/>
  <c r="I754" i="6"/>
  <c r="J754" i="6" s="1"/>
  <c r="C755" i="6"/>
  <c r="E755" i="6"/>
  <c r="G755" i="6"/>
  <c r="I755" i="6"/>
  <c r="J755" i="6" s="1"/>
  <c r="C756" i="6"/>
  <c r="E756" i="6"/>
  <c r="G756" i="6"/>
  <c r="I756" i="6"/>
  <c r="J756" i="6" s="1"/>
  <c r="C757" i="6"/>
  <c r="E757" i="6"/>
  <c r="G757" i="6"/>
  <c r="I757" i="6"/>
  <c r="J757" i="6" s="1"/>
  <c r="C758" i="6"/>
  <c r="E758" i="6"/>
  <c r="G758" i="6"/>
  <c r="I758" i="6"/>
  <c r="J758" i="6" s="1"/>
  <c r="C759" i="6"/>
  <c r="E759" i="6"/>
  <c r="G759" i="6"/>
  <c r="I759" i="6"/>
  <c r="J759" i="6" s="1"/>
  <c r="C760" i="6"/>
  <c r="E760" i="6"/>
  <c r="G760" i="6"/>
  <c r="I760" i="6"/>
  <c r="J760" i="6" s="1"/>
  <c r="C761" i="6"/>
  <c r="E761" i="6"/>
  <c r="G761" i="6"/>
  <c r="I761" i="6"/>
  <c r="J761" i="6" s="1"/>
  <c r="C762" i="6"/>
  <c r="E762" i="6"/>
  <c r="G762" i="6"/>
  <c r="I762" i="6"/>
  <c r="J762" i="6" s="1"/>
  <c r="C763" i="6"/>
  <c r="E763" i="6"/>
  <c r="G763" i="6"/>
  <c r="I763" i="6"/>
  <c r="J763" i="6" s="1"/>
  <c r="C764" i="6"/>
  <c r="E764" i="6"/>
  <c r="G764" i="6"/>
  <c r="I764" i="6"/>
  <c r="J764" i="6" s="1"/>
  <c r="C765" i="6"/>
  <c r="E765" i="6"/>
  <c r="G765" i="6"/>
  <c r="I765" i="6"/>
  <c r="J765" i="6" s="1"/>
  <c r="C766" i="6"/>
  <c r="E766" i="6"/>
  <c r="G766" i="6"/>
  <c r="I766" i="6"/>
  <c r="J766" i="6" s="1"/>
  <c r="C767" i="6"/>
  <c r="E767" i="6"/>
  <c r="G767" i="6"/>
  <c r="I767" i="6"/>
  <c r="J767" i="6" s="1"/>
  <c r="C768" i="6"/>
  <c r="E768" i="6"/>
  <c r="G768" i="6"/>
  <c r="I768" i="6"/>
  <c r="J768" i="6" s="1"/>
  <c r="C769" i="6"/>
  <c r="E769" i="6"/>
  <c r="G769" i="6"/>
  <c r="I769" i="6"/>
  <c r="J769" i="6" s="1"/>
  <c r="C770" i="6"/>
  <c r="E770" i="6"/>
  <c r="G770" i="6"/>
  <c r="I770" i="6"/>
  <c r="J770" i="6" s="1"/>
  <c r="C771" i="6"/>
  <c r="E771" i="6"/>
  <c r="G771" i="6"/>
  <c r="I771" i="6"/>
  <c r="J771" i="6" s="1"/>
  <c r="C772" i="6"/>
  <c r="E772" i="6"/>
  <c r="G772" i="6"/>
  <c r="I772" i="6"/>
  <c r="J772" i="6" s="1"/>
  <c r="C773" i="6"/>
  <c r="E773" i="6"/>
  <c r="G773" i="6"/>
  <c r="I773" i="6"/>
  <c r="J773" i="6" s="1"/>
  <c r="C774" i="6"/>
  <c r="E774" i="6"/>
  <c r="G774" i="6"/>
  <c r="I774" i="6"/>
  <c r="J774" i="6" s="1"/>
  <c r="C775" i="6"/>
  <c r="E775" i="6"/>
  <c r="G775" i="6"/>
  <c r="I775" i="6"/>
  <c r="J775" i="6" s="1"/>
  <c r="C776" i="6"/>
  <c r="E776" i="6"/>
  <c r="G776" i="6"/>
  <c r="I776" i="6"/>
  <c r="J776" i="6" s="1"/>
  <c r="C777" i="6"/>
  <c r="E777" i="6"/>
  <c r="G777" i="6"/>
  <c r="I777" i="6"/>
  <c r="J777" i="6" s="1"/>
  <c r="C778" i="6"/>
  <c r="E778" i="6"/>
  <c r="G778" i="6"/>
  <c r="I778" i="6"/>
  <c r="J778" i="6" s="1"/>
  <c r="C779" i="6"/>
  <c r="E779" i="6"/>
  <c r="G779" i="6"/>
  <c r="I779" i="6"/>
  <c r="J779" i="6" s="1"/>
  <c r="C780" i="6"/>
  <c r="E780" i="6"/>
  <c r="G780" i="6"/>
  <c r="I780" i="6"/>
  <c r="J780" i="6" s="1"/>
  <c r="C781" i="6"/>
  <c r="E781" i="6"/>
  <c r="G781" i="6"/>
  <c r="I781" i="6"/>
  <c r="J781" i="6" s="1"/>
  <c r="C782" i="6"/>
  <c r="E782" i="6"/>
  <c r="G782" i="6"/>
  <c r="I782" i="6"/>
  <c r="J782" i="6" s="1"/>
  <c r="C783" i="6"/>
  <c r="E783" i="6"/>
  <c r="G783" i="6"/>
  <c r="I783" i="6"/>
  <c r="J783" i="6" s="1"/>
  <c r="C784" i="6"/>
  <c r="E784" i="6"/>
  <c r="G784" i="6"/>
  <c r="I784" i="6"/>
  <c r="J784" i="6" s="1"/>
  <c r="C785" i="6"/>
  <c r="E785" i="6"/>
  <c r="G785" i="6"/>
  <c r="I785" i="6"/>
  <c r="J785" i="6" s="1"/>
  <c r="C786" i="6"/>
  <c r="E786" i="6"/>
  <c r="G786" i="6"/>
  <c r="I786" i="6"/>
  <c r="J786" i="6" s="1"/>
  <c r="C787" i="6"/>
  <c r="E787" i="6"/>
  <c r="G787" i="6"/>
  <c r="I787" i="6"/>
  <c r="J787" i="6" s="1"/>
  <c r="C788" i="6"/>
  <c r="E788" i="6"/>
  <c r="G788" i="6"/>
  <c r="I788" i="6"/>
  <c r="J788" i="6" s="1"/>
  <c r="C789" i="6"/>
  <c r="E789" i="6"/>
  <c r="G789" i="6"/>
  <c r="I789" i="6"/>
  <c r="J789" i="6" s="1"/>
  <c r="C790" i="6"/>
  <c r="E790" i="6"/>
  <c r="G790" i="6"/>
  <c r="I790" i="6"/>
  <c r="J790" i="6" s="1"/>
  <c r="C791" i="6"/>
  <c r="E791" i="6"/>
  <c r="G791" i="6"/>
  <c r="I791" i="6"/>
  <c r="J791" i="6" s="1"/>
  <c r="C792" i="6"/>
  <c r="E792" i="6"/>
  <c r="G792" i="6"/>
  <c r="I792" i="6"/>
  <c r="J792" i="6" s="1"/>
  <c r="C793" i="6"/>
  <c r="E793" i="6"/>
  <c r="G793" i="6"/>
  <c r="I793" i="6"/>
  <c r="J793" i="6" s="1"/>
  <c r="C794" i="6"/>
  <c r="E794" i="6"/>
  <c r="G794" i="6"/>
  <c r="I794" i="6"/>
  <c r="J794" i="6" s="1"/>
  <c r="C795" i="6"/>
  <c r="E795" i="6"/>
  <c r="G795" i="6"/>
  <c r="I795" i="6"/>
  <c r="J795" i="6" s="1"/>
  <c r="C796" i="6"/>
  <c r="E796" i="6"/>
  <c r="G796" i="6"/>
  <c r="I796" i="6"/>
  <c r="J796" i="6" s="1"/>
  <c r="C797" i="6"/>
  <c r="E797" i="6"/>
  <c r="G797" i="6"/>
  <c r="I797" i="6"/>
  <c r="J797" i="6" s="1"/>
  <c r="C798" i="6"/>
  <c r="E798" i="6"/>
  <c r="G798" i="6"/>
  <c r="I798" i="6"/>
  <c r="J798" i="6" s="1"/>
  <c r="C799" i="6"/>
  <c r="E799" i="6"/>
  <c r="G799" i="6"/>
  <c r="I799" i="6"/>
  <c r="J799" i="6" s="1"/>
  <c r="C800" i="6"/>
  <c r="E800" i="6"/>
  <c r="G800" i="6"/>
  <c r="I800" i="6"/>
  <c r="J800" i="6" s="1"/>
  <c r="C801" i="6"/>
  <c r="E801" i="6"/>
  <c r="G801" i="6"/>
  <c r="I801" i="6"/>
  <c r="J801" i="6" s="1"/>
  <c r="C802" i="6"/>
  <c r="E802" i="6"/>
  <c r="G802" i="6"/>
  <c r="I802" i="6"/>
  <c r="J802" i="6" s="1"/>
  <c r="C803" i="6"/>
  <c r="E803" i="6"/>
  <c r="G803" i="6"/>
  <c r="I803" i="6"/>
  <c r="J803" i="6" s="1"/>
  <c r="C804" i="6"/>
  <c r="E804" i="6"/>
  <c r="G804" i="6"/>
  <c r="I804" i="6"/>
  <c r="J804" i="6" s="1"/>
  <c r="C805" i="6"/>
  <c r="E805" i="6"/>
  <c r="G805" i="6"/>
  <c r="I805" i="6"/>
  <c r="J805" i="6" s="1"/>
  <c r="C806" i="6"/>
  <c r="E806" i="6"/>
  <c r="G806" i="6"/>
  <c r="I806" i="6"/>
  <c r="J806" i="6" s="1"/>
  <c r="C807" i="6"/>
  <c r="E807" i="6"/>
  <c r="G807" i="6"/>
  <c r="I807" i="6"/>
  <c r="J807" i="6" s="1"/>
  <c r="C808" i="6"/>
  <c r="E808" i="6"/>
  <c r="G808" i="6"/>
  <c r="I808" i="6"/>
  <c r="J808" i="6" s="1"/>
  <c r="C809" i="6"/>
  <c r="E809" i="6"/>
  <c r="G809" i="6"/>
  <c r="I809" i="6"/>
  <c r="J809" i="6" s="1"/>
  <c r="C810" i="6"/>
  <c r="E810" i="6"/>
  <c r="G810" i="6"/>
  <c r="I810" i="6"/>
  <c r="J810" i="6" s="1"/>
  <c r="C811" i="6"/>
  <c r="E811" i="6"/>
  <c r="G811" i="6"/>
  <c r="I811" i="6"/>
  <c r="J811" i="6" s="1"/>
  <c r="C812" i="6"/>
  <c r="E812" i="6"/>
  <c r="G812" i="6"/>
  <c r="I812" i="6"/>
  <c r="J812" i="6" s="1"/>
  <c r="C813" i="6"/>
  <c r="E813" i="6"/>
  <c r="G813" i="6"/>
  <c r="I813" i="6"/>
  <c r="J813" i="6" s="1"/>
  <c r="C814" i="6"/>
  <c r="E814" i="6"/>
  <c r="G814" i="6"/>
  <c r="I814" i="6"/>
  <c r="J814" i="6" s="1"/>
  <c r="C815" i="6"/>
  <c r="E815" i="6"/>
  <c r="G815" i="6"/>
  <c r="I815" i="6"/>
  <c r="J815" i="6" s="1"/>
  <c r="C816" i="6"/>
  <c r="E816" i="6"/>
  <c r="G816" i="6"/>
  <c r="I816" i="6"/>
  <c r="J816" i="6" s="1"/>
  <c r="C817" i="6"/>
  <c r="E817" i="6"/>
  <c r="G817" i="6"/>
  <c r="I817" i="6"/>
  <c r="J817" i="6" s="1"/>
  <c r="C818" i="6"/>
  <c r="E818" i="6"/>
  <c r="G818" i="6"/>
  <c r="I818" i="6"/>
  <c r="J818" i="6" s="1"/>
  <c r="C819" i="6"/>
  <c r="E819" i="6"/>
  <c r="G819" i="6"/>
  <c r="I819" i="6"/>
  <c r="J819" i="6" s="1"/>
  <c r="C820" i="6"/>
  <c r="E820" i="6"/>
  <c r="G820" i="6"/>
  <c r="I820" i="6"/>
  <c r="J820" i="6" s="1"/>
  <c r="C821" i="6"/>
  <c r="E821" i="6"/>
  <c r="G821" i="6"/>
  <c r="I821" i="6"/>
  <c r="J821" i="6" s="1"/>
  <c r="C822" i="6"/>
  <c r="E822" i="6"/>
  <c r="G822" i="6"/>
  <c r="I822" i="6"/>
  <c r="J822" i="6" s="1"/>
  <c r="C823" i="6"/>
  <c r="E823" i="6"/>
  <c r="G823" i="6"/>
  <c r="I823" i="6"/>
  <c r="J823" i="6" s="1"/>
  <c r="C824" i="6"/>
  <c r="E824" i="6"/>
  <c r="G824" i="6"/>
  <c r="I824" i="6"/>
  <c r="J824" i="6" s="1"/>
  <c r="C825" i="6"/>
  <c r="E825" i="6"/>
  <c r="G825" i="6"/>
  <c r="I825" i="6"/>
  <c r="J825" i="6" s="1"/>
  <c r="C826" i="6"/>
  <c r="E826" i="6"/>
  <c r="G826" i="6"/>
  <c r="I826" i="6"/>
  <c r="J826" i="6" s="1"/>
  <c r="C827" i="6"/>
  <c r="E827" i="6"/>
  <c r="G827" i="6"/>
  <c r="I827" i="6"/>
  <c r="J827" i="6" s="1"/>
  <c r="C828" i="6"/>
  <c r="E828" i="6"/>
  <c r="G828" i="6"/>
  <c r="I828" i="6"/>
  <c r="J828" i="6" s="1"/>
  <c r="C829" i="6"/>
  <c r="E829" i="6"/>
  <c r="G829" i="6"/>
  <c r="I829" i="6"/>
  <c r="J829" i="6" s="1"/>
  <c r="C830" i="6"/>
  <c r="E830" i="6"/>
  <c r="G830" i="6"/>
  <c r="I830" i="6"/>
  <c r="J830" i="6" s="1"/>
  <c r="C831" i="6"/>
  <c r="E831" i="6"/>
  <c r="G831" i="6"/>
  <c r="I831" i="6"/>
  <c r="J831" i="6" s="1"/>
  <c r="C832" i="6"/>
  <c r="E832" i="6"/>
  <c r="G832" i="6"/>
  <c r="I832" i="6"/>
  <c r="J832" i="6" s="1"/>
  <c r="C833" i="6"/>
  <c r="E833" i="6"/>
  <c r="G833" i="6"/>
  <c r="I833" i="6"/>
  <c r="J833" i="6" s="1"/>
  <c r="C834" i="6"/>
  <c r="E834" i="6"/>
  <c r="G834" i="6"/>
  <c r="I834" i="6"/>
  <c r="J834" i="6" s="1"/>
  <c r="C835" i="6"/>
  <c r="E835" i="6"/>
  <c r="G835" i="6"/>
  <c r="I835" i="6"/>
  <c r="J835" i="6" s="1"/>
  <c r="C836" i="6"/>
  <c r="E836" i="6"/>
  <c r="G836" i="6"/>
  <c r="I836" i="6"/>
  <c r="J836" i="6" s="1"/>
  <c r="C837" i="6"/>
  <c r="E837" i="6"/>
  <c r="G837" i="6"/>
  <c r="I837" i="6"/>
  <c r="J837" i="6" s="1"/>
  <c r="C838" i="6"/>
  <c r="E838" i="6"/>
  <c r="G838" i="6"/>
  <c r="I838" i="6"/>
  <c r="J838" i="6" s="1"/>
  <c r="C839" i="6"/>
  <c r="E839" i="6"/>
  <c r="G839" i="6"/>
  <c r="I839" i="6"/>
  <c r="J839" i="6" s="1"/>
  <c r="C840" i="6"/>
  <c r="E840" i="6"/>
  <c r="G840" i="6"/>
  <c r="I840" i="6"/>
  <c r="J840" i="6" s="1"/>
  <c r="C841" i="6"/>
  <c r="E841" i="6"/>
  <c r="G841" i="6"/>
  <c r="I841" i="6"/>
  <c r="J841" i="6" s="1"/>
  <c r="C842" i="6"/>
  <c r="E842" i="6"/>
  <c r="G842" i="6"/>
  <c r="I842" i="6"/>
  <c r="J842" i="6" s="1"/>
  <c r="C843" i="6"/>
  <c r="E843" i="6"/>
  <c r="G843" i="6"/>
  <c r="I843" i="6"/>
  <c r="J843" i="6" s="1"/>
  <c r="C844" i="6"/>
  <c r="E844" i="6"/>
  <c r="G844" i="6"/>
  <c r="I844" i="6"/>
  <c r="J844" i="6" s="1"/>
  <c r="C845" i="6"/>
  <c r="E845" i="6"/>
  <c r="G845" i="6"/>
  <c r="I845" i="6"/>
  <c r="J845" i="6" s="1"/>
  <c r="C846" i="6"/>
  <c r="E846" i="6"/>
  <c r="G846" i="6"/>
  <c r="I846" i="6"/>
  <c r="J846" i="6" s="1"/>
  <c r="C847" i="6"/>
  <c r="E847" i="6"/>
  <c r="G847" i="6"/>
  <c r="I847" i="6"/>
  <c r="J847" i="6" s="1"/>
  <c r="C848" i="6"/>
  <c r="E848" i="6"/>
  <c r="G848" i="6"/>
  <c r="I848" i="6"/>
  <c r="J848" i="6" s="1"/>
  <c r="C849" i="6"/>
  <c r="E849" i="6"/>
  <c r="G849" i="6"/>
  <c r="I849" i="6"/>
  <c r="J849" i="6" s="1"/>
  <c r="C850" i="6"/>
  <c r="E850" i="6"/>
  <c r="G850" i="6"/>
  <c r="I850" i="6"/>
  <c r="J850" i="6" s="1"/>
  <c r="C851" i="6"/>
  <c r="E851" i="6"/>
  <c r="G851" i="6"/>
  <c r="I851" i="6"/>
  <c r="J851" i="6" s="1"/>
  <c r="C852" i="6"/>
  <c r="E852" i="6"/>
  <c r="G852" i="6"/>
  <c r="I852" i="6"/>
  <c r="J852" i="6" s="1"/>
  <c r="C853" i="6"/>
  <c r="E853" i="6"/>
  <c r="G853" i="6"/>
  <c r="I853" i="6"/>
  <c r="J853" i="6" s="1"/>
  <c r="C854" i="6"/>
  <c r="E854" i="6"/>
  <c r="G854" i="6"/>
  <c r="I854" i="6"/>
  <c r="J854" i="6" s="1"/>
  <c r="C855" i="6"/>
  <c r="E855" i="6"/>
  <c r="G855" i="6"/>
  <c r="I855" i="6"/>
  <c r="J855" i="6" s="1"/>
  <c r="C856" i="6"/>
  <c r="E856" i="6"/>
  <c r="G856" i="6"/>
  <c r="I856" i="6"/>
  <c r="J856" i="6" s="1"/>
  <c r="C857" i="6"/>
  <c r="E857" i="6"/>
  <c r="G857" i="6"/>
  <c r="I857" i="6"/>
  <c r="J857" i="6" s="1"/>
  <c r="C858" i="6"/>
  <c r="E858" i="6"/>
  <c r="G858" i="6"/>
  <c r="I858" i="6"/>
  <c r="J858" i="6" s="1"/>
  <c r="C859" i="6"/>
  <c r="E859" i="6"/>
  <c r="G859" i="6"/>
  <c r="I859" i="6"/>
  <c r="J859" i="6" s="1"/>
  <c r="C860" i="6"/>
  <c r="E860" i="6"/>
  <c r="G860" i="6"/>
  <c r="I860" i="6"/>
  <c r="J860" i="6" s="1"/>
  <c r="C861" i="6"/>
  <c r="E861" i="6"/>
  <c r="G861" i="6"/>
  <c r="I861" i="6"/>
  <c r="J861" i="6" s="1"/>
  <c r="C862" i="6"/>
  <c r="E862" i="6"/>
  <c r="G862" i="6"/>
  <c r="I862" i="6"/>
  <c r="J862" i="6" s="1"/>
  <c r="C863" i="6"/>
  <c r="E863" i="6"/>
  <c r="G863" i="6"/>
  <c r="I863" i="6"/>
  <c r="J863" i="6" s="1"/>
  <c r="C864" i="6"/>
  <c r="E864" i="6"/>
  <c r="G864" i="6"/>
  <c r="I864" i="6"/>
  <c r="J864" i="6" s="1"/>
  <c r="C865" i="6"/>
  <c r="E865" i="6"/>
  <c r="G865" i="6"/>
  <c r="I865" i="6"/>
  <c r="J865" i="6" s="1"/>
  <c r="C866" i="6"/>
  <c r="E866" i="6"/>
  <c r="G866" i="6"/>
  <c r="I866" i="6"/>
  <c r="J866" i="6" s="1"/>
  <c r="C867" i="6"/>
  <c r="E867" i="6"/>
  <c r="G867" i="6"/>
  <c r="I867" i="6"/>
  <c r="J867" i="6" s="1"/>
  <c r="C868" i="6"/>
  <c r="E868" i="6"/>
  <c r="G868" i="6"/>
  <c r="I868" i="6"/>
  <c r="J868" i="6" s="1"/>
  <c r="C869" i="6"/>
  <c r="E869" i="6"/>
  <c r="G869" i="6"/>
  <c r="I869" i="6"/>
  <c r="J869" i="6" s="1"/>
  <c r="C870" i="6"/>
  <c r="E870" i="6"/>
  <c r="G870" i="6"/>
  <c r="I870" i="6"/>
  <c r="J870" i="6" s="1"/>
  <c r="C871" i="6"/>
  <c r="E871" i="6"/>
  <c r="G871" i="6"/>
  <c r="I871" i="6"/>
  <c r="J871" i="6" s="1"/>
  <c r="C872" i="6"/>
  <c r="E872" i="6"/>
  <c r="G872" i="6"/>
  <c r="I872" i="6"/>
  <c r="J872" i="6" s="1"/>
  <c r="C873" i="6"/>
  <c r="E873" i="6"/>
  <c r="G873" i="6"/>
  <c r="I873" i="6"/>
  <c r="J873" i="6" s="1"/>
  <c r="C874" i="6"/>
  <c r="E874" i="6"/>
  <c r="G874" i="6"/>
  <c r="I874" i="6"/>
  <c r="J874" i="6" s="1"/>
  <c r="C875" i="6"/>
  <c r="E875" i="6"/>
  <c r="G875" i="6"/>
  <c r="I875" i="6"/>
  <c r="J875" i="6" s="1"/>
  <c r="C876" i="6"/>
  <c r="E876" i="6"/>
  <c r="G876" i="6"/>
  <c r="I876" i="6"/>
  <c r="J876" i="6" s="1"/>
  <c r="C877" i="6"/>
  <c r="E877" i="6"/>
  <c r="G877" i="6"/>
  <c r="I877" i="6"/>
  <c r="J877" i="6" s="1"/>
  <c r="C878" i="6"/>
  <c r="E878" i="6"/>
  <c r="G878" i="6"/>
  <c r="I878" i="6"/>
  <c r="J878" i="6" s="1"/>
  <c r="C879" i="6"/>
  <c r="E879" i="6"/>
  <c r="G879" i="6"/>
  <c r="I879" i="6"/>
  <c r="J879" i="6" s="1"/>
  <c r="C880" i="6"/>
  <c r="E880" i="6"/>
  <c r="G880" i="6"/>
  <c r="I880" i="6"/>
  <c r="J880" i="6" s="1"/>
  <c r="C881" i="6"/>
  <c r="E881" i="6"/>
  <c r="G881" i="6"/>
  <c r="I881" i="6"/>
  <c r="J881" i="6" s="1"/>
  <c r="C882" i="6"/>
  <c r="E882" i="6"/>
  <c r="G882" i="6"/>
  <c r="I882" i="6"/>
  <c r="J882" i="6" s="1"/>
  <c r="C883" i="6"/>
  <c r="E883" i="6"/>
  <c r="G883" i="6"/>
  <c r="I883" i="6"/>
  <c r="J883" i="6" s="1"/>
  <c r="C884" i="6"/>
  <c r="E884" i="6"/>
  <c r="G884" i="6"/>
  <c r="I884" i="6"/>
  <c r="J884" i="6" s="1"/>
  <c r="C885" i="6"/>
  <c r="E885" i="6"/>
  <c r="G885" i="6"/>
  <c r="I885" i="6"/>
  <c r="J885" i="6" s="1"/>
  <c r="C886" i="6"/>
  <c r="E886" i="6"/>
  <c r="G886" i="6"/>
  <c r="I886" i="6"/>
  <c r="J886" i="6" s="1"/>
  <c r="C887" i="6"/>
  <c r="E887" i="6"/>
  <c r="G887" i="6"/>
  <c r="I887" i="6"/>
  <c r="J887" i="6" s="1"/>
  <c r="C888" i="6"/>
  <c r="E888" i="6"/>
  <c r="G888" i="6"/>
  <c r="I888" i="6"/>
  <c r="J888" i="6" s="1"/>
  <c r="C889" i="6"/>
  <c r="E889" i="6"/>
  <c r="G889" i="6"/>
  <c r="I889" i="6"/>
  <c r="J889" i="6" s="1"/>
  <c r="C890" i="6"/>
  <c r="E890" i="6"/>
  <c r="G890" i="6"/>
  <c r="I890" i="6"/>
  <c r="J890" i="6" s="1"/>
  <c r="C891" i="6"/>
  <c r="E891" i="6"/>
  <c r="G891" i="6"/>
  <c r="I891" i="6"/>
  <c r="J891" i="6" s="1"/>
  <c r="C892" i="6"/>
  <c r="E892" i="6"/>
  <c r="G892" i="6"/>
  <c r="I892" i="6"/>
  <c r="J892" i="6" s="1"/>
  <c r="C893" i="6"/>
  <c r="E893" i="6"/>
  <c r="G893" i="6"/>
  <c r="I893" i="6"/>
  <c r="J893" i="6" s="1"/>
  <c r="C894" i="6"/>
  <c r="E894" i="6"/>
  <c r="G894" i="6"/>
  <c r="I894" i="6"/>
  <c r="J894" i="6" s="1"/>
  <c r="C895" i="6"/>
  <c r="E895" i="6"/>
  <c r="G895" i="6"/>
  <c r="I895" i="6"/>
  <c r="J895" i="6" s="1"/>
  <c r="C896" i="6"/>
  <c r="E896" i="6"/>
  <c r="G896" i="6"/>
  <c r="I896" i="6"/>
  <c r="J896" i="6" s="1"/>
  <c r="C897" i="6"/>
  <c r="E897" i="6"/>
  <c r="G897" i="6"/>
  <c r="I897" i="6"/>
  <c r="J897" i="6" s="1"/>
  <c r="C898" i="6"/>
  <c r="E898" i="6"/>
  <c r="G898" i="6"/>
  <c r="I898" i="6"/>
  <c r="J898" i="6" s="1"/>
  <c r="C899" i="6"/>
  <c r="E899" i="6"/>
  <c r="G899" i="6"/>
  <c r="I899" i="6"/>
  <c r="J899" i="6" s="1"/>
  <c r="C900" i="6"/>
  <c r="E900" i="6"/>
  <c r="G900" i="6"/>
  <c r="I900" i="6"/>
  <c r="J900" i="6" s="1"/>
  <c r="C901" i="6"/>
  <c r="E901" i="6"/>
  <c r="G901" i="6"/>
  <c r="I901" i="6"/>
  <c r="J901" i="6" s="1"/>
  <c r="C902" i="6"/>
  <c r="E902" i="6"/>
  <c r="G902" i="6"/>
  <c r="I902" i="6"/>
  <c r="J902" i="6" s="1"/>
  <c r="C903" i="6"/>
  <c r="E903" i="6"/>
  <c r="G903" i="6"/>
  <c r="I903" i="6"/>
  <c r="J903" i="6" s="1"/>
  <c r="C904" i="6"/>
  <c r="E904" i="6"/>
  <c r="G904" i="6"/>
  <c r="I904" i="6"/>
  <c r="J904" i="6" s="1"/>
  <c r="C905" i="6"/>
  <c r="E905" i="6"/>
  <c r="G905" i="6"/>
  <c r="I905" i="6"/>
  <c r="J905" i="6" s="1"/>
  <c r="C906" i="6"/>
  <c r="E906" i="6"/>
  <c r="G906" i="6"/>
  <c r="I906" i="6"/>
  <c r="J906" i="6" s="1"/>
  <c r="C907" i="6"/>
  <c r="E907" i="6"/>
  <c r="G907" i="6"/>
  <c r="I907" i="6"/>
  <c r="J907" i="6" s="1"/>
  <c r="C908" i="6"/>
  <c r="E908" i="6"/>
  <c r="G908" i="6"/>
  <c r="I908" i="6"/>
  <c r="J908" i="6" s="1"/>
  <c r="C909" i="6"/>
  <c r="E909" i="6"/>
  <c r="G909" i="6"/>
  <c r="I909" i="6"/>
  <c r="J909" i="6" s="1"/>
  <c r="C910" i="6"/>
  <c r="E910" i="6"/>
  <c r="G910" i="6"/>
  <c r="I910" i="6"/>
  <c r="J910" i="6" s="1"/>
  <c r="C911" i="6"/>
  <c r="E911" i="6"/>
  <c r="G911" i="6"/>
  <c r="I911" i="6"/>
  <c r="J911" i="6" s="1"/>
  <c r="C912" i="6"/>
  <c r="E912" i="6"/>
  <c r="G912" i="6"/>
  <c r="I912" i="6"/>
  <c r="J912" i="6" s="1"/>
  <c r="C913" i="6"/>
  <c r="E913" i="6"/>
  <c r="G913" i="6"/>
  <c r="I913" i="6"/>
  <c r="J913" i="6" s="1"/>
  <c r="C914" i="6"/>
  <c r="E914" i="6"/>
  <c r="G914" i="6"/>
  <c r="I914" i="6"/>
  <c r="J914" i="6" s="1"/>
  <c r="C915" i="6"/>
  <c r="E915" i="6"/>
  <c r="G915" i="6"/>
  <c r="I915" i="6"/>
  <c r="J915" i="6" s="1"/>
  <c r="C916" i="6"/>
  <c r="E916" i="6"/>
  <c r="G916" i="6"/>
  <c r="I916" i="6"/>
  <c r="J916" i="6" s="1"/>
  <c r="C917" i="6"/>
  <c r="E917" i="6"/>
  <c r="G917" i="6"/>
  <c r="I917" i="6"/>
  <c r="J917" i="6" s="1"/>
  <c r="C918" i="6"/>
  <c r="E918" i="6"/>
  <c r="G918" i="6"/>
  <c r="I918" i="6"/>
  <c r="J918" i="6" s="1"/>
  <c r="C919" i="6"/>
  <c r="E919" i="6"/>
  <c r="G919" i="6"/>
  <c r="I919" i="6"/>
  <c r="J919" i="6" s="1"/>
  <c r="C920" i="6"/>
  <c r="E920" i="6"/>
  <c r="G920" i="6"/>
  <c r="I920" i="6"/>
  <c r="J920" i="6" s="1"/>
  <c r="C921" i="6"/>
  <c r="E921" i="6"/>
  <c r="G921" i="6"/>
  <c r="I921" i="6"/>
  <c r="J921" i="6" s="1"/>
  <c r="C922" i="6"/>
  <c r="E922" i="6"/>
  <c r="G922" i="6"/>
  <c r="I922" i="6"/>
  <c r="J922" i="6" s="1"/>
  <c r="C923" i="6"/>
  <c r="E923" i="6"/>
  <c r="G923" i="6"/>
  <c r="I923" i="6"/>
  <c r="J923" i="6" s="1"/>
  <c r="C924" i="6"/>
  <c r="E924" i="6"/>
  <c r="G924" i="6"/>
  <c r="I924" i="6"/>
  <c r="J924" i="6" s="1"/>
  <c r="C925" i="6"/>
  <c r="E925" i="6"/>
  <c r="G925" i="6"/>
  <c r="I925" i="6"/>
  <c r="J925" i="6" s="1"/>
  <c r="C926" i="6"/>
  <c r="E926" i="6"/>
  <c r="G926" i="6"/>
  <c r="I926" i="6"/>
  <c r="J926" i="6" s="1"/>
  <c r="C927" i="6"/>
  <c r="E927" i="6"/>
  <c r="G927" i="6"/>
  <c r="I927" i="6"/>
  <c r="J927" i="6" s="1"/>
  <c r="C928" i="6"/>
  <c r="E928" i="6"/>
  <c r="G928" i="6"/>
  <c r="I928" i="6"/>
  <c r="J928" i="6" s="1"/>
  <c r="C929" i="6"/>
  <c r="E929" i="6"/>
  <c r="G929" i="6"/>
  <c r="I929" i="6"/>
  <c r="J929" i="6" s="1"/>
  <c r="C930" i="6"/>
  <c r="E930" i="6"/>
  <c r="G930" i="6"/>
  <c r="I930" i="6"/>
  <c r="J930" i="6" s="1"/>
  <c r="C931" i="6"/>
  <c r="E931" i="6"/>
  <c r="G931" i="6"/>
  <c r="I931" i="6"/>
  <c r="J931" i="6" s="1"/>
  <c r="C932" i="6"/>
  <c r="E932" i="6"/>
  <c r="G932" i="6"/>
  <c r="I932" i="6"/>
  <c r="J932" i="6" s="1"/>
  <c r="C933" i="6"/>
  <c r="E933" i="6"/>
  <c r="G933" i="6"/>
  <c r="I933" i="6"/>
  <c r="J933" i="6" s="1"/>
  <c r="C934" i="6"/>
  <c r="E934" i="6"/>
  <c r="G934" i="6"/>
  <c r="I934" i="6"/>
  <c r="J934" i="6" s="1"/>
  <c r="C935" i="6"/>
  <c r="E935" i="6"/>
  <c r="G935" i="6"/>
  <c r="I935" i="6"/>
  <c r="J935" i="6" s="1"/>
  <c r="C936" i="6"/>
  <c r="E936" i="6"/>
  <c r="G936" i="6"/>
  <c r="I936" i="6"/>
  <c r="J936" i="6" s="1"/>
  <c r="C937" i="6"/>
  <c r="E937" i="6"/>
  <c r="G937" i="6"/>
  <c r="I937" i="6"/>
  <c r="J937" i="6" s="1"/>
  <c r="C938" i="6"/>
  <c r="E938" i="6"/>
  <c r="G938" i="6"/>
  <c r="I938" i="6"/>
  <c r="J938" i="6" s="1"/>
  <c r="C939" i="6"/>
  <c r="E939" i="6"/>
  <c r="G939" i="6"/>
  <c r="I939" i="6"/>
  <c r="J939" i="6" s="1"/>
  <c r="C940" i="6"/>
  <c r="E940" i="6"/>
  <c r="G940" i="6"/>
  <c r="I940" i="6"/>
  <c r="J940" i="6" s="1"/>
  <c r="C941" i="6"/>
  <c r="E941" i="6"/>
  <c r="G941" i="6"/>
  <c r="I941" i="6"/>
  <c r="J941" i="6" s="1"/>
  <c r="C942" i="6"/>
  <c r="E942" i="6"/>
  <c r="G942" i="6"/>
  <c r="I942" i="6"/>
  <c r="J942" i="6" s="1"/>
  <c r="C943" i="6"/>
  <c r="E943" i="6"/>
  <c r="G943" i="6"/>
  <c r="I943" i="6"/>
  <c r="J943" i="6" s="1"/>
  <c r="C944" i="6"/>
  <c r="E944" i="6"/>
  <c r="G944" i="6"/>
  <c r="I944" i="6"/>
  <c r="J944" i="6" s="1"/>
  <c r="C945" i="6"/>
  <c r="E945" i="6"/>
  <c r="G945" i="6"/>
  <c r="I945" i="6"/>
  <c r="J945" i="6" s="1"/>
  <c r="C946" i="6"/>
  <c r="E946" i="6"/>
  <c r="G946" i="6"/>
  <c r="I946" i="6"/>
  <c r="J946" i="6" s="1"/>
  <c r="C947" i="6"/>
  <c r="E947" i="6"/>
  <c r="G947" i="6"/>
  <c r="I947" i="6"/>
  <c r="J947" i="6" s="1"/>
  <c r="C948" i="6"/>
  <c r="E948" i="6"/>
  <c r="G948" i="6"/>
  <c r="I948" i="6"/>
  <c r="J948" i="6" s="1"/>
  <c r="C949" i="6"/>
  <c r="E949" i="6"/>
  <c r="G949" i="6"/>
  <c r="I949" i="6"/>
  <c r="J949" i="6" s="1"/>
  <c r="C950" i="6"/>
  <c r="E950" i="6"/>
  <c r="G950" i="6"/>
  <c r="I950" i="6"/>
  <c r="J950" i="6" s="1"/>
  <c r="C951" i="6"/>
  <c r="E951" i="6"/>
  <c r="G951" i="6"/>
  <c r="I951" i="6"/>
  <c r="J951" i="6" s="1"/>
  <c r="C952" i="6"/>
  <c r="E952" i="6"/>
  <c r="G952" i="6"/>
  <c r="I952" i="6"/>
  <c r="J952" i="6" s="1"/>
  <c r="C953" i="6"/>
  <c r="E953" i="6"/>
  <c r="G953" i="6"/>
  <c r="I953" i="6"/>
  <c r="J953" i="6" s="1"/>
  <c r="C954" i="6"/>
  <c r="E954" i="6"/>
  <c r="G954" i="6"/>
  <c r="I954" i="6"/>
  <c r="J954" i="6" s="1"/>
  <c r="C955" i="6"/>
  <c r="E955" i="6"/>
  <c r="G955" i="6"/>
  <c r="I955" i="6"/>
  <c r="J955" i="6" s="1"/>
  <c r="C956" i="6"/>
  <c r="E956" i="6"/>
  <c r="G956" i="6"/>
  <c r="I956" i="6"/>
  <c r="J956" i="6" s="1"/>
  <c r="C957" i="6"/>
  <c r="E957" i="6"/>
  <c r="G957" i="6"/>
  <c r="I957" i="6"/>
  <c r="J957" i="6" s="1"/>
  <c r="C958" i="6"/>
  <c r="E958" i="6"/>
  <c r="G958" i="6"/>
  <c r="I958" i="6"/>
  <c r="J958" i="6" s="1"/>
  <c r="C959" i="6"/>
  <c r="E959" i="6"/>
  <c r="G959" i="6"/>
  <c r="I959" i="6"/>
  <c r="J959" i="6" s="1"/>
  <c r="C960" i="6"/>
  <c r="E960" i="6"/>
  <c r="G960" i="6"/>
  <c r="I960" i="6"/>
  <c r="J960" i="6" s="1"/>
  <c r="C961" i="6"/>
  <c r="E961" i="6"/>
  <c r="G961" i="6"/>
  <c r="I961" i="6"/>
  <c r="J961" i="6" s="1"/>
  <c r="C962" i="6"/>
  <c r="E962" i="6"/>
  <c r="G962" i="6"/>
  <c r="I962" i="6"/>
  <c r="J962" i="6" s="1"/>
  <c r="C963" i="6"/>
  <c r="E963" i="6"/>
  <c r="G963" i="6"/>
  <c r="I963" i="6"/>
  <c r="J963" i="6" s="1"/>
  <c r="C964" i="6"/>
  <c r="E964" i="6"/>
  <c r="G964" i="6"/>
  <c r="I964" i="6"/>
  <c r="J964" i="6" s="1"/>
  <c r="C965" i="6"/>
  <c r="E965" i="6"/>
  <c r="G965" i="6"/>
  <c r="I965" i="6"/>
  <c r="J965" i="6" s="1"/>
  <c r="C966" i="6"/>
  <c r="E966" i="6"/>
  <c r="G966" i="6"/>
  <c r="I966" i="6"/>
  <c r="J966" i="6" s="1"/>
  <c r="C967" i="6"/>
  <c r="E967" i="6"/>
  <c r="G967" i="6"/>
  <c r="I967" i="6"/>
  <c r="J967" i="6" s="1"/>
  <c r="C968" i="6"/>
  <c r="E968" i="6"/>
  <c r="G968" i="6"/>
  <c r="I968" i="6"/>
  <c r="J968" i="6" s="1"/>
  <c r="C969" i="6"/>
  <c r="E969" i="6"/>
  <c r="G969" i="6"/>
  <c r="I969" i="6"/>
  <c r="J969" i="6" s="1"/>
  <c r="C970" i="6"/>
  <c r="E970" i="6"/>
  <c r="G970" i="6"/>
  <c r="I970" i="6"/>
  <c r="J970" i="6" s="1"/>
  <c r="C971" i="6"/>
  <c r="E971" i="6"/>
  <c r="G971" i="6"/>
  <c r="I971" i="6"/>
  <c r="J971" i="6" s="1"/>
  <c r="C972" i="6"/>
  <c r="E972" i="6"/>
  <c r="G972" i="6"/>
  <c r="I972" i="6"/>
  <c r="J972" i="6" s="1"/>
  <c r="C973" i="6"/>
  <c r="E973" i="6"/>
  <c r="G973" i="6"/>
  <c r="I973" i="6"/>
  <c r="J973" i="6" s="1"/>
  <c r="C974" i="6"/>
  <c r="E974" i="6"/>
  <c r="G974" i="6"/>
  <c r="I974" i="6"/>
  <c r="J974" i="6" s="1"/>
  <c r="C975" i="6"/>
  <c r="E975" i="6"/>
  <c r="G975" i="6"/>
  <c r="I975" i="6"/>
  <c r="J975" i="6" s="1"/>
  <c r="C976" i="6"/>
  <c r="E976" i="6"/>
  <c r="G976" i="6"/>
  <c r="I976" i="6"/>
  <c r="J976" i="6" s="1"/>
  <c r="C977" i="6"/>
  <c r="E977" i="6"/>
  <c r="G977" i="6"/>
  <c r="I977" i="6"/>
  <c r="J977" i="6" s="1"/>
  <c r="C978" i="6"/>
  <c r="E978" i="6"/>
  <c r="G978" i="6"/>
  <c r="I978" i="6"/>
  <c r="J978" i="6" s="1"/>
  <c r="C979" i="6"/>
  <c r="E979" i="6"/>
  <c r="G979" i="6"/>
  <c r="I979" i="6"/>
  <c r="J979" i="6" s="1"/>
  <c r="C980" i="6"/>
  <c r="E980" i="6"/>
  <c r="G980" i="6"/>
  <c r="I980" i="6"/>
  <c r="J980" i="6" s="1"/>
  <c r="C981" i="6"/>
  <c r="E981" i="6"/>
  <c r="G981" i="6"/>
  <c r="I981" i="6"/>
  <c r="J981" i="6" s="1"/>
  <c r="C982" i="6"/>
  <c r="E982" i="6"/>
  <c r="G982" i="6"/>
  <c r="I982" i="6"/>
  <c r="J982" i="6" s="1"/>
  <c r="C983" i="6"/>
  <c r="E983" i="6"/>
  <c r="G983" i="6"/>
  <c r="I983" i="6"/>
  <c r="J983" i="6" s="1"/>
  <c r="C984" i="6"/>
  <c r="E984" i="6"/>
  <c r="G984" i="6"/>
  <c r="I984" i="6"/>
  <c r="J984" i="6" s="1"/>
  <c r="C985" i="6"/>
  <c r="E985" i="6"/>
  <c r="G985" i="6"/>
  <c r="I985" i="6"/>
  <c r="J985" i="6" s="1"/>
  <c r="C986" i="6"/>
  <c r="E986" i="6"/>
  <c r="G986" i="6"/>
  <c r="I986" i="6"/>
  <c r="J986" i="6" s="1"/>
  <c r="C987" i="6"/>
  <c r="E987" i="6"/>
  <c r="G987" i="6"/>
  <c r="I987" i="6"/>
  <c r="J987" i="6" s="1"/>
  <c r="C988" i="6"/>
  <c r="E988" i="6"/>
  <c r="G988" i="6"/>
  <c r="I988" i="6"/>
  <c r="J988" i="6" s="1"/>
  <c r="C989" i="6"/>
  <c r="E989" i="6"/>
  <c r="G989" i="6"/>
  <c r="I989" i="6"/>
  <c r="J989" i="6" s="1"/>
  <c r="C990" i="6"/>
  <c r="E990" i="6"/>
  <c r="G990" i="6"/>
  <c r="I990" i="6"/>
  <c r="J990" i="6" s="1"/>
  <c r="C991" i="6"/>
  <c r="E991" i="6"/>
  <c r="G991" i="6"/>
  <c r="I991" i="6"/>
  <c r="J991" i="6" s="1"/>
  <c r="C992" i="6"/>
  <c r="E992" i="6"/>
  <c r="G992" i="6"/>
  <c r="I992" i="6"/>
  <c r="J992" i="6" s="1"/>
  <c r="C993" i="6"/>
  <c r="E993" i="6"/>
  <c r="G993" i="6"/>
  <c r="I993" i="6"/>
  <c r="J993" i="6" s="1"/>
  <c r="C994" i="6"/>
  <c r="E994" i="6"/>
  <c r="G994" i="6"/>
  <c r="I994" i="6"/>
  <c r="J994" i="6" s="1"/>
  <c r="C995" i="6"/>
  <c r="E995" i="6"/>
  <c r="G995" i="6"/>
  <c r="I995" i="6"/>
  <c r="J995" i="6" s="1"/>
  <c r="C996" i="6"/>
  <c r="E996" i="6"/>
  <c r="G996" i="6"/>
  <c r="I996" i="6"/>
  <c r="J996" i="6" s="1"/>
  <c r="C997" i="6"/>
  <c r="E997" i="6"/>
  <c r="G997" i="6"/>
  <c r="I997" i="6"/>
  <c r="J997" i="6" s="1"/>
  <c r="C998" i="6"/>
  <c r="E998" i="6"/>
  <c r="G998" i="6"/>
  <c r="I998" i="6"/>
  <c r="J998" i="6" s="1"/>
  <c r="C999" i="6"/>
  <c r="E999" i="6"/>
  <c r="G999" i="6"/>
  <c r="I999" i="6"/>
  <c r="J999" i="6" s="1"/>
  <c r="C1000" i="6"/>
  <c r="E1000" i="6"/>
  <c r="G1000" i="6"/>
  <c r="I1000" i="6"/>
  <c r="J1000" i="6" s="1"/>
  <c r="C1001" i="6"/>
  <c r="E1001" i="6"/>
  <c r="G1001" i="6"/>
  <c r="I1001" i="6"/>
  <c r="J1001" i="6" s="1"/>
  <c r="C1002" i="6"/>
  <c r="E1002" i="6"/>
  <c r="G1002" i="6"/>
  <c r="I1002" i="6"/>
  <c r="J1002" i="6" s="1"/>
  <c r="C1003" i="6"/>
  <c r="E1003" i="6"/>
  <c r="G1003" i="6"/>
  <c r="I1003" i="6"/>
  <c r="J1003" i="6" s="1"/>
  <c r="C1004" i="6"/>
  <c r="E1004" i="6"/>
  <c r="G1004" i="6"/>
  <c r="I1004" i="6"/>
  <c r="J1004" i="6" s="1"/>
  <c r="C1005" i="6"/>
  <c r="E1005" i="6"/>
  <c r="G1005" i="6"/>
  <c r="I1005" i="6"/>
  <c r="J1005" i="6" s="1"/>
  <c r="E6" i="6"/>
  <c r="G6" i="6"/>
  <c r="I6" i="6"/>
  <c r="C6" i="6"/>
  <c r="D6" i="6" s="1"/>
  <c r="H64" i="1"/>
  <c r="I63" i="1"/>
  <c r="J63" i="1"/>
  <c r="K63" i="1"/>
  <c r="K17" i="1"/>
  <c r="I17" i="1"/>
  <c r="H17" i="1"/>
  <c r="J17" i="1"/>
  <c r="AO11" i="5"/>
  <c r="AO320" i="5" s="1"/>
  <c r="AO10" i="5"/>
  <c r="AO4" i="5"/>
  <c r="AN11" i="5"/>
  <c r="AN10" i="5"/>
  <c r="AN4" i="5"/>
  <c r="AM11" i="5"/>
  <c r="AM10" i="5"/>
  <c r="AM4" i="5"/>
  <c r="AL11" i="5"/>
  <c r="AL10" i="5"/>
  <c r="AL4" i="5"/>
  <c r="AK11" i="5"/>
  <c r="AK320" i="5" s="1"/>
  <c r="AK10" i="5"/>
  <c r="AK4" i="5"/>
  <c r="AJ11" i="5"/>
  <c r="AJ320" i="5" s="1"/>
  <c r="AJ10" i="5"/>
  <c r="AJ4" i="5"/>
  <c r="AI11" i="5"/>
  <c r="AI10" i="5"/>
  <c r="AI4" i="5"/>
  <c r="AH11" i="5"/>
  <c r="AH320" i="5" s="1"/>
  <c r="AH10" i="5"/>
  <c r="AH4" i="5"/>
  <c r="K23" i="1"/>
  <c r="J23" i="1"/>
  <c r="I23" i="1"/>
  <c r="H23" i="1"/>
  <c r="K22" i="1"/>
  <c r="J22" i="1"/>
  <c r="I22" i="1"/>
  <c r="H22" i="1"/>
  <c r="K21" i="1"/>
  <c r="J21" i="1"/>
  <c r="I21" i="1"/>
  <c r="H21" i="1"/>
  <c r="AG11" i="5"/>
  <c r="AG320" i="5" s="1"/>
  <c r="AG10" i="5"/>
  <c r="AG4" i="5"/>
  <c r="AF11" i="5"/>
  <c r="AF320" i="5" s="1"/>
  <c r="AF10" i="5"/>
  <c r="AF4" i="5"/>
  <c r="AE11" i="5"/>
  <c r="AE320" i="5" s="1"/>
  <c r="AE10" i="5"/>
  <c r="AE4" i="5"/>
  <c r="AD11" i="5"/>
  <c r="AD10" i="5"/>
  <c r="AD4" i="5"/>
  <c r="K11" i="10" l="1"/>
  <c r="J11" i="10"/>
  <c r="J7" i="10"/>
  <c r="K15" i="10"/>
  <c r="K16" i="10" s="1"/>
  <c r="K7" i="10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AB289" i="6"/>
  <c r="AB151" i="6"/>
  <c r="G4" i="6"/>
  <c r="H987" i="6" s="1"/>
  <c r="E4" i="6"/>
  <c r="F545" i="6" s="1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AB47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AB191" i="6"/>
  <c r="AB376" i="6"/>
  <c r="AB63" i="6"/>
  <c r="AB103" i="6"/>
  <c r="AB167" i="6"/>
  <c r="AB207" i="6"/>
  <c r="AB345" i="6"/>
  <c r="AB440" i="6"/>
  <c r="AB548" i="6"/>
  <c r="AB15" i="6"/>
  <c r="AB79" i="6"/>
  <c r="AB119" i="6"/>
  <c r="AB225" i="6"/>
  <c r="AB504" i="6"/>
  <c r="AB612" i="6"/>
  <c r="AB699" i="6"/>
  <c r="AB31" i="6"/>
  <c r="AB135" i="6"/>
  <c r="AB257" i="6"/>
  <c r="AB676" i="6"/>
  <c r="AB955" i="6"/>
  <c r="AD611" i="6"/>
  <c r="AD428" i="6"/>
  <c r="AD226" i="6"/>
  <c r="AB19" i="6"/>
  <c r="AB35" i="6"/>
  <c r="AB51" i="6"/>
  <c r="AB67" i="6"/>
  <c r="AB83" i="6"/>
  <c r="AB107" i="6"/>
  <c r="AB123" i="6"/>
  <c r="AB139" i="6"/>
  <c r="AB155" i="6"/>
  <c r="AB171" i="6"/>
  <c r="AB179" i="6"/>
  <c r="AB195" i="6"/>
  <c r="AB211" i="6"/>
  <c r="AB233" i="6"/>
  <c r="AB265" i="6"/>
  <c r="AB297" i="6"/>
  <c r="AB392" i="6"/>
  <c r="AB456" i="6"/>
  <c r="AB564" i="6"/>
  <c r="AB628" i="6"/>
  <c r="AB763" i="6"/>
  <c r="AD36" i="6"/>
  <c r="AD809" i="6"/>
  <c r="AD612" i="6"/>
  <c r="AD423" i="6"/>
  <c r="AB7" i="6"/>
  <c r="AB23" i="6"/>
  <c r="AB39" i="6"/>
  <c r="AB55" i="6"/>
  <c r="AB71" i="6"/>
  <c r="AB87" i="6"/>
  <c r="AB95" i="6"/>
  <c r="AB111" i="6"/>
  <c r="AB127" i="6"/>
  <c r="AB143" i="6"/>
  <c r="AB159" i="6"/>
  <c r="AB175" i="6"/>
  <c r="AB183" i="6"/>
  <c r="AB199" i="6"/>
  <c r="AB215" i="6"/>
  <c r="AB241" i="6"/>
  <c r="AB273" i="6"/>
  <c r="AB313" i="6"/>
  <c r="AB408" i="6"/>
  <c r="AB472" i="6"/>
  <c r="AB580" i="6"/>
  <c r="AB644" i="6"/>
  <c r="AB827" i="6"/>
  <c r="AD216" i="6"/>
  <c r="AD1000" i="6"/>
  <c r="AD798" i="6"/>
  <c r="AD619" i="6"/>
  <c r="AB11" i="6"/>
  <c r="AB27" i="6"/>
  <c r="AB43" i="6"/>
  <c r="AB59" i="6"/>
  <c r="AB75" i="6"/>
  <c r="AB91" i="6"/>
  <c r="AB99" i="6"/>
  <c r="AB115" i="6"/>
  <c r="AB131" i="6"/>
  <c r="AB147" i="6"/>
  <c r="AB163" i="6"/>
  <c r="AB187" i="6"/>
  <c r="AB203" i="6"/>
  <c r="AB219" i="6"/>
  <c r="AB249" i="6"/>
  <c r="AB281" i="6"/>
  <c r="AB329" i="6"/>
  <c r="AB360" i="6"/>
  <c r="AB424" i="6"/>
  <c r="AB488" i="6"/>
  <c r="AB532" i="6"/>
  <c r="AB596" i="6"/>
  <c r="AB660" i="6"/>
  <c r="AD27" i="6"/>
  <c r="AB891" i="6"/>
  <c r="AD415" i="6"/>
  <c r="AD247" i="6"/>
  <c r="AD985" i="6"/>
  <c r="X4" i="6"/>
  <c r="Z1004" i="6"/>
  <c r="Z1000" i="6"/>
  <c r="Z996" i="6"/>
  <c r="Z992" i="6"/>
  <c r="Z988" i="6"/>
  <c r="Z984" i="6"/>
  <c r="Z980" i="6"/>
  <c r="Z976" i="6"/>
  <c r="Z972" i="6"/>
  <c r="Z968" i="6"/>
  <c r="Z964" i="6"/>
  <c r="Z960" i="6"/>
  <c r="Z956" i="6"/>
  <c r="Z952" i="6"/>
  <c r="Z948" i="6"/>
  <c r="Z944" i="6"/>
  <c r="Z940" i="6"/>
  <c r="Z936" i="6"/>
  <c r="Z1002" i="6"/>
  <c r="Z998" i="6"/>
  <c r="Z994" i="6"/>
  <c r="Z990" i="6"/>
  <c r="Z986" i="6"/>
  <c r="Z982" i="6"/>
  <c r="Z978" i="6"/>
  <c r="Z974" i="6"/>
  <c r="Z970" i="6"/>
  <c r="Z966" i="6"/>
  <c r="Z962" i="6"/>
  <c r="Z958" i="6"/>
  <c r="Z954" i="6"/>
  <c r="Z950" i="6"/>
  <c r="Z946" i="6"/>
  <c r="Z942" i="6"/>
  <c r="Z938" i="6"/>
  <c r="Z1003" i="6"/>
  <c r="Z995" i="6"/>
  <c r="Z987" i="6"/>
  <c r="Z979" i="6"/>
  <c r="Z971" i="6"/>
  <c r="Z963" i="6"/>
  <c r="Z955" i="6"/>
  <c r="Z947" i="6"/>
  <c r="Z939" i="6"/>
  <c r="Z933" i="6"/>
  <c r="Z929" i="6"/>
  <c r="Z925" i="6"/>
  <c r="Z921" i="6"/>
  <c r="Z917" i="6"/>
  <c r="Z913" i="6"/>
  <c r="Z909" i="6"/>
  <c r="Z905" i="6"/>
  <c r="Z901" i="6"/>
  <c r="Z897" i="6"/>
  <c r="Z893" i="6"/>
  <c r="Z889" i="6"/>
  <c r="Z885" i="6"/>
  <c r="Z881" i="6"/>
  <c r="Z877" i="6"/>
  <c r="Z873" i="6"/>
  <c r="Z869" i="6"/>
  <c r="Z865" i="6"/>
  <c r="Z861" i="6"/>
  <c r="Z857" i="6"/>
  <c r="Z853" i="6"/>
  <c r="Z849" i="6"/>
  <c r="Z845" i="6"/>
  <c r="Z841" i="6"/>
  <c r="Z837" i="6"/>
  <c r="Z833" i="6"/>
  <c r="Z829" i="6"/>
  <c r="Z825" i="6"/>
  <c r="Z821" i="6"/>
  <c r="Z817" i="6"/>
  <c r="Z813" i="6"/>
  <c r="Z809" i="6"/>
  <c r="Z805" i="6"/>
  <c r="Z801" i="6"/>
  <c r="Z797" i="6"/>
  <c r="Z793" i="6"/>
  <c r="Z789" i="6"/>
  <c r="Z785" i="6"/>
  <c r="Z781" i="6"/>
  <c r="Z777" i="6"/>
  <c r="Z773" i="6"/>
  <c r="Z769" i="6"/>
  <c r="Z765" i="6"/>
  <c r="Z761" i="6"/>
  <c r="Z757" i="6"/>
  <c r="Z753" i="6"/>
  <c r="Z749" i="6"/>
  <c r="Z745" i="6"/>
  <c r="Z741" i="6"/>
  <c r="Z737" i="6"/>
  <c r="Z733" i="6"/>
  <c r="Z729" i="6"/>
  <c r="Z725" i="6"/>
  <c r="Z721" i="6"/>
  <c r="Z717" i="6"/>
  <c r="Z713" i="6"/>
  <c r="Z709" i="6"/>
  <c r="Z705" i="6"/>
  <c r="Z701" i="6"/>
  <c r="Z697" i="6"/>
  <c r="Z693" i="6"/>
  <c r="Z689" i="6"/>
  <c r="Z6" i="6"/>
  <c r="Z685" i="6"/>
  <c r="Z681" i="6"/>
  <c r="Z677" i="6"/>
  <c r="Z673" i="6"/>
  <c r="Z669" i="6"/>
  <c r="Z665" i="6"/>
  <c r="Z661" i="6"/>
  <c r="Z657" i="6"/>
  <c r="Z653" i="6"/>
  <c r="Z649" i="6"/>
  <c r="Z645" i="6"/>
  <c r="Z641" i="6"/>
  <c r="Z637" i="6"/>
  <c r="Z633" i="6"/>
  <c r="Z629" i="6"/>
  <c r="Z625" i="6"/>
  <c r="Z621" i="6"/>
  <c r="Z617" i="6"/>
  <c r="Z613" i="6"/>
  <c r="Z609" i="6"/>
  <c r="Z605" i="6"/>
  <c r="Z601" i="6"/>
  <c r="Z597" i="6"/>
  <c r="Z593" i="6"/>
  <c r="Z589" i="6"/>
  <c r="Z585" i="6"/>
  <c r="Z581" i="6"/>
  <c r="Z577" i="6"/>
  <c r="Z573" i="6"/>
  <c r="Z569" i="6"/>
  <c r="Z565" i="6"/>
  <c r="Z561" i="6"/>
  <c r="Z557" i="6"/>
  <c r="Z553" i="6"/>
  <c r="Z549" i="6"/>
  <c r="Z545" i="6"/>
  <c r="Z541" i="6"/>
  <c r="Z537" i="6"/>
  <c r="Z533" i="6"/>
  <c r="Z529" i="6"/>
  <c r="Z525" i="6"/>
  <c r="Z521" i="6"/>
  <c r="Z514" i="6"/>
  <c r="Z510" i="6"/>
  <c r="Z506" i="6"/>
  <c r="Z502" i="6"/>
  <c r="Z498" i="6"/>
  <c r="Z494" i="6"/>
  <c r="Z490" i="6"/>
  <c r="Z486" i="6"/>
  <c r="Z482" i="6"/>
  <c r="Z478" i="6"/>
  <c r="Z474" i="6"/>
  <c r="Z470" i="6"/>
  <c r="Z466" i="6"/>
  <c r="Z462" i="6"/>
  <c r="Z458" i="6"/>
  <c r="Z454" i="6"/>
  <c r="Z450" i="6"/>
  <c r="Z446" i="6"/>
  <c r="Z442" i="6"/>
  <c r="Z438" i="6"/>
  <c r="Z434" i="6"/>
  <c r="Z430" i="6"/>
  <c r="Z426" i="6"/>
  <c r="Z422" i="6"/>
  <c r="Z418" i="6"/>
  <c r="Z414" i="6"/>
  <c r="Z410" i="6"/>
  <c r="Z406" i="6"/>
  <c r="Z402" i="6"/>
  <c r="Z398" i="6"/>
  <c r="Z394" i="6"/>
  <c r="Z390" i="6"/>
  <c r="Z386" i="6"/>
  <c r="Z382" i="6"/>
  <c r="Z378" i="6"/>
  <c r="Z374" i="6"/>
  <c r="Z370" i="6"/>
  <c r="Z366" i="6"/>
  <c r="Z362" i="6"/>
  <c r="Z358" i="6"/>
  <c r="Z354" i="6"/>
  <c r="Z350" i="6"/>
  <c r="Z1001" i="6"/>
  <c r="Z993" i="6"/>
  <c r="Z985" i="6"/>
  <c r="Z977" i="6"/>
  <c r="Z969" i="6"/>
  <c r="Z961" i="6"/>
  <c r="Z953" i="6"/>
  <c r="Z945" i="6"/>
  <c r="Z937" i="6"/>
  <c r="Z932" i="6"/>
  <c r="Z928" i="6"/>
  <c r="Z924" i="6"/>
  <c r="Z920" i="6"/>
  <c r="Z916" i="6"/>
  <c r="Z912" i="6"/>
  <c r="Z908" i="6"/>
  <c r="Z904" i="6"/>
  <c r="Z900" i="6"/>
  <c r="Z896" i="6"/>
  <c r="Z892" i="6"/>
  <c r="Z888" i="6"/>
  <c r="Z884" i="6"/>
  <c r="Z880" i="6"/>
  <c r="Z876" i="6"/>
  <c r="Z872" i="6"/>
  <c r="Z868" i="6"/>
  <c r="Z864" i="6"/>
  <c r="Z860" i="6"/>
  <c r="Z856" i="6"/>
  <c r="Z852" i="6"/>
  <c r="Z848" i="6"/>
  <c r="Z844" i="6"/>
  <c r="Z840" i="6"/>
  <c r="Z836" i="6"/>
  <c r="Z832" i="6"/>
  <c r="Z828" i="6"/>
  <c r="Z824" i="6"/>
  <c r="Z820" i="6"/>
  <c r="Z816" i="6"/>
  <c r="Z812" i="6"/>
  <c r="Z808" i="6"/>
  <c r="Z804" i="6"/>
  <c r="Z800" i="6"/>
  <c r="Z796" i="6"/>
  <c r="Z792" i="6"/>
  <c r="Z788" i="6"/>
  <c r="Z784" i="6"/>
  <c r="Z780" i="6"/>
  <c r="Z776" i="6"/>
  <c r="Z772" i="6"/>
  <c r="Z768" i="6"/>
  <c r="Z764" i="6"/>
  <c r="Z760" i="6"/>
  <c r="Z756" i="6"/>
  <c r="Z752" i="6"/>
  <c r="Z748" i="6"/>
  <c r="Z744" i="6"/>
  <c r="Z740" i="6"/>
  <c r="Z736" i="6"/>
  <c r="Z732" i="6"/>
  <c r="Z728" i="6"/>
  <c r="Z724" i="6"/>
  <c r="Z720" i="6"/>
  <c r="Z716" i="6"/>
  <c r="Z712" i="6"/>
  <c r="Z708" i="6"/>
  <c r="Z704" i="6"/>
  <c r="Z700" i="6"/>
  <c r="Z696" i="6"/>
  <c r="Z692" i="6"/>
  <c r="Z688" i="6"/>
  <c r="Z684" i="6"/>
  <c r="Z680" i="6"/>
  <c r="Z676" i="6"/>
  <c r="Z672" i="6"/>
  <c r="Z668" i="6"/>
  <c r="Z664" i="6"/>
  <c r="Z660" i="6"/>
  <c r="Z656" i="6"/>
  <c r="Z652" i="6"/>
  <c r="Z648" i="6"/>
  <c r="Z644" i="6"/>
  <c r="Z640" i="6"/>
  <c r="Z636" i="6"/>
  <c r="Z632" i="6"/>
  <c r="Z628" i="6"/>
  <c r="Z624" i="6"/>
  <c r="Z620" i="6"/>
  <c r="Z616" i="6"/>
  <c r="Z612" i="6"/>
  <c r="Z608" i="6"/>
  <c r="Z604" i="6"/>
  <c r="Z600" i="6"/>
  <c r="Z596" i="6"/>
  <c r="Z592" i="6"/>
  <c r="Z588" i="6"/>
  <c r="Z584" i="6"/>
  <c r="Z580" i="6"/>
  <c r="Z576" i="6"/>
  <c r="Z572" i="6"/>
  <c r="Z568" i="6"/>
  <c r="Z564" i="6"/>
  <c r="Z560" i="6"/>
  <c r="Z556" i="6"/>
  <c r="Z552" i="6"/>
  <c r="Z548" i="6"/>
  <c r="Z544" i="6"/>
  <c r="Z540" i="6"/>
  <c r="Z536" i="6"/>
  <c r="Z532" i="6"/>
  <c r="Z528" i="6"/>
  <c r="Z524" i="6"/>
  <c r="Z520" i="6"/>
  <c r="Z517" i="6"/>
  <c r="Z513" i="6"/>
  <c r="Z509" i="6"/>
  <c r="Z505" i="6"/>
  <c r="Z501" i="6"/>
  <c r="Z497" i="6"/>
  <c r="Z493" i="6"/>
  <c r="Z489" i="6"/>
  <c r="Z485" i="6"/>
  <c r="Z481" i="6"/>
  <c r="Z477" i="6"/>
  <c r="Z473" i="6"/>
  <c r="Z469" i="6"/>
  <c r="Z465" i="6"/>
  <c r="Z461" i="6"/>
  <c r="Z457" i="6"/>
  <c r="Z453" i="6"/>
  <c r="Z449" i="6"/>
  <c r="Z445" i="6"/>
  <c r="Z441" i="6"/>
  <c r="Z437" i="6"/>
  <c r="Z433" i="6"/>
  <c r="Z429" i="6"/>
  <c r="Z425" i="6"/>
  <c r="Z421" i="6"/>
  <c r="Z417" i="6"/>
  <c r="Z413" i="6"/>
  <c r="Z409" i="6"/>
  <c r="Z405" i="6"/>
  <c r="Z401" i="6"/>
  <c r="Z397" i="6"/>
  <c r="Z393" i="6"/>
  <c r="Z389" i="6"/>
  <c r="Z385" i="6"/>
  <c r="Z381" i="6"/>
  <c r="Z377" i="6"/>
  <c r="Z373" i="6"/>
  <c r="Z369" i="6"/>
  <c r="Z365" i="6"/>
  <c r="Z361" i="6"/>
  <c r="Z357" i="6"/>
  <c r="Z353" i="6"/>
  <c r="Z349" i="6"/>
  <c r="Z999" i="6"/>
  <c r="Z991" i="6"/>
  <c r="Z983" i="6"/>
  <c r="Z975" i="6"/>
  <c r="Z967" i="6"/>
  <c r="Z959" i="6"/>
  <c r="Z951" i="6"/>
  <c r="Z943" i="6"/>
  <c r="Z935" i="6"/>
  <c r="Z931" i="6"/>
  <c r="Z927" i="6"/>
  <c r="Z923" i="6"/>
  <c r="Z919" i="6"/>
  <c r="Z915" i="6"/>
  <c r="Z911" i="6"/>
  <c r="Z907" i="6"/>
  <c r="Z903" i="6"/>
  <c r="Z899" i="6"/>
  <c r="Z895" i="6"/>
  <c r="Z891" i="6"/>
  <c r="Z887" i="6"/>
  <c r="Z883" i="6"/>
  <c r="Z879" i="6"/>
  <c r="Z875" i="6"/>
  <c r="Z871" i="6"/>
  <c r="Z867" i="6"/>
  <c r="Z863" i="6"/>
  <c r="Z859" i="6"/>
  <c r="Z855" i="6"/>
  <c r="Z851" i="6"/>
  <c r="Z847" i="6"/>
  <c r="Z843" i="6"/>
  <c r="Z839" i="6"/>
  <c r="Z835" i="6"/>
  <c r="Z831" i="6"/>
  <c r="Z827" i="6"/>
  <c r="Z823" i="6"/>
  <c r="Z819" i="6"/>
  <c r="Z815" i="6"/>
  <c r="Z811" i="6"/>
  <c r="Z807" i="6"/>
  <c r="Z803" i="6"/>
  <c r="Z799" i="6"/>
  <c r="Z795" i="6"/>
  <c r="Z791" i="6"/>
  <c r="Z787" i="6"/>
  <c r="Z783" i="6"/>
  <c r="Z779" i="6"/>
  <c r="Z775" i="6"/>
  <c r="Z771" i="6"/>
  <c r="Z767" i="6"/>
  <c r="Z763" i="6"/>
  <c r="Z759" i="6"/>
  <c r="Z755" i="6"/>
  <c r="Z751" i="6"/>
  <c r="Z747" i="6"/>
  <c r="Z743" i="6"/>
  <c r="Z739" i="6"/>
  <c r="Z735" i="6"/>
  <c r="Z731" i="6"/>
  <c r="Z727" i="6"/>
  <c r="Z723" i="6"/>
  <c r="Z719" i="6"/>
  <c r="Z715" i="6"/>
  <c r="Z711" i="6"/>
  <c r="Z707" i="6"/>
  <c r="Z703" i="6"/>
  <c r="Z699" i="6"/>
  <c r="Z695" i="6"/>
  <c r="Z691" i="6"/>
  <c r="Z687" i="6"/>
  <c r="Z683" i="6"/>
  <c r="Z679" i="6"/>
  <c r="Z675" i="6"/>
  <c r="Z671" i="6"/>
  <c r="Z667" i="6"/>
  <c r="Z663" i="6"/>
  <c r="Z659" i="6"/>
  <c r="Z655" i="6"/>
  <c r="Z651" i="6"/>
  <c r="Z647" i="6"/>
  <c r="Z643" i="6"/>
  <c r="Z639" i="6"/>
  <c r="Z635" i="6"/>
  <c r="Z631" i="6"/>
  <c r="Z627" i="6"/>
  <c r="Z623" i="6"/>
  <c r="Z619" i="6"/>
  <c r="Z615" i="6"/>
  <c r="Z611" i="6"/>
  <c r="Z607" i="6"/>
  <c r="Z603" i="6"/>
  <c r="Z599" i="6"/>
  <c r="Z595" i="6"/>
  <c r="Z591" i="6"/>
  <c r="Z587" i="6"/>
  <c r="Z583" i="6"/>
  <c r="Z579" i="6"/>
  <c r="Z575" i="6"/>
  <c r="Z571" i="6"/>
  <c r="Z567" i="6"/>
  <c r="Z563" i="6"/>
  <c r="Z559" i="6"/>
  <c r="Z555" i="6"/>
  <c r="Z551" i="6"/>
  <c r="Z547" i="6"/>
  <c r="Z543" i="6"/>
  <c r="Z539" i="6"/>
  <c r="Z535" i="6"/>
  <c r="Z531" i="6"/>
  <c r="Z527" i="6"/>
  <c r="Z523" i="6"/>
  <c r="Z519" i="6"/>
  <c r="Z516" i="6"/>
  <c r="Z512" i="6"/>
  <c r="Z508" i="6"/>
  <c r="Z504" i="6"/>
  <c r="Z500" i="6"/>
  <c r="Z496" i="6"/>
  <c r="Z492" i="6"/>
  <c r="Z488" i="6"/>
  <c r="Z484" i="6"/>
  <c r="Z480" i="6"/>
  <c r="Z476" i="6"/>
  <c r="Z472" i="6"/>
  <c r="Z468" i="6"/>
  <c r="Z464" i="6"/>
  <c r="Z460" i="6"/>
  <c r="Z456" i="6"/>
  <c r="Z452" i="6"/>
  <c r="Z448" i="6"/>
  <c r="Z444" i="6"/>
  <c r="Z440" i="6"/>
  <c r="Z436" i="6"/>
  <c r="Z432" i="6"/>
  <c r="Z428" i="6"/>
  <c r="Z424" i="6"/>
  <c r="Z420" i="6"/>
  <c r="Z416" i="6"/>
  <c r="Z412" i="6"/>
  <c r="Z408" i="6"/>
  <c r="Z404" i="6"/>
  <c r="Z400" i="6"/>
  <c r="Z396" i="6"/>
  <c r="Z392" i="6"/>
  <c r="Z388" i="6"/>
  <c r="Z384" i="6"/>
  <c r="Z380" i="6"/>
  <c r="Z376" i="6"/>
  <c r="Z372" i="6"/>
  <c r="Z368" i="6"/>
  <c r="Z364" i="6"/>
  <c r="Z360" i="6"/>
  <c r="Z356" i="6"/>
  <c r="Z352" i="6"/>
  <c r="Z348" i="6"/>
  <c r="Z12" i="6"/>
  <c r="Z24" i="6"/>
  <c r="Z36" i="6"/>
  <c r="Z48" i="6"/>
  <c r="Z60" i="6"/>
  <c r="Z72" i="6"/>
  <c r="Z80" i="6"/>
  <c r="Z88" i="6"/>
  <c r="Z101" i="6"/>
  <c r="Z113" i="6"/>
  <c r="Z125" i="6"/>
  <c r="Z141" i="6"/>
  <c r="Z157" i="6"/>
  <c r="Z169" i="6"/>
  <c r="Z182" i="6"/>
  <c r="Z194" i="6"/>
  <c r="Z206" i="6"/>
  <c r="Z214" i="6"/>
  <c r="Z226" i="6"/>
  <c r="Z242" i="6"/>
  <c r="Z250" i="6"/>
  <c r="Z262" i="6"/>
  <c r="Z274" i="6"/>
  <c r="Z286" i="6"/>
  <c r="Z306" i="6"/>
  <c r="Z318" i="6"/>
  <c r="Z326" i="6"/>
  <c r="Z342" i="6"/>
  <c r="Z371" i="6"/>
  <c r="Z419" i="6"/>
  <c r="Z483" i="6"/>
  <c r="Z515" i="6"/>
  <c r="Z542" i="6"/>
  <c r="Z590" i="6"/>
  <c r="Z654" i="6"/>
  <c r="Z690" i="6"/>
  <c r="Z738" i="6"/>
  <c r="Z786" i="6"/>
  <c r="Z834" i="6"/>
  <c r="Z866" i="6"/>
  <c r="Z898" i="6"/>
  <c r="Z957" i="6"/>
  <c r="AD9" i="6"/>
  <c r="AD995" i="6"/>
  <c r="AD984" i="6"/>
  <c r="AD971" i="6"/>
  <c r="AD959" i="6"/>
  <c r="AD947" i="6"/>
  <c r="AD935" i="6"/>
  <c r="AD923" i="6"/>
  <c r="AD911" i="6"/>
  <c r="AD898" i="6"/>
  <c r="AD885" i="6"/>
  <c r="AD871" i="6"/>
  <c r="AD859" i="6"/>
  <c r="AD846" i="6"/>
  <c r="AD834" i="6"/>
  <c r="AD822" i="6"/>
  <c r="AD808" i="6"/>
  <c r="AD797" i="6"/>
  <c r="AD785" i="6"/>
  <c r="AD774" i="6"/>
  <c r="AD761" i="6"/>
  <c r="AD750" i="6"/>
  <c r="AD738" i="6"/>
  <c r="AD726" i="6"/>
  <c r="AD714" i="6"/>
  <c r="AD703" i="6"/>
  <c r="AD691" i="6"/>
  <c r="AD678" i="6"/>
  <c r="AD665" i="6"/>
  <c r="AD653" i="6"/>
  <c r="AD641" i="6"/>
  <c r="AD630" i="6"/>
  <c r="AD617" i="6"/>
  <c r="AD604" i="6"/>
  <c r="AD591" i="6"/>
  <c r="AD580" i="6"/>
  <c r="AD568" i="6"/>
  <c r="AD556" i="6"/>
  <c r="AD545" i="6"/>
  <c r="AD533" i="6"/>
  <c r="AD521" i="6"/>
  <c r="AD509" i="6"/>
  <c r="AD496" i="6"/>
  <c r="AD484" i="6"/>
  <c r="AD472" i="6"/>
  <c r="AD459" i="6"/>
  <c r="AD446" i="6"/>
  <c r="AD433" i="6"/>
  <c r="AD420" i="6"/>
  <c r="AD408" i="6"/>
  <c r="AD395" i="6"/>
  <c r="AD382" i="6"/>
  <c r="AD371" i="6"/>
  <c r="AD359" i="6"/>
  <c r="AD348" i="6"/>
  <c r="AD335" i="6"/>
  <c r="AD323" i="6"/>
  <c r="AD312" i="6"/>
  <c r="AD299" i="6"/>
  <c r="AD286" i="6"/>
  <c r="AD273" i="6"/>
  <c r="AD260" i="6"/>
  <c r="AD248" i="6"/>
  <c r="AD236" i="6"/>
  <c r="AD223" i="6"/>
  <c r="AD211" i="6"/>
  <c r="AD201" i="6"/>
  <c r="AD189" i="6"/>
  <c r="AD177" i="6"/>
  <c r="AD165" i="6"/>
  <c r="AD152" i="6"/>
  <c r="AD140" i="6"/>
  <c r="AD127" i="6"/>
  <c r="AD116" i="6"/>
  <c r="AD103" i="6"/>
  <c r="AD91" i="6"/>
  <c r="AD79" i="6"/>
  <c r="AD66" i="6"/>
  <c r="AD1003" i="6"/>
  <c r="AD993" i="6"/>
  <c r="AD982" i="6"/>
  <c r="AD970" i="6"/>
  <c r="AD958" i="6"/>
  <c r="AD946" i="6"/>
  <c r="AD934" i="6"/>
  <c r="AD922" i="6"/>
  <c r="AD910" i="6"/>
  <c r="AD899" i="6"/>
  <c r="AD887" i="6"/>
  <c r="AD875" i="6"/>
  <c r="AD864" i="6"/>
  <c r="AD852" i="6"/>
  <c r="AD842" i="6"/>
  <c r="AD830" i="6"/>
  <c r="AD818" i="6"/>
  <c r="AD807" i="6"/>
  <c r="AD795" i="6"/>
  <c r="AD783" i="6"/>
  <c r="AD772" i="6"/>
  <c r="AD760" i="6"/>
  <c r="AD748" i="6"/>
  <c r="AD736" i="6"/>
  <c r="AD725" i="6"/>
  <c r="AD713" i="6"/>
  <c r="AD701" i="6"/>
  <c r="AD689" i="6"/>
  <c r="AD677" i="6"/>
  <c r="AD667" i="6"/>
  <c r="AD655" i="6"/>
  <c r="AD643" i="6"/>
  <c r="AD631" i="6"/>
  <c r="AD621" i="6"/>
  <c r="AD609" i="6"/>
  <c r="AD599" i="6"/>
  <c r="AD587" i="6"/>
  <c r="AD575" i="6"/>
  <c r="AD563" i="6"/>
  <c r="AD552" i="6"/>
  <c r="AD540" i="6"/>
  <c r="AD528" i="6"/>
  <c r="AD516" i="6"/>
  <c r="AD504" i="6"/>
  <c r="AD494" i="6"/>
  <c r="AD482" i="6"/>
  <c r="AD470" i="6"/>
  <c r="AD460" i="6"/>
  <c r="AD448" i="6"/>
  <c r="AD437" i="6"/>
  <c r="AD425" i="6"/>
  <c r="AD413" i="6"/>
  <c r="AD402" i="6"/>
  <c r="AD389" i="6"/>
  <c r="AD378" i="6"/>
  <c r="AD366" i="6"/>
  <c r="AD355" i="6"/>
  <c r="AD345" i="6"/>
  <c r="AD333" i="6"/>
  <c r="AD321" i="6"/>
  <c r="AD310" i="6"/>
  <c r="AD298" i="6"/>
  <c r="AD288" i="6"/>
  <c r="AD278" i="6"/>
  <c r="AD266" i="6"/>
  <c r="AD256" i="6"/>
  <c r="AD244" i="6"/>
  <c r="AD232" i="6"/>
  <c r="AD221" i="6"/>
  <c r="AD209" i="6"/>
  <c r="AD196" i="6"/>
  <c r="AD184" i="6"/>
  <c r="AD172" i="6"/>
  <c r="AD160" i="6"/>
  <c r="AD150" i="6"/>
  <c r="AD138" i="6"/>
  <c r="AD126" i="6"/>
  <c r="AD114" i="6"/>
  <c r="AD102" i="6"/>
  <c r="AD90" i="6"/>
  <c r="AD78" i="6"/>
  <c r="AD64" i="6"/>
  <c r="AD997" i="6"/>
  <c r="AD983" i="6"/>
  <c r="AD972" i="6"/>
  <c r="AD960" i="6"/>
  <c r="AD948" i="6"/>
  <c r="AD936" i="6"/>
  <c r="AD924" i="6"/>
  <c r="AD912" i="6"/>
  <c r="AD900" i="6"/>
  <c r="AD889" i="6"/>
  <c r="AD877" i="6"/>
  <c r="AD866" i="6"/>
  <c r="AD854" i="6"/>
  <c r="AD841" i="6"/>
  <c r="AD829" i="6"/>
  <c r="AD817" i="6"/>
  <c r="AD805" i="6"/>
  <c r="AD793" i="6"/>
  <c r="AD781" i="6"/>
  <c r="AD768" i="6"/>
  <c r="AD755" i="6"/>
  <c r="AD743" i="6"/>
  <c r="AD731" i="6"/>
  <c r="AD718" i="6"/>
  <c r="AD706" i="6"/>
  <c r="AD693" i="6"/>
  <c r="AD681" i="6"/>
  <c r="AD669" i="6"/>
  <c r="AD657" i="6"/>
  <c r="AD644" i="6"/>
  <c r="AD632" i="6"/>
  <c r="AD620" i="6"/>
  <c r="AD607" i="6"/>
  <c r="AD595" i="6"/>
  <c r="AD583" i="6"/>
  <c r="AD570" i="6"/>
  <c r="AD558" i="6"/>
  <c r="AD544" i="6"/>
  <c r="AD532" i="6"/>
  <c r="AD520" i="6"/>
  <c r="AD508" i="6"/>
  <c r="AD495" i="6"/>
  <c r="AD483" i="6"/>
  <c r="AD471" i="6"/>
  <c r="AD458" i="6"/>
  <c r="AD447" i="6"/>
  <c r="AD435" i="6"/>
  <c r="AD424" i="6"/>
  <c r="AD412" i="6"/>
  <c r="AD400" i="6"/>
  <c r="AD390" i="6"/>
  <c r="AD376" i="6"/>
  <c r="AD362" i="6"/>
  <c r="AD351" i="6"/>
  <c r="AD338" i="6"/>
  <c r="AD325" i="6"/>
  <c r="AD311" i="6"/>
  <c r="AD300" i="6"/>
  <c r="AD285" i="6"/>
  <c r="AD274" i="6"/>
  <c r="AD262" i="6"/>
  <c r="AD249" i="6"/>
  <c r="AD237" i="6"/>
  <c r="AD225" i="6"/>
  <c r="AD213" i="6"/>
  <c r="AD200" i="6"/>
  <c r="AD188" i="6"/>
  <c r="AD176" i="6"/>
  <c r="AD164" i="6"/>
  <c r="AD151" i="6"/>
  <c r="AD139" i="6"/>
  <c r="AD128" i="6"/>
  <c r="AD115" i="6"/>
  <c r="AD104" i="6"/>
  <c r="AD92" i="6"/>
  <c r="AD80" i="6"/>
  <c r="AD70" i="6"/>
  <c r="AD60" i="6"/>
  <c r="AD51" i="6"/>
  <c r="AD43" i="6"/>
  <c r="AD34" i="6"/>
  <c r="AD26" i="6"/>
  <c r="AD18" i="6"/>
  <c r="AD6" i="6"/>
  <c r="AD50" i="6"/>
  <c r="AD1004" i="6"/>
  <c r="AD992" i="6"/>
  <c r="AD981" i="6"/>
  <c r="AD969" i="6"/>
  <c r="AD956" i="6"/>
  <c r="AD944" i="6"/>
  <c r="AD932" i="6"/>
  <c r="AD920" i="6"/>
  <c r="AD908" i="6"/>
  <c r="AD894" i="6"/>
  <c r="AD882" i="6"/>
  <c r="AD868" i="6"/>
  <c r="AD856" i="6"/>
  <c r="AD843" i="6"/>
  <c r="AD831" i="6"/>
  <c r="AD819" i="6"/>
  <c r="AD806" i="6"/>
  <c r="AD794" i="6"/>
  <c r="AD782" i="6"/>
  <c r="AD770" i="6"/>
  <c r="AD758" i="6"/>
  <c r="AD747" i="6"/>
  <c r="AD735" i="6"/>
  <c r="AD723" i="6"/>
  <c r="AD712" i="6"/>
  <c r="AD700" i="6"/>
  <c r="AD687" i="6"/>
  <c r="AD675" i="6"/>
  <c r="AD662" i="6"/>
  <c r="AD650" i="6"/>
  <c r="AD638" i="6"/>
  <c r="AD627" i="6"/>
  <c r="AD614" i="6"/>
  <c r="AD601" i="6"/>
  <c r="AD588" i="6"/>
  <c r="AD577" i="6"/>
  <c r="AD565" i="6"/>
  <c r="AD554" i="6"/>
  <c r="AD542" i="6"/>
  <c r="AD529" i="6"/>
  <c r="AD518" i="6"/>
  <c r="AD506" i="6"/>
  <c r="AD493" i="6"/>
  <c r="AD481" i="6"/>
  <c r="AD469" i="6"/>
  <c r="AD456" i="6"/>
  <c r="AD443" i="6"/>
  <c r="AD429" i="6"/>
  <c r="AD417" i="6"/>
  <c r="AD405" i="6"/>
  <c r="AD391" i="6"/>
  <c r="AD380" i="6"/>
  <c r="AD368" i="6"/>
  <c r="AD357" i="6"/>
  <c r="AD344" i="6"/>
  <c r="AD332" i="6"/>
  <c r="AD320" i="6"/>
  <c r="AD309" i="6"/>
  <c r="AD295" i="6"/>
  <c r="AD283" i="6"/>
  <c r="AD270" i="6"/>
  <c r="AD257" i="6"/>
  <c r="AD245" i="6"/>
  <c r="AD233" i="6"/>
  <c r="AD220" i="6"/>
  <c r="AD208" i="6"/>
  <c r="AD198" i="6"/>
  <c r="AD186" i="6"/>
  <c r="AD173" i="6"/>
  <c r="AD162" i="6"/>
  <c r="AD149" i="6"/>
  <c r="AD136" i="6"/>
  <c r="AD124" i="6"/>
  <c r="AD112" i="6"/>
  <c r="AD100" i="6"/>
  <c r="AD88" i="6"/>
  <c r="AD76" i="6"/>
  <c r="AD63" i="6"/>
  <c r="AD1002" i="6"/>
  <c r="AD990" i="6"/>
  <c r="AD979" i="6"/>
  <c r="AD967" i="6"/>
  <c r="AD955" i="6"/>
  <c r="AD943" i="6"/>
  <c r="AD931" i="6"/>
  <c r="AD919" i="6"/>
  <c r="AD907" i="6"/>
  <c r="AD896" i="6"/>
  <c r="AD884" i="6"/>
  <c r="AD873" i="6"/>
  <c r="AD861" i="6"/>
  <c r="AD850" i="6"/>
  <c r="AD839" i="6"/>
  <c r="AD827" i="6"/>
  <c r="AD815" i="6"/>
  <c r="AD804" i="6"/>
  <c r="AD792" i="6"/>
  <c r="AD780" i="6"/>
  <c r="AD769" i="6"/>
  <c r="AD757" i="6"/>
  <c r="AD745" i="6"/>
  <c r="AD733" i="6"/>
  <c r="AD722" i="6"/>
  <c r="AD710" i="6"/>
  <c r="AD698" i="6"/>
  <c r="AD686" i="6"/>
  <c r="AD674" i="6"/>
  <c r="AD664" i="6"/>
  <c r="AD652" i="6"/>
  <c r="AD640" i="6"/>
  <c r="AD628" i="6"/>
  <c r="AD618" i="6"/>
  <c r="AD608" i="6"/>
  <c r="AD596" i="6"/>
  <c r="AD584" i="6"/>
  <c r="AD572" i="6"/>
  <c r="AD560" i="6"/>
  <c r="AD549" i="6"/>
  <c r="AD537" i="6"/>
  <c r="AD525" i="6"/>
  <c r="AD513" i="6"/>
  <c r="AD503" i="6"/>
  <c r="AD491" i="6"/>
  <c r="AD479" i="6"/>
  <c r="AD467" i="6"/>
  <c r="AD457" i="6"/>
  <c r="AD445" i="6"/>
  <c r="AD434" i="6"/>
  <c r="AD422" i="6"/>
  <c r="AD410" i="6"/>
  <c r="AD399" i="6"/>
  <c r="AD386" i="6"/>
  <c r="AD375" i="6"/>
  <c r="AD364" i="6"/>
  <c r="AD352" i="6"/>
  <c r="AD342" i="6"/>
  <c r="AD330" i="6"/>
  <c r="AD319" i="6"/>
  <c r="AD307" i="6"/>
  <c r="AD296" i="6"/>
  <c r="AD287" i="6"/>
  <c r="AD275" i="6"/>
  <c r="AD264" i="6"/>
  <c r="AD253" i="6"/>
  <c r="AD241" i="6"/>
  <c r="AD230" i="6"/>
  <c r="AD218" i="6"/>
  <c r="AD206" i="6"/>
  <c r="AD193" i="6"/>
  <c r="AD181" i="6"/>
  <c r="AD169" i="6"/>
  <c r="AD157" i="6"/>
  <c r="AD147" i="6"/>
  <c r="AD135" i="6"/>
  <c r="AD123" i="6"/>
  <c r="AD111" i="6"/>
  <c r="AD99" i="6"/>
  <c r="AD87" i="6"/>
  <c r="AD75" i="6"/>
  <c r="AD58" i="6"/>
  <c r="AD994" i="6"/>
  <c r="AD980" i="6"/>
  <c r="AD968" i="6"/>
  <c r="AD957" i="6"/>
  <c r="AD945" i="6"/>
  <c r="AD933" i="6"/>
  <c r="AD921" i="6"/>
  <c r="AD909" i="6"/>
  <c r="AD897" i="6"/>
  <c r="AD886" i="6"/>
  <c r="AD874" i="6"/>
  <c r="AD863" i="6"/>
  <c r="AD851" i="6"/>
  <c r="AD838" i="6"/>
  <c r="AD826" i="6"/>
  <c r="AD814" i="6"/>
  <c r="AD802" i="6"/>
  <c r="AD790" i="6"/>
  <c r="AD778" i="6"/>
  <c r="AD764" i="6"/>
  <c r="AD752" i="6"/>
  <c r="AD740" i="6"/>
  <c r="AD727" i="6"/>
  <c r="AD715" i="6"/>
  <c r="AD702" i="6"/>
  <c r="AD690" i="6"/>
  <c r="AD679" i="6"/>
  <c r="AD666" i="6"/>
  <c r="AD654" i="6"/>
  <c r="AD642" i="6"/>
  <c r="AD629" i="6"/>
  <c r="AD616" i="6"/>
  <c r="AD603" i="6"/>
  <c r="AD592" i="6"/>
  <c r="AD579" i="6"/>
  <c r="AD567" i="6"/>
  <c r="AD553" i="6"/>
  <c r="AD541" i="6"/>
  <c r="AD530" i="6"/>
  <c r="AD517" i="6"/>
  <c r="AD505" i="6"/>
  <c r="AD492" i="6"/>
  <c r="AD480" i="6"/>
  <c r="AD468" i="6"/>
  <c r="AD455" i="6"/>
  <c r="AD444" i="6"/>
  <c r="AD432" i="6"/>
  <c r="AD421" i="6"/>
  <c r="AD409" i="6"/>
  <c r="AD397" i="6"/>
  <c r="AD387" i="6"/>
  <c r="AD373" i="6"/>
  <c r="AD360" i="6"/>
  <c r="AD347" i="6"/>
  <c r="AD334" i="6"/>
  <c r="AD322" i="6"/>
  <c r="AD308" i="6"/>
  <c r="AD297" i="6"/>
  <c r="AD282" i="6"/>
  <c r="AD271" i="6"/>
  <c r="AD259" i="6"/>
  <c r="AD246" i="6"/>
  <c r="AD234" i="6"/>
  <c r="AD222" i="6"/>
  <c r="AD210" i="6"/>
  <c r="AD197" i="6"/>
  <c r="AD185" i="6"/>
  <c r="AD174" i="6"/>
  <c r="AD161" i="6"/>
  <c r="AD148" i="6"/>
  <c r="AD137" i="6"/>
  <c r="AD125" i="6"/>
  <c r="AD113" i="6"/>
  <c r="AD101" i="6"/>
  <c r="AD89" i="6"/>
  <c r="AD77" i="6"/>
  <c r="AD67" i="6"/>
  <c r="AD59" i="6"/>
  <c r="AD48" i="6"/>
  <c r="AD40" i="6"/>
  <c r="AD32" i="6"/>
  <c r="AD24" i="6"/>
  <c r="AD16" i="6"/>
  <c r="AD1001" i="6"/>
  <c r="AD989" i="6"/>
  <c r="AD977" i="6"/>
  <c r="AD966" i="6"/>
  <c r="AD954" i="6"/>
  <c r="AD941" i="6"/>
  <c r="AD929" i="6"/>
  <c r="AD917" i="6"/>
  <c r="AD905" i="6"/>
  <c r="AD891" i="6"/>
  <c r="AD879" i="6"/>
  <c r="AD865" i="6"/>
  <c r="AD853" i="6"/>
  <c r="AD840" i="6"/>
  <c r="AD828" i="6"/>
  <c r="AD816" i="6"/>
  <c r="AD803" i="6"/>
  <c r="AD791" i="6"/>
  <c r="AD779" i="6"/>
  <c r="AD767" i="6"/>
  <c r="AD756" i="6"/>
  <c r="AD744" i="6"/>
  <c r="AD732" i="6"/>
  <c r="AD720" i="6"/>
  <c r="AD709" i="6"/>
  <c r="AD697" i="6"/>
  <c r="AD685" i="6"/>
  <c r="AD672" i="6"/>
  <c r="AD659" i="6"/>
  <c r="AD649" i="6"/>
  <c r="AD635" i="6"/>
  <c r="AD624" i="6"/>
  <c r="AD610" i="6"/>
  <c r="AD597" i="6"/>
  <c r="AD585" i="6"/>
  <c r="AD574" i="6"/>
  <c r="AD562" i="6"/>
  <c r="AD551" i="6"/>
  <c r="AD539" i="6"/>
  <c r="AD526" i="6"/>
  <c r="AD514" i="6"/>
  <c r="AD502" i="6"/>
  <c r="AD490" i="6"/>
  <c r="AD478" i="6"/>
  <c r="AD466" i="6"/>
  <c r="AD453" i="6"/>
  <c r="AD440" i="6"/>
  <c r="AD426" i="6"/>
  <c r="AD414" i="6"/>
  <c r="AD401" i="6"/>
  <c r="AD388" i="6"/>
  <c r="AD377" i="6"/>
  <c r="AD365" i="6"/>
  <c r="AD354" i="6"/>
  <c r="AD341" i="6"/>
  <c r="AD329" i="6"/>
  <c r="AD317" i="6"/>
  <c r="AD306" i="6"/>
  <c r="AD292" i="6"/>
  <c r="AD280" i="6"/>
  <c r="AD267" i="6"/>
  <c r="AD254" i="6"/>
  <c r="AD242" i="6"/>
  <c r="AD229" i="6"/>
  <c r="AD217" i="6"/>
  <c r="AD205" i="6"/>
  <c r="AD195" i="6"/>
  <c r="AD183" i="6"/>
  <c r="AD170" i="6"/>
  <c r="AD159" i="6"/>
  <c r="AD146" i="6"/>
  <c r="AD133" i="6"/>
  <c r="AD121" i="6"/>
  <c r="AD109" i="6"/>
  <c r="AD98" i="6"/>
  <c r="AD85" i="6"/>
  <c r="AD72" i="6"/>
  <c r="AD61" i="6"/>
  <c r="AD999" i="6"/>
  <c r="AD987" i="6"/>
  <c r="AD976" i="6"/>
  <c r="AD964" i="6"/>
  <c r="AD952" i="6"/>
  <c r="AD940" i="6"/>
  <c r="AD928" i="6"/>
  <c r="AD916" i="6"/>
  <c r="AD904" i="6"/>
  <c r="AD893" i="6"/>
  <c r="AD881" i="6"/>
  <c r="AD870" i="6"/>
  <c r="AD858" i="6"/>
  <c r="AD847" i="6"/>
  <c r="AD836" i="6"/>
  <c r="AD824" i="6"/>
  <c r="AD813" i="6"/>
  <c r="AD801" i="6"/>
  <c r="AD789" i="6"/>
  <c r="AD777" i="6"/>
  <c r="AD766" i="6"/>
  <c r="AD754" i="6"/>
  <c r="AD742" i="6"/>
  <c r="AD730" i="6"/>
  <c r="AD719" i="6"/>
  <c r="AD707" i="6"/>
  <c r="AD695" i="6"/>
  <c r="AD683" i="6"/>
  <c r="AD671" i="6"/>
  <c r="AD661" i="6"/>
  <c r="AD648" i="6"/>
  <c r="AD637" i="6"/>
  <c r="AD625" i="6"/>
  <c r="AD615" i="6"/>
  <c r="AD605" i="6"/>
  <c r="AD593" i="6"/>
  <c r="AD581" i="6"/>
  <c r="AD569" i="6"/>
  <c r="AD557" i="6"/>
  <c r="AD546" i="6"/>
  <c r="AD534" i="6"/>
  <c r="AD522" i="6"/>
  <c r="AD510" i="6"/>
  <c r="AD500" i="6"/>
  <c r="AD488" i="6"/>
  <c r="AD476" i="6"/>
  <c r="AD464" i="6"/>
  <c r="AD454" i="6"/>
  <c r="AD442" i="6"/>
  <c r="AD431" i="6"/>
  <c r="AD419" i="6"/>
  <c r="AD407" i="6"/>
  <c r="AD396" i="6"/>
  <c r="AD383" i="6"/>
  <c r="AD372" i="6"/>
  <c r="AD361" i="6"/>
  <c r="AD349" i="6"/>
  <c r="AD339" i="6"/>
  <c r="AD327" i="6"/>
  <c r="AD316" i="6"/>
  <c r="AD304" i="6"/>
  <c r="AD294" i="6"/>
  <c r="AD284" i="6"/>
  <c r="AD272" i="6"/>
  <c r="AD261" i="6"/>
  <c r="AD250" i="6"/>
  <c r="AD238" i="6"/>
  <c r="AD227" i="6"/>
  <c r="AD215" i="6"/>
  <c r="AD202" i="6"/>
  <c r="AD190" i="6"/>
  <c r="AD178" i="6"/>
  <c r="AD166" i="6"/>
  <c r="AD156" i="6"/>
  <c r="AD144" i="6"/>
  <c r="AD132" i="6"/>
  <c r="AD120" i="6"/>
  <c r="AD108" i="6"/>
  <c r="AD96" i="6"/>
  <c r="AD84" i="6"/>
  <c r="AD71" i="6"/>
  <c r="AD1005" i="6"/>
  <c r="AD991" i="6"/>
  <c r="AD978" i="6"/>
  <c r="AD965" i="6"/>
  <c r="AD953" i="6"/>
  <c r="AD942" i="6"/>
  <c r="AD930" i="6"/>
  <c r="AD918" i="6"/>
  <c r="AD906" i="6"/>
  <c r="AD895" i="6"/>
  <c r="AD883" i="6"/>
  <c r="AD872" i="6"/>
  <c r="AD860" i="6"/>
  <c r="AD848" i="6"/>
  <c r="AD835" i="6"/>
  <c r="AD823" i="6"/>
  <c r="AD812" i="6"/>
  <c r="AD800" i="6"/>
  <c r="AD787" i="6"/>
  <c r="AD773" i="6"/>
  <c r="AD762" i="6"/>
  <c r="AD749" i="6"/>
  <c r="AD737" i="6"/>
  <c r="AD724" i="6"/>
  <c r="AD711" i="6"/>
  <c r="AD699" i="6"/>
  <c r="AD688" i="6"/>
  <c r="AD676" i="6"/>
  <c r="AD663" i="6"/>
  <c r="AD651" i="6"/>
  <c r="AD639" i="6"/>
  <c r="AD626" i="6"/>
  <c r="AD613" i="6"/>
  <c r="AD600" i="6"/>
  <c r="AD589" i="6"/>
  <c r="AD576" i="6"/>
  <c r="AD564" i="6"/>
  <c r="AD550" i="6"/>
  <c r="AD538" i="6"/>
  <c r="AD527" i="6"/>
  <c r="AD515" i="6"/>
  <c r="AD501" i="6"/>
  <c r="AD489" i="6"/>
  <c r="AD477" i="6"/>
  <c r="AD465" i="6"/>
  <c r="AD452" i="6"/>
  <c r="AD441" i="6"/>
  <c r="AD430" i="6"/>
  <c r="AD418" i="6"/>
  <c r="AD406" i="6"/>
  <c r="AD394" i="6"/>
  <c r="AD384" i="6"/>
  <c r="AD370" i="6"/>
  <c r="AD356" i="6"/>
  <c r="AD343" i="6"/>
  <c r="AD331" i="6"/>
  <c r="AD318" i="6"/>
  <c r="AD305" i="6"/>
  <c r="AD293" i="6"/>
  <c r="AD279" i="6"/>
  <c r="AD268" i="6"/>
  <c r="AD255" i="6"/>
  <c r="AD243" i="6"/>
  <c r="AD231" i="6"/>
  <c r="AD219" i="6"/>
  <c r="AD207" i="6"/>
  <c r="AD194" i="6"/>
  <c r="AD182" i="6"/>
  <c r="AD171" i="6"/>
  <c r="AD158" i="6"/>
  <c r="AD145" i="6"/>
  <c r="AD134" i="6"/>
  <c r="AD122" i="6"/>
  <c r="AD110" i="6"/>
  <c r="AD97" i="6"/>
  <c r="AD86" i="6"/>
  <c r="AD74" i="6"/>
  <c r="AD65" i="6"/>
  <c r="AD56" i="6"/>
  <c r="AD47" i="6"/>
  <c r="AD38" i="6"/>
  <c r="AD30" i="6"/>
  <c r="AD21" i="6"/>
  <c r="AD14" i="6"/>
  <c r="AD998" i="6"/>
  <c r="AD951" i="6"/>
  <c r="AD902" i="6"/>
  <c r="AD849" i="6"/>
  <c r="AD799" i="6"/>
  <c r="AD753" i="6"/>
  <c r="AD705" i="6"/>
  <c r="AD656" i="6"/>
  <c r="AD606" i="6"/>
  <c r="AD559" i="6"/>
  <c r="AD511" i="6"/>
  <c r="AD461" i="6"/>
  <c r="AD411" i="6"/>
  <c r="AD363" i="6"/>
  <c r="AD315" i="6"/>
  <c r="AD263" i="6"/>
  <c r="AD214" i="6"/>
  <c r="AD167" i="6"/>
  <c r="AD119" i="6"/>
  <c r="AD69" i="6"/>
  <c r="AD973" i="6"/>
  <c r="AD925" i="6"/>
  <c r="AD878" i="6"/>
  <c r="AD833" i="6"/>
  <c r="AD786" i="6"/>
  <c r="AD739" i="6"/>
  <c r="AD692" i="6"/>
  <c r="AD646" i="6"/>
  <c r="AD602" i="6"/>
  <c r="AD555" i="6"/>
  <c r="AD507" i="6"/>
  <c r="AD463" i="6"/>
  <c r="AD416" i="6"/>
  <c r="AD369" i="6"/>
  <c r="AD324" i="6"/>
  <c r="AD281" i="6"/>
  <c r="AD235" i="6"/>
  <c r="AD187" i="6"/>
  <c r="AD141" i="6"/>
  <c r="AD93" i="6"/>
  <c r="AD988" i="6"/>
  <c r="AD939" i="6"/>
  <c r="AD892" i="6"/>
  <c r="AD844" i="6"/>
  <c r="AD796" i="6"/>
  <c r="AD746" i="6"/>
  <c r="AD696" i="6"/>
  <c r="AD647" i="6"/>
  <c r="AD598" i="6"/>
  <c r="AD547" i="6"/>
  <c r="AD498" i="6"/>
  <c r="AD450" i="6"/>
  <c r="AD403" i="6"/>
  <c r="AD353" i="6"/>
  <c r="AD302" i="6"/>
  <c r="AD252" i="6"/>
  <c r="AD204" i="6"/>
  <c r="AD155" i="6"/>
  <c r="AD107" i="6"/>
  <c r="AD62" i="6"/>
  <c r="AD28" i="6"/>
  <c r="AD49" i="6"/>
  <c r="AD41" i="6"/>
  <c r="AD33" i="6"/>
  <c r="AD25" i="6"/>
  <c r="AD17" i="6"/>
  <c r="AD986" i="6"/>
  <c r="AD938" i="6"/>
  <c r="AD888" i="6"/>
  <c r="AD837" i="6"/>
  <c r="AD788" i="6"/>
  <c r="AD741" i="6"/>
  <c r="AD694" i="6"/>
  <c r="AD645" i="6"/>
  <c r="AD594" i="6"/>
  <c r="AD548" i="6"/>
  <c r="AD499" i="6"/>
  <c r="AD449" i="6"/>
  <c r="AD398" i="6"/>
  <c r="AD350" i="6"/>
  <c r="AD303" i="6"/>
  <c r="AD251" i="6"/>
  <c r="AD203" i="6"/>
  <c r="AD154" i="6"/>
  <c r="AD106" i="6"/>
  <c r="AD57" i="6"/>
  <c r="AD961" i="6"/>
  <c r="AD913" i="6"/>
  <c r="AD867" i="6"/>
  <c r="AD821" i="6"/>
  <c r="AD775" i="6"/>
  <c r="AD728" i="6"/>
  <c r="AD680" i="6"/>
  <c r="AD634" i="6"/>
  <c r="AD590" i="6"/>
  <c r="AD543" i="6"/>
  <c r="AD497" i="6"/>
  <c r="AD451" i="6"/>
  <c r="AD404" i="6"/>
  <c r="AD358" i="6"/>
  <c r="AD313" i="6"/>
  <c r="AD269" i="6"/>
  <c r="AD224" i="6"/>
  <c r="AD175" i="6"/>
  <c r="AD129" i="6"/>
  <c r="AD81" i="6"/>
  <c r="AD975" i="6"/>
  <c r="AD927" i="6"/>
  <c r="AD880" i="6"/>
  <c r="AD832" i="6"/>
  <c r="AD784" i="6"/>
  <c r="AD734" i="6"/>
  <c r="AD684" i="6"/>
  <c r="AD636" i="6"/>
  <c r="AD586" i="6"/>
  <c r="AD535" i="6"/>
  <c r="AD486" i="6"/>
  <c r="AD438" i="6"/>
  <c r="AD393" i="6"/>
  <c r="AD340" i="6"/>
  <c r="AD290" i="6"/>
  <c r="AD240" i="6"/>
  <c r="AD191" i="6"/>
  <c r="AD142" i="6"/>
  <c r="AD95" i="6"/>
  <c r="AD54" i="6"/>
  <c r="AD19" i="6"/>
  <c r="AD55" i="6"/>
  <c r="AD46" i="6"/>
  <c r="AD39" i="6"/>
  <c r="AD31" i="6"/>
  <c r="AD23" i="6"/>
  <c r="AD15" i="6"/>
  <c r="AD7" i="6"/>
  <c r="AD974" i="6"/>
  <c r="AD926" i="6"/>
  <c r="AD876" i="6"/>
  <c r="AD825" i="6"/>
  <c r="AD776" i="6"/>
  <c r="AD729" i="6"/>
  <c r="AD682" i="6"/>
  <c r="AD633" i="6"/>
  <c r="AD582" i="6"/>
  <c r="AD536" i="6"/>
  <c r="AD487" i="6"/>
  <c r="AD436" i="6"/>
  <c r="AD385" i="6"/>
  <c r="AD337" i="6"/>
  <c r="AD289" i="6"/>
  <c r="AD239" i="6"/>
  <c r="AD192" i="6"/>
  <c r="AD143" i="6"/>
  <c r="AD94" i="6"/>
  <c r="AD996" i="6"/>
  <c r="AD949" i="6"/>
  <c r="AD901" i="6"/>
  <c r="AD855" i="6"/>
  <c r="AD810" i="6"/>
  <c r="AD763" i="6"/>
  <c r="AD716" i="6"/>
  <c r="AD670" i="6"/>
  <c r="AD623" i="6"/>
  <c r="AD578" i="6"/>
  <c r="AD531" i="6"/>
  <c r="AD485" i="6"/>
  <c r="AD439" i="6"/>
  <c r="AD392" i="6"/>
  <c r="AD346" i="6"/>
  <c r="AD301" i="6"/>
  <c r="AD258" i="6"/>
  <c r="AD212" i="6"/>
  <c r="AD163" i="6"/>
  <c r="AD117" i="6"/>
  <c r="AD68" i="6"/>
  <c r="AD962" i="6"/>
  <c r="AD915" i="6"/>
  <c r="AD869" i="6"/>
  <c r="AD820" i="6"/>
  <c r="AD771" i="6"/>
  <c r="AD721" i="6"/>
  <c r="AD673" i="6"/>
  <c r="AD622" i="6"/>
  <c r="AD573" i="6"/>
  <c r="AD523" i="6"/>
  <c r="AD474" i="6"/>
  <c r="AD427" i="6"/>
  <c r="AD379" i="6"/>
  <c r="AD328" i="6"/>
  <c r="AD277" i="6"/>
  <c r="AD228" i="6"/>
  <c r="AD179" i="6"/>
  <c r="AD131" i="6"/>
  <c r="AD83" i="6"/>
  <c r="AD45" i="6"/>
  <c r="AD10" i="6"/>
  <c r="AD12" i="6"/>
  <c r="AD53" i="6"/>
  <c r="AD44" i="6"/>
  <c r="AD37" i="6"/>
  <c r="AD29" i="6"/>
  <c r="AD22" i="6"/>
  <c r="AD13" i="6"/>
  <c r="Z9" i="6"/>
  <c r="Z13" i="6"/>
  <c r="Z17" i="6"/>
  <c r="Z21" i="6"/>
  <c r="Z25" i="6"/>
  <c r="Z29" i="6"/>
  <c r="Z33" i="6"/>
  <c r="Z37" i="6"/>
  <c r="Z41" i="6"/>
  <c r="Z45" i="6"/>
  <c r="Z49" i="6"/>
  <c r="Z53" i="6"/>
  <c r="Z57" i="6"/>
  <c r="Z61" i="6"/>
  <c r="Z65" i="6"/>
  <c r="Z69" i="6"/>
  <c r="Z73" i="6"/>
  <c r="Z77" i="6"/>
  <c r="Z81" i="6"/>
  <c r="Z85" i="6"/>
  <c r="Z89" i="6"/>
  <c r="AB8" i="6"/>
  <c r="AB12" i="6"/>
  <c r="AB16" i="6"/>
  <c r="AB20" i="6"/>
  <c r="AB24" i="6"/>
  <c r="AB28" i="6"/>
  <c r="AB32" i="6"/>
  <c r="AB36" i="6"/>
  <c r="AB40" i="6"/>
  <c r="AB44" i="6"/>
  <c r="AB48" i="6"/>
  <c r="AB52" i="6"/>
  <c r="AB56" i="6"/>
  <c r="AB60" i="6"/>
  <c r="AB64" i="6"/>
  <c r="AB68" i="6"/>
  <c r="AB72" i="6"/>
  <c r="AB76" i="6"/>
  <c r="AB80" i="6"/>
  <c r="AB84" i="6"/>
  <c r="AB88" i="6"/>
  <c r="Z94" i="6"/>
  <c r="Z98" i="6"/>
  <c r="Z102" i="6"/>
  <c r="Z106" i="6"/>
  <c r="Z110" i="6"/>
  <c r="Z114" i="6"/>
  <c r="Z118" i="6"/>
  <c r="Z122" i="6"/>
  <c r="Z126" i="6"/>
  <c r="Z130" i="6"/>
  <c r="Z134" i="6"/>
  <c r="Z138" i="6"/>
  <c r="Z142" i="6"/>
  <c r="Z146" i="6"/>
  <c r="Z150" i="6"/>
  <c r="Z154" i="6"/>
  <c r="Z158" i="6"/>
  <c r="Z162" i="6"/>
  <c r="Z166" i="6"/>
  <c r="Z170" i="6"/>
  <c r="Z174" i="6"/>
  <c r="AB92" i="6"/>
  <c r="AB96" i="6"/>
  <c r="AB100" i="6"/>
  <c r="AB104" i="6"/>
  <c r="AB108" i="6"/>
  <c r="AB112" i="6"/>
  <c r="AB116" i="6"/>
  <c r="AB120" i="6"/>
  <c r="AB124" i="6"/>
  <c r="AB128" i="6"/>
  <c r="AB132" i="6"/>
  <c r="AB136" i="6"/>
  <c r="AB140" i="6"/>
  <c r="AB144" i="6"/>
  <c r="AB148" i="6"/>
  <c r="AB152" i="6"/>
  <c r="AB156" i="6"/>
  <c r="AB160" i="6"/>
  <c r="AB164" i="6"/>
  <c r="AB168" i="6"/>
  <c r="AB172" i="6"/>
  <c r="AB176" i="6"/>
  <c r="Z179" i="6"/>
  <c r="Z183" i="6"/>
  <c r="Z187" i="6"/>
  <c r="Z191" i="6"/>
  <c r="Z195" i="6"/>
  <c r="Z199" i="6"/>
  <c r="Z203" i="6"/>
  <c r="Z207" i="6"/>
  <c r="Z211" i="6"/>
  <c r="Z215" i="6"/>
  <c r="Z219" i="6"/>
  <c r="Z223" i="6"/>
  <c r="Z227" i="6"/>
  <c r="Z231" i="6"/>
  <c r="Z235" i="6"/>
  <c r="Z239" i="6"/>
  <c r="Z243" i="6"/>
  <c r="Z247" i="6"/>
  <c r="Z251" i="6"/>
  <c r="Z255" i="6"/>
  <c r="Z259" i="6"/>
  <c r="Z263" i="6"/>
  <c r="Z267" i="6"/>
  <c r="Z271" i="6"/>
  <c r="Z275" i="6"/>
  <c r="Z279" i="6"/>
  <c r="Z283" i="6"/>
  <c r="Z287" i="6"/>
  <c r="Z291" i="6"/>
  <c r="Z295" i="6"/>
  <c r="Z299" i="6"/>
  <c r="Z303" i="6"/>
  <c r="Z307" i="6"/>
  <c r="Z311" i="6"/>
  <c r="Z315" i="6"/>
  <c r="Z319" i="6"/>
  <c r="Z323" i="6"/>
  <c r="Z327" i="6"/>
  <c r="Z331" i="6"/>
  <c r="Z335" i="6"/>
  <c r="Z339" i="6"/>
  <c r="Z343" i="6"/>
  <c r="Z347" i="6"/>
  <c r="AB180" i="6"/>
  <c r="AB184" i="6"/>
  <c r="AB188" i="6"/>
  <c r="AB192" i="6"/>
  <c r="AB196" i="6"/>
  <c r="AB200" i="6"/>
  <c r="AB204" i="6"/>
  <c r="AB208" i="6"/>
  <c r="AB212" i="6"/>
  <c r="AB216" i="6"/>
  <c r="AB220" i="6"/>
  <c r="AB227" i="6"/>
  <c r="AB235" i="6"/>
  <c r="AB243" i="6"/>
  <c r="AB251" i="6"/>
  <c r="AB259" i="6"/>
  <c r="AB267" i="6"/>
  <c r="AB275" i="6"/>
  <c r="AB283" i="6"/>
  <c r="AB291" i="6"/>
  <c r="AB301" i="6"/>
  <c r="AB317" i="6"/>
  <c r="AB333" i="6"/>
  <c r="Z359" i="6"/>
  <c r="Z375" i="6"/>
  <c r="Z391" i="6"/>
  <c r="Z407" i="6"/>
  <c r="Z423" i="6"/>
  <c r="Z439" i="6"/>
  <c r="Z455" i="6"/>
  <c r="Z471" i="6"/>
  <c r="Z487" i="6"/>
  <c r="Z503" i="6"/>
  <c r="AB348" i="6"/>
  <c r="AB364" i="6"/>
  <c r="AB380" i="6"/>
  <c r="AB396" i="6"/>
  <c r="AB412" i="6"/>
  <c r="AB428" i="6"/>
  <c r="AB444" i="6"/>
  <c r="AB460" i="6"/>
  <c r="AB476" i="6"/>
  <c r="AB492" i="6"/>
  <c r="AB508" i="6"/>
  <c r="Z530" i="6"/>
  <c r="Z546" i="6"/>
  <c r="Z562" i="6"/>
  <c r="Z578" i="6"/>
  <c r="Z594" i="6"/>
  <c r="Z610" i="6"/>
  <c r="Z626" i="6"/>
  <c r="Z642" i="6"/>
  <c r="Z658" i="6"/>
  <c r="Z674" i="6"/>
  <c r="AB520" i="6"/>
  <c r="AB536" i="6"/>
  <c r="AB552" i="6"/>
  <c r="AB568" i="6"/>
  <c r="AB584" i="6"/>
  <c r="AB600" i="6"/>
  <c r="AB616" i="6"/>
  <c r="AB632" i="6"/>
  <c r="AB648" i="6"/>
  <c r="AB664" i="6"/>
  <c r="AB680" i="6"/>
  <c r="AD35" i="6"/>
  <c r="Z694" i="6"/>
  <c r="Z710" i="6"/>
  <c r="Z726" i="6"/>
  <c r="Z742" i="6"/>
  <c r="Z758" i="6"/>
  <c r="Z774" i="6"/>
  <c r="Z790" i="6"/>
  <c r="Z806" i="6"/>
  <c r="Z822" i="6"/>
  <c r="Z838" i="6"/>
  <c r="Z854" i="6"/>
  <c r="Z870" i="6"/>
  <c r="Z886" i="6"/>
  <c r="Z902" i="6"/>
  <c r="Z918" i="6"/>
  <c r="Z934" i="6"/>
  <c r="Z965" i="6"/>
  <c r="Z997" i="6"/>
  <c r="AB715" i="6"/>
  <c r="AB779" i="6"/>
  <c r="AB843" i="6"/>
  <c r="AB907" i="6"/>
  <c r="AB971" i="6"/>
  <c r="AD73" i="6"/>
  <c r="AD265" i="6"/>
  <c r="AD462" i="6"/>
  <c r="AD660" i="6"/>
  <c r="AD857" i="6"/>
  <c r="AD105" i="6"/>
  <c r="AD291" i="6"/>
  <c r="AD473" i="6"/>
  <c r="AD658" i="6"/>
  <c r="AD845" i="6"/>
  <c r="AD82" i="6"/>
  <c r="AD276" i="6"/>
  <c r="AD475" i="6"/>
  <c r="AD668" i="6"/>
  <c r="AD862" i="6"/>
  <c r="Z8" i="6"/>
  <c r="Z20" i="6"/>
  <c r="Z32" i="6"/>
  <c r="Z44" i="6"/>
  <c r="Z56" i="6"/>
  <c r="Z68" i="6"/>
  <c r="Z84" i="6"/>
  <c r="Z93" i="6"/>
  <c r="Z105" i="6"/>
  <c r="Z117" i="6"/>
  <c r="Z129" i="6"/>
  <c r="Z137" i="6"/>
  <c r="Z149" i="6"/>
  <c r="Z161" i="6"/>
  <c r="Z173" i="6"/>
  <c r="Z186" i="6"/>
  <c r="Z198" i="6"/>
  <c r="Z210" i="6"/>
  <c r="Z222" i="6"/>
  <c r="Z234" i="6"/>
  <c r="Z246" i="6"/>
  <c r="Z258" i="6"/>
  <c r="Z270" i="6"/>
  <c r="Z282" i="6"/>
  <c r="Z294" i="6"/>
  <c r="Z302" i="6"/>
  <c r="Z310" i="6"/>
  <c r="Z322" i="6"/>
  <c r="Z334" i="6"/>
  <c r="Z346" i="6"/>
  <c r="Z355" i="6"/>
  <c r="Z403" i="6"/>
  <c r="Z451" i="6"/>
  <c r="Z526" i="6"/>
  <c r="Z574" i="6"/>
  <c r="Z622" i="6"/>
  <c r="Z670" i="6"/>
  <c r="Z722" i="6"/>
  <c r="Z770" i="6"/>
  <c r="Z818" i="6"/>
  <c r="Z930" i="6"/>
  <c r="Z10" i="6"/>
  <c r="Z14" i="6"/>
  <c r="Z18" i="6"/>
  <c r="Z22" i="6"/>
  <c r="Z26" i="6"/>
  <c r="Z30" i="6"/>
  <c r="Z34" i="6"/>
  <c r="Z38" i="6"/>
  <c r="Z42" i="6"/>
  <c r="Z46" i="6"/>
  <c r="Z50" i="6"/>
  <c r="Z54" i="6"/>
  <c r="Z58" i="6"/>
  <c r="Z62" i="6"/>
  <c r="Z66" i="6"/>
  <c r="Z70" i="6"/>
  <c r="Z74" i="6"/>
  <c r="Z78" i="6"/>
  <c r="Z82" i="6"/>
  <c r="Z86" i="6"/>
  <c r="Z90" i="6"/>
  <c r="AB9" i="6"/>
  <c r="AB13" i="6"/>
  <c r="AB17" i="6"/>
  <c r="AB21" i="6"/>
  <c r="AB25" i="6"/>
  <c r="AB29" i="6"/>
  <c r="AB33" i="6"/>
  <c r="AB37" i="6"/>
  <c r="AB41" i="6"/>
  <c r="AB45" i="6"/>
  <c r="AB49" i="6"/>
  <c r="AB53" i="6"/>
  <c r="AB57" i="6"/>
  <c r="AB61" i="6"/>
  <c r="AB65" i="6"/>
  <c r="AB69" i="6"/>
  <c r="AB73" i="6"/>
  <c r="AB77" i="6"/>
  <c r="AB81" i="6"/>
  <c r="AB85" i="6"/>
  <c r="AB89" i="6"/>
  <c r="Z95" i="6"/>
  <c r="Z99" i="6"/>
  <c r="Z103" i="6"/>
  <c r="Z107" i="6"/>
  <c r="Z111" i="6"/>
  <c r="Z115" i="6"/>
  <c r="Z119" i="6"/>
  <c r="Z123" i="6"/>
  <c r="Z127" i="6"/>
  <c r="Z131" i="6"/>
  <c r="Z135" i="6"/>
  <c r="Z139" i="6"/>
  <c r="Z143" i="6"/>
  <c r="Z147" i="6"/>
  <c r="Z151" i="6"/>
  <c r="Z155" i="6"/>
  <c r="Z159" i="6"/>
  <c r="Z163" i="6"/>
  <c r="Z167" i="6"/>
  <c r="Z171" i="6"/>
  <c r="Z175" i="6"/>
  <c r="AB93" i="6"/>
  <c r="AB97" i="6"/>
  <c r="AB101" i="6"/>
  <c r="AB105" i="6"/>
  <c r="AB109" i="6"/>
  <c r="AB113" i="6"/>
  <c r="AB117" i="6"/>
  <c r="AB121" i="6"/>
  <c r="AB125" i="6"/>
  <c r="AB129" i="6"/>
  <c r="AB133" i="6"/>
  <c r="AB137" i="6"/>
  <c r="AB141" i="6"/>
  <c r="AB145" i="6"/>
  <c r="AB149" i="6"/>
  <c r="AB153" i="6"/>
  <c r="AB157" i="6"/>
  <c r="AB161" i="6"/>
  <c r="AB165" i="6"/>
  <c r="AB169" i="6"/>
  <c r="AB173" i="6"/>
  <c r="Z180" i="6"/>
  <c r="Z184" i="6"/>
  <c r="Z188" i="6"/>
  <c r="Z192" i="6"/>
  <c r="Z196" i="6"/>
  <c r="Z200" i="6"/>
  <c r="Z204" i="6"/>
  <c r="Z208" i="6"/>
  <c r="Z212" i="6"/>
  <c r="Z216" i="6"/>
  <c r="Z220" i="6"/>
  <c r="Z224" i="6"/>
  <c r="Z228" i="6"/>
  <c r="Z232" i="6"/>
  <c r="Z236" i="6"/>
  <c r="Z240" i="6"/>
  <c r="Z244" i="6"/>
  <c r="Z248" i="6"/>
  <c r="Z252" i="6"/>
  <c r="Z256" i="6"/>
  <c r="Z260" i="6"/>
  <c r="Z264" i="6"/>
  <c r="Z268" i="6"/>
  <c r="Z272" i="6"/>
  <c r="Z276" i="6"/>
  <c r="Z280" i="6"/>
  <c r="Z284" i="6"/>
  <c r="Z288" i="6"/>
  <c r="Z292" i="6"/>
  <c r="Z296" i="6"/>
  <c r="Z300" i="6"/>
  <c r="Z304" i="6"/>
  <c r="Z308" i="6"/>
  <c r="Z312" i="6"/>
  <c r="Z316" i="6"/>
  <c r="Z320" i="6"/>
  <c r="Z324" i="6"/>
  <c r="Z328" i="6"/>
  <c r="Z332" i="6"/>
  <c r="Z336" i="6"/>
  <c r="Z340" i="6"/>
  <c r="Z344" i="6"/>
  <c r="AB177" i="6"/>
  <c r="AB181" i="6"/>
  <c r="AB185" i="6"/>
  <c r="AB189" i="6"/>
  <c r="AB193" i="6"/>
  <c r="AB197" i="6"/>
  <c r="AB201" i="6"/>
  <c r="AB205" i="6"/>
  <c r="AB209" i="6"/>
  <c r="AB213" i="6"/>
  <c r="AB217" i="6"/>
  <c r="AB221" i="6"/>
  <c r="AB229" i="6"/>
  <c r="AB237" i="6"/>
  <c r="AB245" i="6"/>
  <c r="AB253" i="6"/>
  <c r="AB261" i="6"/>
  <c r="AB269" i="6"/>
  <c r="AB277" i="6"/>
  <c r="AB285" i="6"/>
  <c r="AB293" i="6"/>
  <c r="AB305" i="6"/>
  <c r="AB321" i="6"/>
  <c r="AB337" i="6"/>
  <c r="Z363" i="6"/>
  <c r="Z379" i="6"/>
  <c r="Z395" i="6"/>
  <c r="Z411" i="6"/>
  <c r="Z427" i="6"/>
  <c r="Z443" i="6"/>
  <c r="Z459" i="6"/>
  <c r="Z475" i="6"/>
  <c r="Z491" i="6"/>
  <c r="Z507" i="6"/>
  <c r="AB352" i="6"/>
  <c r="AB368" i="6"/>
  <c r="AB384" i="6"/>
  <c r="AB400" i="6"/>
  <c r="AB416" i="6"/>
  <c r="AB432" i="6"/>
  <c r="AB448" i="6"/>
  <c r="AB464" i="6"/>
  <c r="AB480" i="6"/>
  <c r="AB496" i="6"/>
  <c r="AB512" i="6"/>
  <c r="Z518" i="6"/>
  <c r="Z534" i="6"/>
  <c r="Z550" i="6"/>
  <c r="Z566" i="6"/>
  <c r="Z582" i="6"/>
  <c r="Z598" i="6"/>
  <c r="Z614" i="6"/>
  <c r="Z630" i="6"/>
  <c r="Z646" i="6"/>
  <c r="Z662" i="6"/>
  <c r="Z678" i="6"/>
  <c r="AB524" i="6"/>
  <c r="AB540" i="6"/>
  <c r="AB556" i="6"/>
  <c r="AB572" i="6"/>
  <c r="AB588" i="6"/>
  <c r="AB604" i="6"/>
  <c r="AB620" i="6"/>
  <c r="AB636" i="6"/>
  <c r="AB652" i="6"/>
  <c r="AB668" i="6"/>
  <c r="AB684" i="6"/>
  <c r="AD11" i="6"/>
  <c r="AD42" i="6"/>
  <c r="Z698" i="6"/>
  <c r="Z714" i="6"/>
  <c r="Z730" i="6"/>
  <c r="Z746" i="6"/>
  <c r="Z762" i="6"/>
  <c r="Z778" i="6"/>
  <c r="Z794" i="6"/>
  <c r="Z810" i="6"/>
  <c r="Z826" i="6"/>
  <c r="Z842" i="6"/>
  <c r="Z858" i="6"/>
  <c r="Z874" i="6"/>
  <c r="Z890" i="6"/>
  <c r="Z906" i="6"/>
  <c r="Z922" i="6"/>
  <c r="Z941" i="6"/>
  <c r="Z973" i="6"/>
  <c r="Z1005" i="6"/>
  <c r="AB731" i="6"/>
  <c r="AB795" i="6"/>
  <c r="AB859" i="6"/>
  <c r="AB923" i="6"/>
  <c r="AD118" i="6"/>
  <c r="AD314" i="6"/>
  <c r="AD512" i="6"/>
  <c r="AD708" i="6"/>
  <c r="AD903" i="6"/>
  <c r="AD153" i="6"/>
  <c r="AD336" i="6"/>
  <c r="AD519" i="6"/>
  <c r="AD704" i="6"/>
  <c r="AD890" i="6"/>
  <c r="AD130" i="6"/>
  <c r="AD326" i="6"/>
  <c r="AD524" i="6"/>
  <c r="AD717" i="6"/>
  <c r="AD914" i="6"/>
  <c r="Z16" i="6"/>
  <c r="Z28" i="6"/>
  <c r="Z40" i="6"/>
  <c r="Z52" i="6"/>
  <c r="Z64" i="6"/>
  <c r="Z76" i="6"/>
  <c r="Z97" i="6"/>
  <c r="Z109" i="6"/>
  <c r="Z121" i="6"/>
  <c r="Z133" i="6"/>
  <c r="Z145" i="6"/>
  <c r="Z153" i="6"/>
  <c r="Z165" i="6"/>
  <c r="Z177" i="6"/>
  <c r="Z178" i="6"/>
  <c r="Z190" i="6"/>
  <c r="Z202" i="6"/>
  <c r="Z218" i="6"/>
  <c r="Z230" i="6"/>
  <c r="Z238" i="6"/>
  <c r="Z254" i="6"/>
  <c r="Z266" i="6"/>
  <c r="Z278" i="6"/>
  <c r="Z290" i="6"/>
  <c r="Z298" i="6"/>
  <c r="Z314" i="6"/>
  <c r="Z330" i="6"/>
  <c r="Z338" i="6"/>
  <c r="Z387" i="6"/>
  <c r="Z435" i="6"/>
  <c r="Z467" i="6"/>
  <c r="Z499" i="6"/>
  <c r="Z558" i="6"/>
  <c r="Z606" i="6"/>
  <c r="Z638" i="6"/>
  <c r="Z686" i="6"/>
  <c r="Z706" i="6"/>
  <c r="Z754" i="6"/>
  <c r="Z802" i="6"/>
  <c r="Z850" i="6"/>
  <c r="Z882" i="6"/>
  <c r="Z914" i="6"/>
  <c r="Z989" i="6"/>
  <c r="AB1002" i="6"/>
  <c r="AB998" i="6"/>
  <c r="AB994" i="6"/>
  <c r="AB990" i="6"/>
  <c r="AB986" i="6"/>
  <c r="AB982" i="6"/>
  <c r="AB978" i="6"/>
  <c r="AB974" i="6"/>
  <c r="AB970" i="6"/>
  <c r="AB966" i="6"/>
  <c r="AB962" i="6"/>
  <c r="AB958" i="6"/>
  <c r="AB954" i="6"/>
  <c r="AB950" i="6"/>
  <c r="AB946" i="6"/>
  <c r="AB942" i="6"/>
  <c r="AB938" i="6"/>
  <c r="AB934" i="6"/>
  <c r="AB930" i="6"/>
  <c r="AB926" i="6"/>
  <c r="AB922" i="6"/>
  <c r="AB918" i="6"/>
  <c r="AB914" i="6"/>
  <c r="AB910" i="6"/>
  <c r="AB906" i="6"/>
  <c r="AB902" i="6"/>
  <c r="AB898" i="6"/>
  <c r="AB894" i="6"/>
  <c r="AB890" i="6"/>
  <c r="AB886" i="6"/>
  <c r="AB882" i="6"/>
  <c r="AB878" i="6"/>
  <c r="AB874" i="6"/>
  <c r="AB870" i="6"/>
  <c r="AB866" i="6"/>
  <c r="AB862" i="6"/>
  <c r="AB858" i="6"/>
  <c r="AB854" i="6"/>
  <c r="AB850" i="6"/>
  <c r="AB846" i="6"/>
  <c r="AB842" i="6"/>
  <c r="AB838" i="6"/>
  <c r="AB834" i="6"/>
  <c r="AB830" i="6"/>
  <c r="AB826" i="6"/>
  <c r="AB822" i="6"/>
  <c r="AB818" i="6"/>
  <c r="AB814" i="6"/>
  <c r="AB810" i="6"/>
  <c r="AB806" i="6"/>
  <c r="AB802" i="6"/>
  <c r="AB798" i="6"/>
  <c r="AB794" i="6"/>
  <c r="AB790" i="6"/>
  <c r="AB786" i="6"/>
  <c r="AB782" i="6"/>
  <c r="AB778" i="6"/>
  <c r="AB774" i="6"/>
  <c r="AB770" i="6"/>
  <c r="AB766" i="6"/>
  <c r="AB762" i="6"/>
  <c r="AB758" i="6"/>
  <c r="AB754" i="6"/>
  <c r="AB750" i="6"/>
  <c r="AB746" i="6"/>
  <c r="AB742" i="6"/>
  <c r="AB738" i="6"/>
  <c r="AB734" i="6"/>
  <c r="AB730" i="6"/>
  <c r="AB726" i="6"/>
  <c r="AB722" i="6"/>
  <c r="AB718" i="6"/>
  <c r="AB714" i="6"/>
  <c r="AB710" i="6"/>
  <c r="AB706" i="6"/>
  <c r="AB702" i="6"/>
  <c r="AB698" i="6"/>
  <c r="AB694" i="6"/>
  <c r="AB690" i="6"/>
  <c r="AB1005" i="6"/>
  <c r="AB1001" i="6"/>
  <c r="AB997" i="6"/>
  <c r="AB993" i="6"/>
  <c r="AB989" i="6"/>
  <c r="AB985" i="6"/>
  <c r="AB981" i="6"/>
  <c r="AB977" i="6"/>
  <c r="AB973" i="6"/>
  <c r="AB969" i="6"/>
  <c r="AB965" i="6"/>
  <c r="AB961" i="6"/>
  <c r="AB957" i="6"/>
  <c r="AB953" i="6"/>
  <c r="AB949" i="6"/>
  <c r="AB945" i="6"/>
  <c r="AB941" i="6"/>
  <c r="AB937" i="6"/>
  <c r="AB933" i="6"/>
  <c r="AB929" i="6"/>
  <c r="AB925" i="6"/>
  <c r="AB921" i="6"/>
  <c r="AB917" i="6"/>
  <c r="AB913" i="6"/>
  <c r="AB909" i="6"/>
  <c r="AB905" i="6"/>
  <c r="AB901" i="6"/>
  <c r="AB897" i="6"/>
  <c r="AB893" i="6"/>
  <c r="AB889" i="6"/>
  <c r="AB885" i="6"/>
  <c r="AB881" i="6"/>
  <c r="AB877" i="6"/>
  <c r="AB873" i="6"/>
  <c r="AB869" i="6"/>
  <c r="AB865" i="6"/>
  <c r="AB861" i="6"/>
  <c r="AB857" i="6"/>
  <c r="AB853" i="6"/>
  <c r="AB849" i="6"/>
  <c r="AB845" i="6"/>
  <c r="AB841" i="6"/>
  <c r="AB837" i="6"/>
  <c r="AB833" i="6"/>
  <c r="AB829" i="6"/>
  <c r="AB825" i="6"/>
  <c r="AB821" i="6"/>
  <c r="AB817" i="6"/>
  <c r="AB813" i="6"/>
  <c r="AB809" i="6"/>
  <c r="AB805" i="6"/>
  <c r="AB801" i="6"/>
  <c r="AB797" i="6"/>
  <c r="AB793" i="6"/>
  <c r="AB789" i="6"/>
  <c r="AB785" i="6"/>
  <c r="AB781" i="6"/>
  <c r="AB777" i="6"/>
  <c r="AB773" i="6"/>
  <c r="AB769" i="6"/>
  <c r="AB765" i="6"/>
  <c r="AB761" i="6"/>
  <c r="AB757" i="6"/>
  <c r="AB753" i="6"/>
  <c r="AB749" i="6"/>
  <c r="AB745" i="6"/>
  <c r="AB741" i="6"/>
  <c r="AB737" i="6"/>
  <c r="AB733" i="6"/>
  <c r="AB729" i="6"/>
  <c r="AB725" i="6"/>
  <c r="AB721" i="6"/>
  <c r="AB717" i="6"/>
  <c r="AB713" i="6"/>
  <c r="AB709" i="6"/>
  <c r="AB705" i="6"/>
  <c r="AB701" i="6"/>
  <c r="AB1004" i="6"/>
  <c r="AB1000" i="6"/>
  <c r="AB996" i="6"/>
  <c r="AB992" i="6"/>
  <c r="AB988" i="6"/>
  <c r="AB984" i="6"/>
  <c r="AB980" i="6"/>
  <c r="AB976" i="6"/>
  <c r="AB972" i="6"/>
  <c r="AB968" i="6"/>
  <c r="AB964" i="6"/>
  <c r="AB960" i="6"/>
  <c r="AB956" i="6"/>
  <c r="AB952" i="6"/>
  <c r="AB948" i="6"/>
  <c r="AB944" i="6"/>
  <c r="AB940" i="6"/>
  <c r="AB936" i="6"/>
  <c r="AB932" i="6"/>
  <c r="AB928" i="6"/>
  <c r="AB924" i="6"/>
  <c r="AB920" i="6"/>
  <c r="AB916" i="6"/>
  <c r="AB912" i="6"/>
  <c r="AB908" i="6"/>
  <c r="AB904" i="6"/>
  <c r="AB900" i="6"/>
  <c r="AB896" i="6"/>
  <c r="AB892" i="6"/>
  <c r="AB888" i="6"/>
  <c r="AB884" i="6"/>
  <c r="AB880" i="6"/>
  <c r="AB876" i="6"/>
  <c r="AB872" i="6"/>
  <c r="AB868" i="6"/>
  <c r="AB864" i="6"/>
  <c r="AB860" i="6"/>
  <c r="AB856" i="6"/>
  <c r="AB852" i="6"/>
  <c r="AB848" i="6"/>
  <c r="AB844" i="6"/>
  <c r="AB840" i="6"/>
  <c r="AB836" i="6"/>
  <c r="AB832" i="6"/>
  <c r="AB828" i="6"/>
  <c r="AB824" i="6"/>
  <c r="AB820" i="6"/>
  <c r="AB816" i="6"/>
  <c r="AB812" i="6"/>
  <c r="AB808" i="6"/>
  <c r="AB804" i="6"/>
  <c r="AB800" i="6"/>
  <c r="AB796" i="6"/>
  <c r="AB792" i="6"/>
  <c r="AB788" i="6"/>
  <c r="AB784" i="6"/>
  <c r="AB780" i="6"/>
  <c r="AB776" i="6"/>
  <c r="AB772" i="6"/>
  <c r="AB768" i="6"/>
  <c r="AB764" i="6"/>
  <c r="AB760" i="6"/>
  <c r="AB756" i="6"/>
  <c r="AB752" i="6"/>
  <c r="AB748" i="6"/>
  <c r="AB744" i="6"/>
  <c r="AB740" i="6"/>
  <c r="AB736" i="6"/>
  <c r="AB732" i="6"/>
  <c r="AB728" i="6"/>
  <c r="AB724" i="6"/>
  <c r="AB720" i="6"/>
  <c r="AB716" i="6"/>
  <c r="AB712" i="6"/>
  <c r="AB708" i="6"/>
  <c r="AB704" i="6"/>
  <c r="AB700" i="6"/>
  <c r="AB696" i="6"/>
  <c r="AB692" i="6"/>
  <c r="AB688" i="6"/>
  <c r="AB6" i="6"/>
  <c r="AB999" i="6"/>
  <c r="AB983" i="6"/>
  <c r="AB967" i="6"/>
  <c r="AB951" i="6"/>
  <c r="AB935" i="6"/>
  <c r="AB919" i="6"/>
  <c r="AB903" i="6"/>
  <c r="AB887" i="6"/>
  <c r="AB871" i="6"/>
  <c r="AB855" i="6"/>
  <c r="AB839" i="6"/>
  <c r="AB823" i="6"/>
  <c r="AB807" i="6"/>
  <c r="AB791" i="6"/>
  <c r="AB775" i="6"/>
  <c r="AB759" i="6"/>
  <c r="AB743" i="6"/>
  <c r="AB727" i="6"/>
  <c r="AB711" i="6"/>
  <c r="AB697" i="6"/>
  <c r="AB689" i="6"/>
  <c r="AB687" i="6"/>
  <c r="AB683" i="6"/>
  <c r="AB679" i="6"/>
  <c r="AB675" i="6"/>
  <c r="AB671" i="6"/>
  <c r="AB667" i="6"/>
  <c r="AB663" i="6"/>
  <c r="AB659" i="6"/>
  <c r="AB655" i="6"/>
  <c r="AB651" i="6"/>
  <c r="AB647" i="6"/>
  <c r="AB643" i="6"/>
  <c r="AB639" i="6"/>
  <c r="AB635" i="6"/>
  <c r="AB631" i="6"/>
  <c r="AB627" i="6"/>
  <c r="AB623" i="6"/>
  <c r="AB619" i="6"/>
  <c r="AB615" i="6"/>
  <c r="AB611" i="6"/>
  <c r="AB607" i="6"/>
  <c r="AB603" i="6"/>
  <c r="AB599" i="6"/>
  <c r="AB595" i="6"/>
  <c r="AB591" i="6"/>
  <c r="AB587" i="6"/>
  <c r="AB583" i="6"/>
  <c r="AB579" i="6"/>
  <c r="AB575" i="6"/>
  <c r="AB571" i="6"/>
  <c r="AB567" i="6"/>
  <c r="AB563" i="6"/>
  <c r="AB559" i="6"/>
  <c r="AB555" i="6"/>
  <c r="AB551" i="6"/>
  <c r="AB547" i="6"/>
  <c r="AB543" i="6"/>
  <c r="AB539" i="6"/>
  <c r="AB535" i="6"/>
  <c r="AB531" i="6"/>
  <c r="AB527" i="6"/>
  <c r="AB523" i="6"/>
  <c r="AB519" i="6"/>
  <c r="AB515" i="6"/>
  <c r="AB511" i="6"/>
  <c r="AB507" i="6"/>
  <c r="AB503" i="6"/>
  <c r="AB499" i="6"/>
  <c r="AB495" i="6"/>
  <c r="AB491" i="6"/>
  <c r="AB487" i="6"/>
  <c r="AB483" i="6"/>
  <c r="AB479" i="6"/>
  <c r="AB475" i="6"/>
  <c r="AB471" i="6"/>
  <c r="AB467" i="6"/>
  <c r="AB463" i="6"/>
  <c r="AB459" i="6"/>
  <c r="AB455" i="6"/>
  <c r="AB451" i="6"/>
  <c r="AB447" i="6"/>
  <c r="AB443" i="6"/>
  <c r="AB439" i="6"/>
  <c r="AB435" i="6"/>
  <c r="AB431" i="6"/>
  <c r="AB427" i="6"/>
  <c r="AB423" i="6"/>
  <c r="AB419" i="6"/>
  <c r="AB415" i="6"/>
  <c r="AB411" i="6"/>
  <c r="AB407" i="6"/>
  <c r="AB403" i="6"/>
  <c r="AB399" i="6"/>
  <c r="AB395" i="6"/>
  <c r="AB391" i="6"/>
  <c r="AB387" i="6"/>
  <c r="AB383" i="6"/>
  <c r="AB379" i="6"/>
  <c r="AB375" i="6"/>
  <c r="AB371" i="6"/>
  <c r="AB367" i="6"/>
  <c r="AB363" i="6"/>
  <c r="AB359" i="6"/>
  <c r="AB355" i="6"/>
  <c r="AB351" i="6"/>
  <c r="AB347" i="6"/>
  <c r="AB344" i="6"/>
  <c r="AB340" i="6"/>
  <c r="AB336" i="6"/>
  <c r="AB332" i="6"/>
  <c r="AB328" i="6"/>
  <c r="AB324" i="6"/>
  <c r="AB320" i="6"/>
  <c r="AB316" i="6"/>
  <c r="AB312" i="6"/>
  <c r="AB308" i="6"/>
  <c r="AB304" i="6"/>
  <c r="AB300" i="6"/>
  <c r="AB296" i="6"/>
  <c r="AB292" i="6"/>
  <c r="AB288" i="6"/>
  <c r="AB284" i="6"/>
  <c r="AB280" i="6"/>
  <c r="AB276" i="6"/>
  <c r="AB272" i="6"/>
  <c r="AB268" i="6"/>
  <c r="AB264" i="6"/>
  <c r="AB260" i="6"/>
  <c r="AB256" i="6"/>
  <c r="AB252" i="6"/>
  <c r="AB248" i="6"/>
  <c r="AB244" i="6"/>
  <c r="AB240" i="6"/>
  <c r="AB236" i="6"/>
  <c r="AB232" i="6"/>
  <c r="AB228" i="6"/>
  <c r="AB224" i="6"/>
  <c r="AB995" i="6"/>
  <c r="AB979" i="6"/>
  <c r="AB963" i="6"/>
  <c r="AB947" i="6"/>
  <c r="AB931" i="6"/>
  <c r="AB915" i="6"/>
  <c r="AB899" i="6"/>
  <c r="AB883" i="6"/>
  <c r="AB867" i="6"/>
  <c r="AB851" i="6"/>
  <c r="AB835" i="6"/>
  <c r="AB819" i="6"/>
  <c r="AB803" i="6"/>
  <c r="AB787" i="6"/>
  <c r="AB771" i="6"/>
  <c r="AB755" i="6"/>
  <c r="AB739" i="6"/>
  <c r="AB723" i="6"/>
  <c r="AB707" i="6"/>
  <c r="AB695" i="6"/>
  <c r="AB686" i="6"/>
  <c r="AB682" i="6"/>
  <c r="AB678" i="6"/>
  <c r="AB674" i="6"/>
  <c r="AB670" i="6"/>
  <c r="AB666" i="6"/>
  <c r="AB662" i="6"/>
  <c r="AB658" i="6"/>
  <c r="AB654" i="6"/>
  <c r="AB650" i="6"/>
  <c r="AB646" i="6"/>
  <c r="AB642" i="6"/>
  <c r="AB638" i="6"/>
  <c r="AB634" i="6"/>
  <c r="AB630" i="6"/>
  <c r="AB626" i="6"/>
  <c r="AB622" i="6"/>
  <c r="AB618" i="6"/>
  <c r="AB614" i="6"/>
  <c r="AB610" i="6"/>
  <c r="AB606" i="6"/>
  <c r="AB602" i="6"/>
  <c r="AB598" i="6"/>
  <c r="AB594" i="6"/>
  <c r="AB590" i="6"/>
  <c r="AB586" i="6"/>
  <c r="AB582" i="6"/>
  <c r="AB578" i="6"/>
  <c r="AB574" i="6"/>
  <c r="AB570" i="6"/>
  <c r="AB566" i="6"/>
  <c r="AB562" i="6"/>
  <c r="AB558" i="6"/>
  <c r="AB554" i="6"/>
  <c r="AB550" i="6"/>
  <c r="AB546" i="6"/>
  <c r="AB542" i="6"/>
  <c r="AB538" i="6"/>
  <c r="AB534" i="6"/>
  <c r="AB530" i="6"/>
  <c r="AB526" i="6"/>
  <c r="AB522" i="6"/>
  <c r="AB518" i="6"/>
  <c r="AB514" i="6"/>
  <c r="AB510" i="6"/>
  <c r="AB506" i="6"/>
  <c r="AB502" i="6"/>
  <c r="AB498" i="6"/>
  <c r="AB494" i="6"/>
  <c r="AB490" i="6"/>
  <c r="AB486" i="6"/>
  <c r="AB482" i="6"/>
  <c r="AB478" i="6"/>
  <c r="AB474" i="6"/>
  <c r="AB470" i="6"/>
  <c r="AB466" i="6"/>
  <c r="AB462" i="6"/>
  <c r="AB458" i="6"/>
  <c r="AB454" i="6"/>
  <c r="AB450" i="6"/>
  <c r="AB446" i="6"/>
  <c r="AB442" i="6"/>
  <c r="AB438" i="6"/>
  <c r="AB434" i="6"/>
  <c r="AB430" i="6"/>
  <c r="AB426" i="6"/>
  <c r="AB422" i="6"/>
  <c r="AB418" i="6"/>
  <c r="AB414" i="6"/>
  <c r="AB410" i="6"/>
  <c r="AB406" i="6"/>
  <c r="AB402" i="6"/>
  <c r="AB398" i="6"/>
  <c r="AB394" i="6"/>
  <c r="AB390" i="6"/>
  <c r="AB386" i="6"/>
  <c r="AB382" i="6"/>
  <c r="AB378" i="6"/>
  <c r="AB374" i="6"/>
  <c r="AB370" i="6"/>
  <c r="AB366" i="6"/>
  <c r="AB362" i="6"/>
  <c r="AB358" i="6"/>
  <c r="AB354" i="6"/>
  <c r="AB350" i="6"/>
  <c r="AB343" i="6"/>
  <c r="AB339" i="6"/>
  <c r="AB335" i="6"/>
  <c r="AB331" i="6"/>
  <c r="AB327" i="6"/>
  <c r="AB323" i="6"/>
  <c r="AB319" i="6"/>
  <c r="AB315" i="6"/>
  <c r="AB311" i="6"/>
  <c r="AB307" i="6"/>
  <c r="AB303" i="6"/>
  <c r="AB299" i="6"/>
  <c r="AB991" i="6"/>
  <c r="AB975" i="6"/>
  <c r="AB959" i="6"/>
  <c r="AB943" i="6"/>
  <c r="AB927" i="6"/>
  <c r="AB911" i="6"/>
  <c r="AB895" i="6"/>
  <c r="AB879" i="6"/>
  <c r="AB863" i="6"/>
  <c r="AB847" i="6"/>
  <c r="AB831" i="6"/>
  <c r="AB815" i="6"/>
  <c r="AB799" i="6"/>
  <c r="AB783" i="6"/>
  <c r="AB767" i="6"/>
  <c r="AB751" i="6"/>
  <c r="AB735" i="6"/>
  <c r="AB719" i="6"/>
  <c r="AB703" i="6"/>
  <c r="AB693" i="6"/>
  <c r="AB685" i="6"/>
  <c r="AB681" i="6"/>
  <c r="AB677" i="6"/>
  <c r="AB673" i="6"/>
  <c r="AB669" i="6"/>
  <c r="AB665" i="6"/>
  <c r="AB661" i="6"/>
  <c r="AB657" i="6"/>
  <c r="AB653" i="6"/>
  <c r="AB649" i="6"/>
  <c r="AB645" i="6"/>
  <c r="AB641" i="6"/>
  <c r="AB637" i="6"/>
  <c r="AB633" i="6"/>
  <c r="AB629" i="6"/>
  <c r="AB625" i="6"/>
  <c r="AB621" i="6"/>
  <c r="AB617" i="6"/>
  <c r="AB613" i="6"/>
  <c r="AB609" i="6"/>
  <c r="AB605" i="6"/>
  <c r="AB601" i="6"/>
  <c r="AB597" i="6"/>
  <c r="AB593" i="6"/>
  <c r="AB589" i="6"/>
  <c r="AB585" i="6"/>
  <c r="AB581" i="6"/>
  <c r="AB577" i="6"/>
  <c r="AB573" i="6"/>
  <c r="AB569" i="6"/>
  <c r="AB565" i="6"/>
  <c r="AB561" i="6"/>
  <c r="AB557" i="6"/>
  <c r="AB553" i="6"/>
  <c r="AB549" i="6"/>
  <c r="AB545" i="6"/>
  <c r="AB541" i="6"/>
  <c r="AB537" i="6"/>
  <c r="AB533" i="6"/>
  <c r="AB529" i="6"/>
  <c r="AB525" i="6"/>
  <c r="AB521" i="6"/>
  <c r="AB517" i="6"/>
  <c r="AB513" i="6"/>
  <c r="AB509" i="6"/>
  <c r="AB505" i="6"/>
  <c r="AB501" i="6"/>
  <c r="AB497" i="6"/>
  <c r="AB493" i="6"/>
  <c r="AB489" i="6"/>
  <c r="AB485" i="6"/>
  <c r="AB481" i="6"/>
  <c r="AB477" i="6"/>
  <c r="AB473" i="6"/>
  <c r="AB469" i="6"/>
  <c r="AB465" i="6"/>
  <c r="AB461" i="6"/>
  <c r="AB457" i="6"/>
  <c r="AB453" i="6"/>
  <c r="AB449" i="6"/>
  <c r="AB445" i="6"/>
  <c r="AB441" i="6"/>
  <c r="AB437" i="6"/>
  <c r="AB433" i="6"/>
  <c r="AB429" i="6"/>
  <c r="AB425" i="6"/>
  <c r="AB421" i="6"/>
  <c r="AB417" i="6"/>
  <c r="AB413" i="6"/>
  <c r="AB409" i="6"/>
  <c r="AB405" i="6"/>
  <c r="AB401" i="6"/>
  <c r="AB397" i="6"/>
  <c r="AB393" i="6"/>
  <c r="AB389" i="6"/>
  <c r="AB385" i="6"/>
  <c r="AB381" i="6"/>
  <c r="AB377" i="6"/>
  <c r="AB373" i="6"/>
  <c r="AB369" i="6"/>
  <c r="AB365" i="6"/>
  <c r="AB361" i="6"/>
  <c r="AB357" i="6"/>
  <c r="AB353" i="6"/>
  <c r="AB349" i="6"/>
  <c r="AB346" i="6"/>
  <c r="AB342" i="6"/>
  <c r="AB338" i="6"/>
  <c r="AB334" i="6"/>
  <c r="AB330" i="6"/>
  <c r="AB326" i="6"/>
  <c r="AB322" i="6"/>
  <c r="AB318" i="6"/>
  <c r="AB314" i="6"/>
  <c r="AB310" i="6"/>
  <c r="AB306" i="6"/>
  <c r="AB302" i="6"/>
  <c r="AB298" i="6"/>
  <c r="AB294" i="6"/>
  <c r="AB290" i="6"/>
  <c r="AB286" i="6"/>
  <c r="AB282" i="6"/>
  <c r="AB278" i="6"/>
  <c r="AB274" i="6"/>
  <c r="AB270" i="6"/>
  <c r="AB266" i="6"/>
  <c r="AB262" i="6"/>
  <c r="AB258" i="6"/>
  <c r="AB254" i="6"/>
  <c r="AB250" i="6"/>
  <c r="AB246" i="6"/>
  <c r="AB242" i="6"/>
  <c r="AB238" i="6"/>
  <c r="AB234" i="6"/>
  <c r="AB230" i="6"/>
  <c r="AB226" i="6"/>
  <c r="AB222" i="6"/>
  <c r="Z7" i="6"/>
  <c r="Z11" i="6"/>
  <c r="Z15" i="6"/>
  <c r="Z19" i="6"/>
  <c r="Z23" i="6"/>
  <c r="Z27" i="6"/>
  <c r="Z31" i="6"/>
  <c r="Z35" i="6"/>
  <c r="Z39" i="6"/>
  <c r="Z43" i="6"/>
  <c r="Z47" i="6"/>
  <c r="Z51" i="6"/>
  <c r="Z55" i="6"/>
  <c r="Z59" i="6"/>
  <c r="Z63" i="6"/>
  <c r="Z67" i="6"/>
  <c r="Z71" i="6"/>
  <c r="Z75" i="6"/>
  <c r="Z79" i="6"/>
  <c r="Z83" i="6"/>
  <c r="Z87" i="6"/>
  <c r="Z91" i="6"/>
  <c r="AB10" i="6"/>
  <c r="AB14" i="6"/>
  <c r="AB18" i="6"/>
  <c r="AB22" i="6"/>
  <c r="AB26" i="6"/>
  <c r="AB30" i="6"/>
  <c r="AB34" i="6"/>
  <c r="AB38" i="6"/>
  <c r="AB42" i="6"/>
  <c r="AB46" i="6"/>
  <c r="AB50" i="6"/>
  <c r="AB54" i="6"/>
  <c r="AB58" i="6"/>
  <c r="AB62" i="6"/>
  <c r="AB66" i="6"/>
  <c r="AB70" i="6"/>
  <c r="AB74" i="6"/>
  <c r="AB78" i="6"/>
  <c r="AB82" i="6"/>
  <c r="AB86" i="6"/>
  <c r="AB90" i="6"/>
  <c r="Z92" i="6"/>
  <c r="Z96" i="6"/>
  <c r="Z100" i="6"/>
  <c r="Z104" i="6"/>
  <c r="Z108" i="6"/>
  <c r="Z112" i="6"/>
  <c r="Z116" i="6"/>
  <c r="Z120" i="6"/>
  <c r="Z124" i="6"/>
  <c r="Z128" i="6"/>
  <c r="Z132" i="6"/>
  <c r="Z136" i="6"/>
  <c r="Z140" i="6"/>
  <c r="Z144" i="6"/>
  <c r="Z148" i="6"/>
  <c r="Z152" i="6"/>
  <c r="Z156" i="6"/>
  <c r="Z160" i="6"/>
  <c r="Z164" i="6"/>
  <c r="Z168" i="6"/>
  <c r="Z172" i="6"/>
  <c r="Z176" i="6"/>
  <c r="AB94" i="6"/>
  <c r="AB98" i="6"/>
  <c r="AB102" i="6"/>
  <c r="AB106" i="6"/>
  <c r="AB110" i="6"/>
  <c r="AB114" i="6"/>
  <c r="AB118" i="6"/>
  <c r="AB122" i="6"/>
  <c r="AB126" i="6"/>
  <c r="AB130" i="6"/>
  <c r="AB134" i="6"/>
  <c r="AB138" i="6"/>
  <c r="AB142" i="6"/>
  <c r="AB146" i="6"/>
  <c r="AB150" i="6"/>
  <c r="AB154" i="6"/>
  <c r="AB158" i="6"/>
  <c r="AB162" i="6"/>
  <c r="AB166" i="6"/>
  <c r="AB170" i="6"/>
  <c r="AB174" i="6"/>
  <c r="Z181" i="6"/>
  <c r="Z185" i="6"/>
  <c r="Z189" i="6"/>
  <c r="Z193" i="6"/>
  <c r="Z197" i="6"/>
  <c r="Z201" i="6"/>
  <c r="Z205" i="6"/>
  <c r="Z209" i="6"/>
  <c r="Z213" i="6"/>
  <c r="Z217" i="6"/>
  <c r="Z221" i="6"/>
  <c r="Z225" i="6"/>
  <c r="Z229" i="6"/>
  <c r="Z233" i="6"/>
  <c r="Z237" i="6"/>
  <c r="Z241" i="6"/>
  <c r="Z245" i="6"/>
  <c r="Z249" i="6"/>
  <c r="Z253" i="6"/>
  <c r="Z257" i="6"/>
  <c r="Z261" i="6"/>
  <c r="Z265" i="6"/>
  <c r="Z269" i="6"/>
  <c r="Z273" i="6"/>
  <c r="Z277" i="6"/>
  <c r="Z281" i="6"/>
  <c r="Z285" i="6"/>
  <c r="Z289" i="6"/>
  <c r="Z293" i="6"/>
  <c r="Z297" i="6"/>
  <c r="Z301" i="6"/>
  <c r="Z305" i="6"/>
  <c r="Z309" i="6"/>
  <c r="Z313" i="6"/>
  <c r="Z317" i="6"/>
  <c r="Z321" i="6"/>
  <c r="Z325" i="6"/>
  <c r="Z329" i="6"/>
  <c r="Z333" i="6"/>
  <c r="Z337" i="6"/>
  <c r="Z341" i="6"/>
  <c r="Z345" i="6"/>
  <c r="AB178" i="6"/>
  <c r="AB182" i="6"/>
  <c r="AB186" i="6"/>
  <c r="AB190" i="6"/>
  <c r="AB194" i="6"/>
  <c r="AB198" i="6"/>
  <c r="AB202" i="6"/>
  <c r="AB206" i="6"/>
  <c r="AB210" i="6"/>
  <c r="AB214" i="6"/>
  <c r="AB218" i="6"/>
  <c r="AB223" i="6"/>
  <c r="AB231" i="6"/>
  <c r="AB239" i="6"/>
  <c r="AB247" i="6"/>
  <c r="AB255" i="6"/>
  <c r="AB263" i="6"/>
  <c r="AB271" i="6"/>
  <c r="AB279" i="6"/>
  <c r="AB287" i="6"/>
  <c r="AB295" i="6"/>
  <c r="AB309" i="6"/>
  <c r="AB325" i="6"/>
  <c r="AB341" i="6"/>
  <c r="Z351" i="6"/>
  <c r="Z367" i="6"/>
  <c r="Z383" i="6"/>
  <c r="Z399" i="6"/>
  <c r="Z415" i="6"/>
  <c r="Z431" i="6"/>
  <c r="Z447" i="6"/>
  <c r="Z463" i="6"/>
  <c r="Z479" i="6"/>
  <c r="Z495" i="6"/>
  <c r="Z511" i="6"/>
  <c r="AB356" i="6"/>
  <c r="AB372" i="6"/>
  <c r="AB388" i="6"/>
  <c r="AB404" i="6"/>
  <c r="AB420" i="6"/>
  <c r="AB436" i="6"/>
  <c r="AB452" i="6"/>
  <c r="AB468" i="6"/>
  <c r="AB484" i="6"/>
  <c r="AB500" i="6"/>
  <c r="AB516" i="6"/>
  <c r="Z522" i="6"/>
  <c r="Z538" i="6"/>
  <c r="Z554" i="6"/>
  <c r="Z570" i="6"/>
  <c r="Z586" i="6"/>
  <c r="Z602" i="6"/>
  <c r="Z618" i="6"/>
  <c r="Z634" i="6"/>
  <c r="Z650" i="6"/>
  <c r="Z666" i="6"/>
  <c r="Z682" i="6"/>
  <c r="AB528" i="6"/>
  <c r="AB544" i="6"/>
  <c r="AB560" i="6"/>
  <c r="AB576" i="6"/>
  <c r="AB592" i="6"/>
  <c r="AB608" i="6"/>
  <c r="AB624" i="6"/>
  <c r="AB640" i="6"/>
  <c r="AB656" i="6"/>
  <c r="AB672" i="6"/>
  <c r="AD8" i="6"/>
  <c r="AD20" i="6"/>
  <c r="AD52" i="6"/>
  <c r="Z702" i="6"/>
  <c r="Z718" i="6"/>
  <c r="Z734" i="6"/>
  <c r="Z750" i="6"/>
  <c r="Z766" i="6"/>
  <c r="Z782" i="6"/>
  <c r="Z798" i="6"/>
  <c r="Z814" i="6"/>
  <c r="Z830" i="6"/>
  <c r="Z846" i="6"/>
  <c r="Z862" i="6"/>
  <c r="Z878" i="6"/>
  <c r="Z894" i="6"/>
  <c r="Z910" i="6"/>
  <c r="Z926" i="6"/>
  <c r="Z949" i="6"/>
  <c r="Z981" i="6"/>
  <c r="AB691" i="6"/>
  <c r="AB747" i="6"/>
  <c r="AB811" i="6"/>
  <c r="AB875" i="6"/>
  <c r="AB939" i="6"/>
  <c r="AB1003" i="6"/>
  <c r="AD168" i="6"/>
  <c r="AD367" i="6"/>
  <c r="AD561" i="6"/>
  <c r="AD759" i="6"/>
  <c r="AD950" i="6"/>
  <c r="AD199" i="6"/>
  <c r="AD381" i="6"/>
  <c r="AD566" i="6"/>
  <c r="AD751" i="6"/>
  <c r="AD937" i="6"/>
  <c r="AD180" i="6"/>
  <c r="AD374" i="6"/>
  <c r="AD571" i="6"/>
  <c r="AD765" i="6"/>
  <c r="AD963" i="6"/>
  <c r="X3" i="6"/>
  <c r="P1004" i="6"/>
  <c r="P1000" i="6"/>
  <c r="P996" i="6"/>
  <c r="P992" i="6"/>
  <c r="P988" i="6"/>
  <c r="P984" i="6"/>
  <c r="P980" i="6"/>
  <c r="P976" i="6"/>
  <c r="P972" i="6"/>
  <c r="P968" i="6"/>
  <c r="P964" i="6"/>
  <c r="P960" i="6"/>
  <c r="P956" i="6"/>
  <c r="P952" i="6"/>
  <c r="P948" i="6"/>
  <c r="P944" i="6"/>
  <c r="P940" i="6"/>
  <c r="P936" i="6"/>
  <c r="P932" i="6"/>
  <c r="P928" i="6"/>
  <c r="P924" i="6"/>
  <c r="P920" i="6"/>
  <c r="P916" i="6"/>
  <c r="P912" i="6"/>
  <c r="P908" i="6"/>
  <c r="P904" i="6"/>
  <c r="P900" i="6"/>
  <c r="P896" i="6"/>
  <c r="P892" i="6"/>
  <c r="P888" i="6"/>
  <c r="P884" i="6"/>
  <c r="P880" i="6"/>
  <c r="P876" i="6"/>
  <c r="P872" i="6"/>
  <c r="P868" i="6"/>
  <c r="P864" i="6"/>
  <c r="P860" i="6"/>
  <c r="P856" i="6"/>
  <c r="P852" i="6"/>
  <c r="P848" i="6"/>
  <c r="P844" i="6"/>
  <c r="P840" i="6"/>
  <c r="P836" i="6"/>
  <c r="P832" i="6"/>
  <c r="P828" i="6"/>
  <c r="P824" i="6"/>
  <c r="P820" i="6"/>
  <c r="P816" i="6"/>
  <c r="P812" i="6"/>
  <c r="P808" i="6"/>
  <c r="P804" i="6"/>
  <c r="P800" i="6"/>
  <c r="P796" i="6"/>
  <c r="P792" i="6"/>
  <c r="P788" i="6"/>
  <c r="P784" i="6"/>
  <c r="P780" i="6"/>
  <c r="P776" i="6"/>
  <c r="P772" i="6"/>
  <c r="P768" i="6"/>
  <c r="P764" i="6"/>
  <c r="P760" i="6"/>
  <c r="P756" i="6"/>
  <c r="P752" i="6"/>
  <c r="P748" i="6"/>
  <c r="P744" i="6"/>
  <c r="P740" i="6"/>
  <c r="P736" i="6"/>
  <c r="P732" i="6"/>
  <c r="P728" i="6"/>
  <c r="P724" i="6"/>
  <c r="P720" i="6"/>
  <c r="P716" i="6"/>
  <c r="P712" i="6"/>
  <c r="P708" i="6"/>
  <c r="P704" i="6"/>
  <c r="P700" i="6"/>
  <c r="P696" i="6"/>
  <c r="P692" i="6"/>
  <c r="P688" i="6"/>
  <c r="P684" i="6"/>
  <c r="P680" i="6"/>
  <c r="P676" i="6"/>
  <c r="P672" i="6"/>
  <c r="P668" i="6"/>
  <c r="P664" i="6"/>
  <c r="P660" i="6"/>
  <c r="P656" i="6"/>
  <c r="P652" i="6"/>
  <c r="P648" i="6"/>
  <c r="P644" i="6"/>
  <c r="P640" i="6"/>
  <c r="P636" i="6"/>
  <c r="P632" i="6"/>
  <c r="P628" i="6"/>
  <c r="P624" i="6"/>
  <c r="P620" i="6"/>
  <c r="P616" i="6"/>
  <c r="P612" i="6"/>
  <c r="P608" i="6"/>
  <c r="P604" i="6"/>
  <c r="P600" i="6"/>
  <c r="P596" i="6"/>
  <c r="P592" i="6"/>
  <c r="P588" i="6"/>
  <c r="P584" i="6"/>
  <c r="P580" i="6"/>
  <c r="P576" i="6"/>
  <c r="P572" i="6"/>
  <c r="P568" i="6"/>
  <c r="P564" i="6"/>
  <c r="P560" i="6"/>
  <c r="P556" i="6"/>
  <c r="P552" i="6"/>
  <c r="P548" i="6"/>
  <c r="P544" i="6"/>
  <c r="P540" i="6"/>
  <c r="P536" i="6"/>
  <c r="P532" i="6"/>
  <c r="P528" i="6"/>
  <c r="P524" i="6"/>
  <c r="J6" i="6"/>
  <c r="F119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P6" i="6"/>
  <c r="P1003" i="6"/>
  <c r="P999" i="6"/>
  <c r="P995" i="6"/>
  <c r="P991" i="6"/>
  <c r="P987" i="6"/>
  <c r="P983" i="6"/>
  <c r="P979" i="6"/>
  <c r="P975" i="6"/>
  <c r="P971" i="6"/>
  <c r="P967" i="6"/>
  <c r="P963" i="6"/>
  <c r="P959" i="6"/>
  <c r="P955" i="6"/>
  <c r="P951" i="6"/>
  <c r="P947" i="6"/>
  <c r="P943" i="6"/>
  <c r="P939" i="6"/>
  <c r="P935" i="6"/>
  <c r="P931" i="6"/>
  <c r="P927" i="6"/>
  <c r="P923" i="6"/>
  <c r="P919" i="6"/>
  <c r="P915" i="6"/>
  <c r="P911" i="6"/>
  <c r="P907" i="6"/>
  <c r="P903" i="6"/>
  <c r="P899" i="6"/>
  <c r="P895" i="6"/>
  <c r="P891" i="6"/>
  <c r="P887" i="6"/>
  <c r="P883" i="6"/>
  <c r="P879" i="6"/>
  <c r="P875" i="6"/>
  <c r="P871" i="6"/>
  <c r="P867" i="6"/>
  <c r="R959" i="6"/>
  <c r="R798" i="6"/>
  <c r="R895" i="6"/>
  <c r="R6" i="6"/>
  <c r="P1002" i="6"/>
  <c r="P998" i="6"/>
  <c r="P994" i="6"/>
  <c r="P990" i="6"/>
  <c r="P986" i="6"/>
  <c r="P982" i="6"/>
  <c r="P978" i="6"/>
  <c r="P974" i="6"/>
  <c r="P970" i="6"/>
  <c r="P966" i="6"/>
  <c r="P962" i="6"/>
  <c r="P958" i="6"/>
  <c r="P954" i="6"/>
  <c r="P950" i="6"/>
  <c r="P946" i="6"/>
  <c r="P942" i="6"/>
  <c r="P938" i="6"/>
  <c r="P934" i="6"/>
  <c r="P930" i="6"/>
  <c r="P926" i="6"/>
  <c r="P922" i="6"/>
  <c r="P918" i="6"/>
  <c r="P914" i="6"/>
  <c r="P910" i="6"/>
  <c r="P906" i="6"/>
  <c r="P902" i="6"/>
  <c r="P898" i="6"/>
  <c r="P894" i="6"/>
  <c r="P890" i="6"/>
  <c r="P886" i="6"/>
  <c r="P882" i="6"/>
  <c r="P878" i="6"/>
  <c r="P874" i="6"/>
  <c r="P870" i="6"/>
  <c r="P866" i="6"/>
  <c r="P862" i="6"/>
  <c r="P858" i="6"/>
  <c r="P854" i="6"/>
  <c r="P850" i="6"/>
  <c r="P846" i="6"/>
  <c r="P842" i="6"/>
  <c r="P838" i="6"/>
  <c r="P834" i="6"/>
  <c r="P830" i="6"/>
  <c r="P826" i="6"/>
  <c r="P822" i="6"/>
  <c r="P818" i="6"/>
  <c r="P814" i="6"/>
  <c r="P810" i="6"/>
  <c r="P806" i="6"/>
  <c r="P802" i="6"/>
  <c r="P798" i="6"/>
  <c r="P794" i="6"/>
  <c r="P790" i="6"/>
  <c r="P786" i="6"/>
  <c r="P782" i="6"/>
  <c r="P778" i="6"/>
  <c r="P774" i="6"/>
  <c r="P770" i="6"/>
  <c r="P766" i="6"/>
  <c r="P762" i="6"/>
  <c r="P758" i="6"/>
  <c r="P754" i="6"/>
  <c r="P750" i="6"/>
  <c r="P746" i="6"/>
  <c r="P742" i="6"/>
  <c r="P738" i="6"/>
  <c r="P734" i="6"/>
  <c r="P730" i="6"/>
  <c r="P726" i="6"/>
  <c r="P722" i="6"/>
  <c r="P718" i="6"/>
  <c r="P714" i="6"/>
  <c r="P710" i="6"/>
  <c r="P706" i="6"/>
  <c r="P702" i="6"/>
  <c r="P698" i="6"/>
  <c r="P694" i="6"/>
  <c r="P690" i="6"/>
  <c r="P686" i="6"/>
  <c r="P682" i="6"/>
  <c r="P678" i="6"/>
  <c r="P674" i="6"/>
  <c r="P670" i="6"/>
  <c r="P666" i="6"/>
  <c r="P662" i="6"/>
  <c r="P658" i="6"/>
  <c r="P654" i="6"/>
  <c r="P650" i="6"/>
  <c r="P646" i="6"/>
  <c r="P642" i="6"/>
  <c r="P638" i="6"/>
  <c r="P634" i="6"/>
  <c r="P630" i="6"/>
  <c r="P626" i="6"/>
  <c r="P622" i="6"/>
  <c r="P618" i="6"/>
  <c r="P614" i="6"/>
  <c r="P610" i="6"/>
  <c r="P606" i="6"/>
  <c r="P602" i="6"/>
  <c r="P598" i="6"/>
  <c r="P594" i="6"/>
  <c r="P590" i="6"/>
  <c r="P586" i="6"/>
  <c r="P582" i="6"/>
  <c r="P578" i="6"/>
  <c r="P574" i="6"/>
  <c r="P570" i="6"/>
  <c r="P566" i="6"/>
  <c r="P562" i="6"/>
  <c r="P558" i="6"/>
  <c r="P554" i="6"/>
  <c r="P550" i="6"/>
  <c r="P546" i="6"/>
  <c r="P542" i="6"/>
  <c r="P538" i="6"/>
  <c r="P534" i="6"/>
  <c r="P530" i="6"/>
  <c r="P526" i="6"/>
  <c r="P522" i="6"/>
  <c r="P518" i="6"/>
  <c r="P514" i="6"/>
  <c r="P510" i="6"/>
  <c r="P506" i="6"/>
  <c r="P502" i="6"/>
  <c r="P498" i="6"/>
  <c r="P494" i="6"/>
  <c r="P490" i="6"/>
  <c r="P486" i="6"/>
  <c r="P482" i="6"/>
  <c r="P478" i="6"/>
  <c r="P474" i="6"/>
  <c r="P470" i="6"/>
  <c r="P466" i="6"/>
  <c r="P462" i="6"/>
  <c r="P458" i="6"/>
  <c r="P454" i="6"/>
  <c r="P450" i="6"/>
  <c r="P446" i="6"/>
  <c r="P442" i="6"/>
  <c r="P438" i="6"/>
  <c r="P434" i="6"/>
  <c r="P430" i="6"/>
  <c r="P426" i="6"/>
  <c r="P422" i="6"/>
  <c r="P418" i="6"/>
  <c r="P414" i="6"/>
  <c r="P410" i="6"/>
  <c r="T262" i="6"/>
  <c r="T581" i="6"/>
  <c r="T873" i="6"/>
  <c r="T889" i="6"/>
  <c r="T905" i="6"/>
  <c r="T921" i="6"/>
  <c r="T937" i="6"/>
  <c r="T953" i="6"/>
  <c r="T969" i="6"/>
  <c r="T985" i="6"/>
  <c r="T1001" i="6"/>
  <c r="T389" i="6"/>
  <c r="T861" i="6"/>
  <c r="T877" i="6"/>
  <c r="T893" i="6"/>
  <c r="T909" i="6"/>
  <c r="T925" i="6"/>
  <c r="T941" i="6"/>
  <c r="T957" i="6"/>
  <c r="T973" i="6"/>
  <c r="T989" i="6"/>
  <c r="T1005" i="6"/>
  <c r="T453" i="6"/>
  <c r="T881" i="6"/>
  <c r="T913" i="6"/>
  <c r="T945" i="6"/>
  <c r="T977" i="6"/>
  <c r="T517" i="6"/>
  <c r="T885" i="6"/>
  <c r="T917" i="6"/>
  <c r="T949" i="6"/>
  <c r="T981" i="6"/>
  <c r="T865" i="6"/>
  <c r="T929" i="6"/>
  <c r="T993" i="6"/>
  <c r="T869" i="6"/>
  <c r="T933" i="6"/>
  <c r="T997" i="6"/>
  <c r="T897" i="6"/>
  <c r="T901" i="6"/>
  <c r="T961" i="6"/>
  <c r="T965" i="6"/>
  <c r="T6" i="6"/>
  <c r="P1005" i="6"/>
  <c r="P1001" i="6"/>
  <c r="P997" i="6"/>
  <c r="P993" i="6"/>
  <c r="P989" i="6"/>
  <c r="P985" i="6"/>
  <c r="P863" i="6"/>
  <c r="P859" i="6"/>
  <c r="P855" i="6"/>
  <c r="P851" i="6"/>
  <c r="P847" i="6"/>
  <c r="P843" i="6"/>
  <c r="P839" i="6"/>
  <c r="P835" i="6"/>
  <c r="P831" i="6"/>
  <c r="P827" i="6"/>
  <c r="P823" i="6"/>
  <c r="P819" i="6"/>
  <c r="P815" i="6"/>
  <c r="P811" i="6"/>
  <c r="P807" i="6"/>
  <c r="P803" i="6"/>
  <c r="P799" i="6"/>
  <c r="P795" i="6"/>
  <c r="P791" i="6"/>
  <c r="P787" i="6"/>
  <c r="P783" i="6"/>
  <c r="P779" i="6"/>
  <c r="P775" i="6"/>
  <c r="P771" i="6"/>
  <c r="P767" i="6"/>
  <c r="P763" i="6"/>
  <c r="P759" i="6"/>
  <c r="P755" i="6"/>
  <c r="P751" i="6"/>
  <c r="P747" i="6"/>
  <c r="P743" i="6"/>
  <c r="P739" i="6"/>
  <c r="P735" i="6"/>
  <c r="P731" i="6"/>
  <c r="P727" i="6"/>
  <c r="P723" i="6"/>
  <c r="P719" i="6"/>
  <c r="P715" i="6"/>
  <c r="P711" i="6"/>
  <c r="P707" i="6"/>
  <c r="P703" i="6"/>
  <c r="P699" i="6"/>
  <c r="P695" i="6"/>
  <c r="P691" i="6"/>
  <c r="P687" i="6"/>
  <c r="P683" i="6"/>
  <c r="P679" i="6"/>
  <c r="P675" i="6"/>
  <c r="P671" i="6"/>
  <c r="P667" i="6"/>
  <c r="P663" i="6"/>
  <c r="P659" i="6"/>
  <c r="P655" i="6"/>
  <c r="P651" i="6"/>
  <c r="P647" i="6"/>
  <c r="P643" i="6"/>
  <c r="P639" i="6"/>
  <c r="P635" i="6"/>
  <c r="P631" i="6"/>
  <c r="P627" i="6"/>
  <c r="P623" i="6"/>
  <c r="P619" i="6"/>
  <c r="P615" i="6"/>
  <c r="P611" i="6"/>
  <c r="P607" i="6"/>
  <c r="P603" i="6"/>
  <c r="P599" i="6"/>
  <c r="P595" i="6"/>
  <c r="P591" i="6"/>
  <c r="P587" i="6"/>
  <c r="P583" i="6"/>
  <c r="P579" i="6"/>
  <c r="P575" i="6"/>
  <c r="P571" i="6"/>
  <c r="P567" i="6"/>
  <c r="P563" i="6"/>
  <c r="P559" i="6"/>
  <c r="P555" i="6"/>
  <c r="P551" i="6"/>
  <c r="P547" i="6"/>
  <c r="P543" i="6"/>
  <c r="P539" i="6"/>
  <c r="P535" i="6"/>
  <c r="P531" i="6"/>
  <c r="P527" i="6"/>
  <c r="P406" i="6"/>
  <c r="P402" i="6"/>
  <c r="P398" i="6"/>
  <c r="P394" i="6"/>
  <c r="P390" i="6"/>
  <c r="P386" i="6"/>
  <c r="P382" i="6"/>
  <c r="P378" i="6"/>
  <c r="P374" i="6"/>
  <c r="P370" i="6"/>
  <c r="P366" i="6"/>
  <c r="P362" i="6"/>
  <c r="P358" i="6"/>
  <c r="P354" i="6"/>
  <c r="P350" i="6"/>
  <c r="P346" i="6"/>
  <c r="P342" i="6"/>
  <c r="P338" i="6"/>
  <c r="P334" i="6"/>
  <c r="P330" i="6"/>
  <c r="P326" i="6"/>
  <c r="P322" i="6"/>
  <c r="P318" i="6"/>
  <c r="P314" i="6"/>
  <c r="P310" i="6"/>
  <c r="P306" i="6"/>
  <c r="P302" i="6"/>
  <c r="P298" i="6"/>
  <c r="P294" i="6"/>
  <c r="P290" i="6"/>
  <c r="P286" i="6"/>
  <c r="P282" i="6"/>
  <c r="P278" i="6"/>
  <c r="P274" i="6"/>
  <c r="P270" i="6"/>
  <c r="P266" i="6"/>
  <c r="P262" i="6"/>
  <c r="P258" i="6"/>
  <c r="P254" i="6"/>
  <c r="P250" i="6"/>
  <c r="P246" i="6"/>
  <c r="P242" i="6"/>
  <c r="P238" i="6"/>
  <c r="P234" i="6"/>
  <c r="P230" i="6"/>
  <c r="P226" i="6"/>
  <c r="P222" i="6"/>
  <c r="P218" i="6"/>
  <c r="P214" i="6"/>
  <c r="P210" i="6"/>
  <c r="P206" i="6"/>
  <c r="P202" i="6"/>
  <c r="P198" i="6"/>
  <c r="P194" i="6"/>
  <c r="P190" i="6"/>
  <c r="P186" i="6"/>
  <c r="P182" i="6"/>
  <c r="P178" i="6"/>
  <c r="P174" i="6"/>
  <c r="P170" i="6"/>
  <c r="P166" i="6"/>
  <c r="P162" i="6"/>
  <c r="P158" i="6"/>
  <c r="P154" i="6"/>
  <c r="P150" i="6"/>
  <c r="P146" i="6"/>
  <c r="P142" i="6"/>
  <c r="P138" i="6"/>
  <c r="P134" i="6"/>
  <c r="P130" i="6"/>
  <c r="P126" i="6"/>
  <c r="P122" i="6"/>
  <c r="P118" i="6"/>
  <c r="P114" i="6"/>
  <c r="P110" i="6"/>
  <c r="P106" i="6"/>
  <c r="P102" i="6"/>
  <c r="P98" i="6"/>
  <c r="P94" i="6"/>
  <c r="P90" i="6"/>
  <c r="P86" i="6"/>
  <c r="P82" i="6"/>
  <c r="P78" i="6"/>
  <c r="P74" i="6"/>
  <c r="P70" i="6"/>
  <c r="P66" i="6"/>
  <c r="P62" i="6"/>
  <c r="P58" i="6"/>
  <c r="P54" i="6"/>
  <c r="P50" i="6"/>
  <c r="P981" i="6"/>
  <c r="P977" i="6"/>
  <c r="P973" i="6"/>
  <c r="P969" i="6"/>
  <c r="P965" i="6"/>
  <c r="P961" i="6"/>
  <c r="P957" i="6"/>
  <c r="P953" i="6"/>
  <c r="P949" i="6"/>
  <c r="P945" i="6"/>
  <c r="P941" i="6"/>
  <c r="P937" i="6"/>
  <c r="P933" i="6"/>
  <c r="P929" i="6"/>
  <c r="P925" i="6"/>
  <c r="P921" i="6"/>
  <c r="P917" i="6"/>
  <c r="P913" i="6"/>
  <c r="P909" i="6"/>
  <c r="P905" i="6"/>
  <c r="P901" i="6"/>
  <c r="P897" i="6"/>
  <c r="P893" i="6"/>
  <c r="P889" i="6"/>
  <c r="P885" i="6"/>
  <c r="P881" i="6"/>
  <c r="P877" i="6"/>
  <c r="P873" i="6"/>
  <c r="P869" i="6"/>
  <c r="P865" i="6"/>
  <c r="P861" i="6"/>
  <c r="P857" i="6"/>
  <c r="P853" i="6"/>
  <c r="P849" i="6"/>
  <c r="P845" i="6"/>
  <c r="P841" i="6"/>
  <c r="P837" i="6"/>
  <c r="P833" i="6"/>
  <c r="P829" i="6"/>
  <c r="P825" i="6"/>
  <c r="P821" i="6"/>
  <c r="P817" i="6"/>
  <c r="P813" i="6"/>
  <c r="P809" i="6"/>
  <c r="P805" i="6"/>
  <c r="P801" i="6"/>
  <c r="P797" i="6"/>
  <c r="P793" i="6"/>
  <c r="P789" i="6"/>
  <c r="P785" i="6"/>
  <c r="P781" i="6"/>
  <c r="P777" i="6"/>
  <c r="P773" i="6"/>
  <c r="P769" i="6"/>
  <c r="P765" i="6"/>
  <c r="P761" i="6"/>
  <c r="P757" i="6"/>
  <c r="P753" i="6"/>
  <c r="P749" i="6"/>
  <c r="P745" i="6"/>
  <c r="P741" i="6"/>
  <c r="P737" i="6"/>
  <c r="P733" i="6"/>
  <c r="P729" i="6"/>
  <c r="P725" i="6"/>
  <c r="P721" i="6"/>
  <c r="P717" i="6"/>
  <c r="P713" i="6"/>
  <c r="P709" i="6"/>
  <c r="P705" i="6"/>
  <c r="P701" i="6"/>
  <c r="P697" i="6"/>
  <c r="P693" i="6"/>
  <c r="P689" i="6"/>
  <c r="P685" i="6"/>
  <c r="P681" i="6"/>
  <c r="P677" i="6"/>
  <c r="P673" i="6"/>
  <c r="P669" i="6"/>
  <c r="P665" i="6"/>
  <c r="P661" i="6"/>
  <c r="P657" i="6"/>
  <c r="P653" i="6"/>
  <c r="P649" i="6"/>
  <c r="P645" i="6"/>
  <c r="P523" i="6"/>
  <c r="P46" i="6"/>
  <c r="P42" i="6"/>
  <c r="P38" i="6"/>
  <c r="P34" i="6"/>
  <c r="P30" i="6"/>
  <c r="P26" i="6"/>
  <c r="P22" i="6"/>
  <c r="P18" i="6"/>
  <c r="P14" i="6"/>
  <c r="P10" i="6"/>
  <c r="R1005" i="6"/>
  <c r="R1001" i="6"/>
  <c r="R997" i="6"/>
  <c r="R993" i="6"/>
  <c r="R989" i="6"/>
  <c r="R985" i="6"/>
  <c r="R981" i="6"/>
  <c r="R977" i="6"/>
  <c r="R973" i="6"/>
  <c r="R969" i="6"/>
  <c r="R965" i="6"/>
  <c r="R961" i="6"/>
  <c r="R957" i="6"/>
  <c r="R953" i="6"/>
  <c r="R949" i="6"/>
  <c r="R945" i="6"/>
  <c r="R941" i="6"/>
  <c r="R937" i="6"/>
  <c r="R933" i="6"/>
  <c r="R929" i="6"/>
  <c r="R925" i="6"/>
  <c r="R921" i="6"/>
  <c r="R917" i="6"/>
  <c r="R913" i="6"/>
  <c r="R909" i="6"/>
  <c r="R905" i="6"/>
  <c r="R901" i="6"/>
  <c r="R897" i="6"/>
  <c r="R893" i="6"/>
  <c r="R889" i="6"/>
  <c r="R885" i="6"/>
  <c r="R881" i="6"/>
  <c r="R877" i="6"/>
  <c r="R873" i="6"/>
  <c r="R869" i="6"/>
  <c r="R865" i="6"/>
  <c r="R861" i="6"/>
  <c r="R857" i="6"/>
  <c r="R853" i="6"/>
  <c r="R849" i="6"/>
  <c r="R845" i="6"/>
  <c r="R841" i="6"/>
  <c r="R837" i="6"/>
  <c r="R833" i="6"/>
  <c r="R829" i="6"/>
  <c r="R825" i="6"/>
  <c r="R821" i="6"/>
  <c r="R817" i="6"/>
  <c r="R813" i="6"/>
  <c r="R809" i="6"/>
  <c r="R805" i="6"/>
  <c r="R801" i="6"/>
  <c r="R797" i="6"/>
  <c r="R793" i="6"/>
  <c r="R789" i="6"/>
  <c r="R785" i="6"/>
  <c r="R781" i="6"/>
  <c r="R777" i="6"/>
  <c r="R773" i="6"/>
  <c r="R769" i="6"/>
  <c r="R765" i="6"/>
  <c r="R761" i="6"/>
  <c r="R757" i="6"/>
  <c r="R753" i="6"/>
  <c r="R749" i="6"/>
  <c r="R745" i="6"/>
  <c r="R741" i="6"/>
  <c r="R737" i="6"/>
  <c r="R733" i="6"/>
  <c r="R729" i="6"/>
  <c r="R725" i="6"/>
  <c r="R721" i="6"/>
  <c r="R717" i="6"/>
  <c r="R713" i="6"/>
  <c r="R709" i="6"/>
  <c r="R705" i="6"/>
  <c r="R701" i="6"/>
  <c r="R697" i="6"/>
  <c r="R693" i="6"/>
  <c r="R689" i="6"/>
  <c r="R685" i="6"/>
  <c r="R681" i="6"/>
  <c r="R677" i="6"/>
  <c r="R673" i="6"/>
  <c r="R669" i="6"/>
  <c r="R665" i="6"/>
  <c r="R661" i="6"/>
  <c r="R657" i="6"/>
  <c r="R653" i="6"/>
  <c r="R649" i="6"/>
  <c r="R645" i="6"/>
  <c r="R641" i="6"/>
  <c r="R637" i="6"/>
  <c r="R633" i="6"/>
  <c r="R629" i="6"/>
  <c r="R625" i="6"/>
  <c r="R621" i="6"/>
  <c r="R617" i="6"/>
  <c r="R613" i="6"/>
  <c r="R609" i="6"/>
  <c r="R605" i="6"/>
  <c r="R601" i="6"/>
  <c r="R597" i="6"/>
  <c r="R593" i="6"/>
  <c r="R589" i="6"/>
  <c r="R585" i="6"/>
  <c r="R581" i="6"/>
  <c r="R577" i="6"/>
  <c r="R573" i="6"/>
  <c r="R569" i="6"/>
  <c r="R565" i="6"/>
  <c r="R561" i="6"/>
  <c r="R557" i="6"/>
  <c r="R553" i="6"/>
  <c r="R549" i="6"/>
  <c r="R545" i="6"/>
  <c r="R541" i="6"/>
  <c r="R537" i="6"/>
  <c r="R533" i="6"/>
  <c r="R529" i="6"/>
  <c r="R525" i="6"/>
  <c r="R521" i="6"/>
  <c r="R517" i="6"/>
  <c r="R513" i="6"/>
  <c r="R509" i="6"/>
  <c r="R505" i="6"/>
  <c r="R501" i="6"/>
  <c r="R497" i="6"/>
  <c r="R493" i="6"/>
  <c r="R489" i="6"/>
  <c r="R485" i="6"/>
  <c r="R481" i="6"/>
  <c r="R477" i="6"/>
  <c r="R473" i="6"/>
  <c r="R469" i="6"/>
  <c r="R465" i="6"/>
  <c r="R461" i="6"/>
  <c r="R457" i="6"/>
  <c r="R453" i="6"/>
  <c r="R449" i="6"/>
  <c r="R445" i="6"/>
  <c r="R441" i="6"/>
  <c r="R437" i="6"/>
  <c r="R433" i="6"/>
  <c r="R429" i="6"/>
  <c r="R425" i="6"/>
  <c r="R421" i="6"/>
  <c r="R417" i="6"/>
  <c r="R413" i="6"/>
  <c r="R409" i="6"/>
  <c r="R405" i="6"/>
  <c r="R401" i="6"/>
  <c r="R397" i="6"/>
  <c r="R393" i="6"/>
  <c r="R389" i="6"/>
  <c r="R385" i="6"/>
  <c r="R381" i="6"/>
  <c r="R377" i="6"/>
  <c r="R373" i="6"/>
  <c r="R369" i="6"/>
  <c r="R365" i="6"/>
  <c r="R361" i="6"/>
  <c r="R357" i="6"/>
  <c r="R353" i="6"/>
  <c r="R349" i="6"/>
  <c r="R345" i="6"/>
  <c r="R341" i="6"/>
  <c r="R337" i="6"/>
  <c r="R333" i="6"/>
  <c r="R329" i="6"/>
  <c r="R325" i="6"/>
  <c r="R321" i="6"/>
  <c r="R317" i="6"/>
  <c r="R313" i="6"/>
  <c r="R309" i="6"/>
  <c r="R305" i="6"/>
  <c r="R301" i="6"/>
  <c r="R297" i="6"/>
  <c r="R293" i="6"/>
  <c r="R289" i="6"/>
  <c r="R285" i="6"/>
  <c r="R281" i="6"/>
  <c r="R277" i="6"/>
  <c r="R273" i="6"/>
  <c r="R269" i="6"/>
  <c r="R265" i="6"/>
  <c r="R261" i="6"/>
  <c r="R257" i="6"/>
  <c r="R253" i="6"/>
  <c r="R249" i="6"/>
  <c r="R245" i="6"/>
  <c r="R241" i="6"/>
  <c r="R237" i="6"/>
  <c r="R233" i="6"/>
  <c r="R229" i="6"/>
  <c r="R225" i="6"/>
  <c r="R221" i="6"/>
  <c r="R217" i="6"/>
  <c r="R213" i="6"/>
  <c r="R209" i="6"/>
  <c r="R205" i="6"/>
  <c r="R201" i="6"/>
  <c r="R197" i="6"/>
  <c r="R193" i="6"/>
  <c r="R189" i="6"/>
  <c r="R185" i="6"/>
  <c r="R181" i="6"/>
  <c r="R177" i="6"/>
  <c r="R173" i="6"/>
  <c r="R169" i="6"/>
  <c r="R165" i="6"/>
  <c r="R161" i="6"/>
  <c r="R157" i="6"/>
  <c r="R153" i="6"/>
  <c r="R149" i="6"/>
  <c r="R145" i="6"/>
  <c r="R141" i="6"/>
  <c r="R137" i="6"/>
  <c r="R133" i="6"/>
  <c r="R129" i="6"/>
  <c r="R125" i="6"/>
  <c r="R121" i="6"/>
  <c r="R117" i="6"/>
  <c r="R113" i="6"/>
  <c r="R109" i="6"/>
  <c r="R105" i="6"/>
  <c r="R101" i="6"/>
  <c r="R97" i="6"/>
  <c r="R93" i="6"/>
  <c r="R89" i="6"/>
  <c r="R85" i="6"/>
  <c r="R81" i="6"/>
  <c r="R77" i="6"/>
  <c r="R73" i="6"/>
  <c r="R69" i="6"/>
  <c r="R65" i="6"/>
  <c r="R61" i="6"/>
  <c r="R57" i="6"/>
  <c r="R53" i="6"/>
  <c r="R49" i="6"/>
  <c r="R45" i="6"/>
  <c r="R41" i="6"/>
  <c r="R37" i="6"/>
  <c r="R33" i="6"/>
  <c r="R29" i="6"/>
  <c r="R25" i="6"/>
  <c r="R21" i="6"/>
  <c r="R17" i="6"/>
  <c r="R13" i="6"/>
  <c r="R9" i="6"/>
  <c r="T1004" i="6"/>
  <c r="T1000" i="6"/>
  <c r="T996" i="6"/>
  <c r="T992" i="6"/>
  <c r="T988" i="6"/>
  <c r="T984" i="6"/>
  <c r="T980" i="6"/>
  <c r="T976" i="6"/>
  <c r="T972" i="6"/>
  <c r="T968" i="6"/>
  <c r="T964" i="6"/>
  <c r="T960" i="6"/>
  <c r="T956" i="6"/>
  <c r="T952" i="6"/>
  <c r="T948" i="6"/>
  <c r="T944" i="6"/>
  <c r="T940" i="6"/>
  <c r="T936" i="6"/>
  <c r="T932" i="6"/>
  <c r="T928" i="6"/>
  <c r="T924" i="6"/>
  <c r="T920" i="6"/>
  <c r="T916" i="6"/>
  <c r="T912" i="6"/>
  <c r="T908" i="6"/>
  <c r="T904" i="6"/>
  <c r="T900" i="6"/>
  <c r="T896" i="6"/>
  <c r="T892" i="6"/>
  <c r="T888" i="6"/>
  <c r="T884" i="6"/>
  <c r="T880" i="6"/>
  <c r="T876" i="6"/>
  <c r="T872" i="6"/>
  <c r="T868" i="6"/>
  <c r="T864" i="6"/>
  <c r="T860" i="6"/>
  <c r="T856" i="6"/>
  <c r="T852" i="6"/>
  <c r="T848" i="6"/>
  <c r="T844" i="6"/>
  <c r="T840" i="6"/>
  <c r="T836" i="6"/>
  <c r="T832" i="6"/>
  <c r="T828" i="6"/>
  <c r="T824" i="6"/>
  <c r="T820" i="6"/>
  <c r="T816" i="6"/>
  <c r="T812" i="6"/>
  <c r="T808" i="6"/>
  <c r="T804" i="6"/>
  <c r="T800" i="6"/>
  <c r="T796" i="6"/>
  <c r="T792" i="6"/>
  <c r="T788" i="6"/>
  <c r="T784" i="6"/>
  <c r="T780" i="6"/>
  <c r="T776" i="6"/>
  <c r="T772" i="6"/>
  <c r="T768" i="6"/>
  <c r="T764" i="6"/>
  <c r="T760" i="6"/>
  <c r="T756" i="6"/>
  <c r="T752" i="6"/>
  <c r="T748" i="6"/>
  <c r="T744" i="6"/>
  <c r="T740" i="6"/>
  <c r="T736" i="6"/>
  <c r="T732" i="6"/>
  <c r="T728" i="6"/>
  <c r="T724" i="6"/>
  <c r="T720" i="6"/>
  <c r="T716" i="6"/>
  <c r="T712" i="6"/>
  <c r="T708" i="6"/>
  <c r="T704" i="6"/>
  <c r="T700" i="6"/>
  <c r="T696" i="6"/>
  <c r="T692" i="6"/>
  <c r="T688" i="6"/>
  <c r="T684" i="6"/>
  <c r="P641" i="6"/>
  <c r="P637" i="6"/>
  <c r="P633" i="6"/>
  <c r="P629" i="6"/>
  <c r="P625" i="6"/>
  <c r="P621" i="6"/>
  <c r="P617" i="6"/>
  <c r="P613" i="6"/>
  <c r="P609" i="6"/>
  <c r="P605" i="6"/>
  <c r="P601" i="6"/>
  <c r="P597" i="6"/>
  <c r="P593" i="6"/>
  <c r="P589" i="6"/>
  <c r="P585" i="6"/>
  <c r="P581" i="6"/>
  <c r="P577" i="6"/>
  <c r="P573" i="6"/>
  <c r="P569" i="6"/>
  <c r="P565" i="6"/>
  <c r="P561" i="6"/>
  <c r="P557" i="6"/>
  <c r="P553" i="6"/>
  <c r="P549" i="6"/>
  <c r="P545" i="6"/>
  <c r="P541" i="6"/>
  <c r="P537" i="6"/>
  <c r="P533" i="6"/>
  <c r="P529" i="6"/>
  <c r="P525" i="6"/>
  <c r="P521" i="6"/>
  <c r="P517" i="6"/>
  <c r="P513" i="6"/>
  <c r="P509" i="6"/>
  <c r="P505" i="6"/>
  <c r="P501" i="6"/>
  <c r="P497" i="6"/>
  <c r="P493" i="6"/>
  <c r="P489" i="6"/>
  <c r="P485" i="6"/>
  <c r="P481" i="6"/>
  <c r="P477" i="6"/>
  <c r="P473" i="6"/>
  <c r="P469" i="6"/>
  <c r="P465" i="6"/>
  <c r="P461" i="6"/>
  <c r="P457" i="6"/>
  <c r="P453" i="6"/>
  <c r="P449" i="6"/>
  <c r="P445" i="6"/>
  <c r="P441" i="6"/>
  <c r="P437" i="6"/>
  <c r="P433" i="6"/>
  <c r="P429" i="6"/>
  <c r="P425" i="6"/>
  <c r="P421" i="6"/>
  <c r="P417" i="6"/>
  <c r="P413" i="6"/>
  <c r="P409" i="6"/>
  <c r="P405" i="6"/>
  <c r="P401" i="6"/>
  <c r="P397" i="6"/>
  <c r="P393" i="6"/>
  <c r="P389" i="6"/>
  <c r="P385" i="6"/>
  <c r="P381" i="6"/>
  <c r="P377" i="6"/>
  <c r="P373" i="6"/>
  <c r="P369" i="6"/>
  <c r="P365" i="6"/>
  <c r="P361" i="6"/>
  <c r="P357" i="6"/>
  <c r="P353" i="6"/>
  <c r="P349" i="6"/>
  <c r="P345" i="6"/>
  <c r="P341" i="6"/>
  <c r="P337" i="6"/>
  <c r="P333" i="6"/>
  <c r="P329" i="6"/>
  <c r="P325" i="6"/>
  <c r="P321" i="6"/>
  <c r="P317" i="6"/>
  <c r="P313" i="6"/>
  <c r="P309" i="6"/>
  <c r="P305" i="6"/>
  <c r="P301" i="6"/>
  <c r="P297" i="6"/>
  <c r="P293" i="6"/>
  <c r="P289" i="6"/>
  <c r="P285" i="6"/>
  <c r="P281" i="6"/>
  <c r="P277" i="6"/>
  <c r="P273" i="6"/>
  <c r="P269" i="6"/>
  <c r="P265" i="6"/>
  <c r="P261" i="6"/>
  <c r="P257" i="6"/>
  <c r="P253" i="6"/>
  <c r="P249" i="6"/>
  <c r="P245" i="6"/>
  <c r="P241" i="6"/>
  <c r="P237" i="6"/>
  <c r="P233" i="6"/>
  <c r="P229" i="6"/>
  <c r="P225" i="6"/>
  <c r="P221" i="6"/>
  <c r="P217" i="6"/>
  <c r="P213" i="6"/>
  <c r="P209" i="6"/>
  <c r="P205" i="6"/>
  <c r="P201" i="6"/>
  <c r="P197" i="6"/>
  <c r="P193" i="6"/>
  <c r="P189" i="6"/>
  <c r="P185" i="6"/>
  <c r="P181" i="6"/>
  <c r="P177" i="6"/>
  <c r="P173" i="6"/>
  <c r="P169" i="6"/>
  <c r="P165" i="6"/>
  <c r="P161" i="6"/>
  <c r="P157" i="6"/>
  <c r="P153" i="6"/>
  <c r="P149" i="6"/>
  <c r="P145" i="6"/>
  <c r="P141" i="6"/>
  <c r="P137" i="6"/>
  <c r="P133" i="6"/>
  <c r="P129" i="6"/>
  <c r="P125" i="6"/>
  <c r="P121" i="6"/>
  <c r="P117" i="6"/>
  <c r="P113" i="6"/>
  <c r="P109" i="6"/>
  <c r="P105" i="6"/>
  <c r="P101" i="6"/>
  <c r="P97" i="6"/>
  <c r="P93" i="6"/>
  <c r="P89" i="6"/>
  <c r="P85" i="6"/>
  <c r="P81" i="6"/>
  <c r="P77" i="6"/>
  <c r="P73" i="6"/>
  <c r="P69" i="6"/>
  <c r="P65" i="6"/>
  <c r="P61" i="6"/>
  <c r="P57" i="6"/>
  <c r="P53" i="6"/>
  <c r="P49" i="6"/>
  <c r="P45" i="6"/>
  <c r="P41" i="6"/>
  <c r="P37" i="6"/>
  <c r="P33" i="6"/>
  <c r="P29" i="6"/>
  <c r="P25" i="6"/>
  <c r="P21" i="6"/>
  <c r="P17" i="6"/>
  <c r="P13" i="6"/>
  <c r="P9" i="6"/>
  <c r="R1004" i="6"/>
  <c r="R1000" i="6"/>
  <c r="R996" i="6"/>
  <c r="R992" i="6"/>
  <c r="R988" i="6"/>
  <c r="R984" i="6"/>
  <c r="R980" i="6"/>
  <c r="R976" i="6"/>
  <c r="R972" i="6"/>
  <c r="R968" i="6"/>
  <c r="R964" i="6"/>
  <c r="R960" i="6"/>
  <c r="R956" i="6"/>
  <c r="R952" i="6"/>
  <c r="R948" i="6"/>
  <c r="R944" i="6"/>
  <c r="R940" i="6"/>
  <c r="R936" i="6"/>
  <c r="R932" i="6"/>
  <c r="R928" i="6"/>
  <c r="R924" i="6"/>
  <c r="R920" i="6"/>
  <c r="R916" i="6"/>
  <c r="R912" i="6"/>
  <c r="R908" i="6"/>
  <c r="R904" i="6"/>
  <c r="R900" i="6"/>
  <c r="R896" i="6"/>
  <c r="R892" i="6"/>
  <c r="R888" i="6"/>
  <c r="R884" i="6"/>
  <c r="R880" i="6"/>
  <c r="R876" i="6"/>
  <c r="R872" i="6"/>
  <c r="R868" i="6"/>
  <c r="R864" i="6"/>
  <c r="R860" i="6"/>
  <c r="R856" i="6"/>
  <c r="R852" i="6"/>
  <c r="R848" i="6"/>
  <c r="R844" i="6"/>
  <c r="R840" i="6"/>
  <c r="R836" i="6"/>
  <c r="R832" i="6"/>
  <c r="R828" i="6"/>
  <c r="R824" i="6"/>
  <c r="R820" i="6"/>
  <c r="R816" i="6"/>
  <c r="R812" i="6"/>
  <c r="R808" i="6"/>
  <c r="R804" i="6"/>
  <c r="R800" i="6"/>
  <c r="R796" i="6"/>
  <c r="R792" i="6"/>
  <c r="R788" i="6"/>
  <c r="R784" i="6"/>
  <c r="R780" i="6"/>
  <c r="R776" i="6"/>
  <c r="R772" i="6"/>
  <c r="R768" i="6"/>
  <c r="R764" i="6"/>
  <c r="R760" i="6"/>
  <c r="R756" i="6"/>
  <c r="R752" i="6"/>
  <c r="R748" i="6"/>
  <c r="R744" i="6"/>
  <c r="R740" i="6"/>
  <c r="R736" i="6"/>
  <c r="R732" i="6"/>
  <c r="R728" i="6"/>
  <c r="R724" i="6"/>
  <c r="R720" i="6"/>
  <c r="R716" i="6"/>
  <c r="R712" i="6"/>
  <c r="R708" i="6"/>
  <c r="R704" i="6"/>
  <c r="R700" i="6"/>
  <c r="R696" i="6"/>
  <c r="R692" i="6"/>
  <c r="R688" i="6"/>
  <c r="R684" i="6"/>
  <c r="R680" i="6"/>
  <c r="R676" i="6"/>
  <c r="R672" i="6"/>
  <c r="R668" i="6"/>
  <c r="R664" i="6"/>
  <c r="R660" i="6"/>
  <c r="R656" i="6"/>
  <c r="R652" i="6"/>
  <c r="R648" i="6"/>
  <c r="R644" i="6"/>
  <c r="R640" i="6"/>
  <c r="R636" i="6"/>
  <c r="R632" i="6"/>
  <c r="R628" i="6"/>
  <c r="R624" i="6"/>
  <c r="R620" i="6"/>
  <c r="R616" i="6"/>
  <c r="R612" i="6"/>
  <c r="R608" i="6"/>
  <c r="R604" i="6"/>
  <c r="R600" i="6"/>
  <c r="R596" i="6"/>
  <c r="R592" i="6"/>
  <c r="R588" i="6"/>
  <c r="R584" i="6"/>
  <c r="R580" i="6"/>
  <c r="R576" i="6"/>
  <c r="R572" i="6"/>
  <c r="R568" i="6"/>
  <c r="R564" i="6"/>
  <c r="R560" i="6"/>
  <c r="R556" i="6"/>
  <c r="R552" i="6"/>
  <c r="R548" i="6"/>
  <c r="R544" i="6"/>
  <c r="R540" i="6"/>
  <c r="R536" i="6"/>
  <c r="R532" i="6"/>
  <c r="R528" i="6"/>
  <c r="R524" i="6"/>
  <c r="R520" i="6"/>
  <c r="R516" i="6"/>
  <c r="R512" i="6"/>
  <c r="R508" i="6"/>
  <c r="R504" i="6"/>
  <c r="R500" i="6"/>
  <c r="R496" i="6"/>
  <c r="R492" i="6"/>
  <c r="R488" i="6"/>
  <c r="R484" i="6"/>
  <c r="R480" i="6"/>
  <c r="R476" i="6"/>
  <c r="R472" i="6"/>
  <c r="R468" i="6"/>
  <c r="R464" i="6"/>
  <c r="R460" i="6"/>
  <c r="R456" i="6"/>
  <c r="R452" i="6"/>
  <c r="R448" i="6"/>
  <c r="R444" i="6"/>
  <c r="R440" i="6"/>
  <c r="R436" i="6"/>
  <c r="R432" i="6"/>
  <c r="R428" i="6"/>
  <c r="R424" i="6"/>
  <c r="R420" i="6"/>
  <c r="R416" i="6"/>
  <c r="R412" i="6"/>
  <c r="R408" i="6"/>
  <c r="R404" i="6"/>
  <c r="R400" i="6"/>
  <c r="R396" i="6"/>
  <c r="R392" i="6"/>
  <c r="R388" i="6"/>
  <c r="R384" i="6"/>
  <c r="R380" i="6"/>
  <c r="R376" i="6"/>
  <c r="R372" i="6"/>
  <c r="R368" i="6"/>
  <c r="R364" i="6"/>
  <c r="R360" i="6"/>
  <c r="R356" i="6"/>
  <c r="R352" i="6"/>
  <c r="R348" i="6"/>
  <c r="R344" i="6"/>
  <c r="R340" i="6"/>
  <c r="R336" i="6"/>
  <c r="R332" i="6"/>
  <c r="R328" i="6"/>
  <c r="R324" i="6"/>
  <c r="R320" i="6"/>
  <c r="R316" i="6"/>
  <c r="R312" i="6"/>
  <c r="R308" i="6"/>
  <c r="R304" i="6"/>
  <c r="R300" i="6"/>
  <c r="R296" i="6"/>
  <c r="R292" i="6"/>
  <c r="R288" i="6"/>
  <c r="R284" i="6"/>
  <c r="R280" i="6"/>
  <c r="R276" i="6"/>
  <c r="R272" i="6"/>
  <c r="R268" i="6"/>
  <c r="R264" i="6"/>
  <c r="R260" i="6"/>
  <c r="R256" i="6"/>
  <c r="R252" i="6"/>
  <c r="R248" i="6"/>
  <c r="R244" i="6"/>
  <c r="R240" i="6"/>
  <c r="R236" i="6"/>
  <c r="R232" i="6"/>
  <c r="R228" i="6"/>
  <c r="R224" i="6"/>
  <c r="R220" i="6"/>
  <c r="R216" i="6"/>
  <c r="R212" i="6"/>
  <c r="R208" i="6"/>
  <c r="R204" i="6"/>
  <c r="R200" i="6"/>
  <c r="R196" i="6"/>
  <c r="R192" i="6"/>
  <c r="R188" i="6"/>
  <c r="R184" i="6"/>
  <c r="R180" i="6"/>
  <c r="R176" i="6"/>
  <c r="R172" i="6"/>
  <c r="R168" i="6"/>
  <c r="R164" i="6"/>
  <c r="R160" i="6"/>
  <c r="R156" i="6"/>
  <c r="R152" i="6"/>
  <c r="R148" i="6"/>
  <c r="R144" i="6"/>
  <c r="R140" i="6"/>
  <c r="R136" i="6"/>
  <c r="R132" i="6"/>
  <c r="R128" i="6"/>
  <c r="R124" i="6"/>
  <c r="R120" i="6"/>
  <c r="R116" i="6"/>
  <c r="R112" i="6"/>
  <c r="R108" i="6"/>
  <c r="R104" i="6"/>
  <c r="R100" i="6"/>
  <c r="R96" i="6"/>
  <c r="R92" i="6"/>
  <c r="R88" i="6"/>
  <c r="R84" i="6"/>
  <c r="R80" i="6"/>
  <c r="R76" i="6"/>
  <c r="R72" i="6"/>
  <c r="R68" i="6"/>
  <c r="R64" i="6"/>
  <c r="R60" i="6"/>
  <c r="R56" i="6"/>
  <c r="R52" i="6"/>
  <c r="R48" i="6"/>
  <c r="R44" i="6"/>
  <c r="R40" i="6"/>
  <c r="R36" i="6"/>
  <c r="R32" i="6"/>
  <c r="R28" i="6"/>
  <c r="R24" i="6"/>
  <c r="R20" i="6"/>
  <c r="R16" i="6"/>
  <c r="R12" i="6"/>
  <c r="R8" i="6"/>
  <c r="T1003" i="6"/>
  <c r="T999" i="6"/>
  <c r="T995" i="6"/>
  <c r="T991" i="6"/>
  <c r="T987" i="6"/>
  <c r="T983" i="6"/>
  <c r="T979" i="6"/>
  <c r="T975" i="6"/>
  <c r="T971" i="6"/>
  <c r="T967" i="6"/>
  <c r="T963" i="6"/>
  <c r="T959" i="6"/>
  <c r="T955" i="6"/>
  <c r="T951" i="6"/>
  <c r="P520" i="6"/>
  <c r="P516" i="6"/>
  <c r="P512" i="6"/>
  <c r="P508" i="6"/>
  <c r="P504" i="6"/>
  <c r="P500" i="6"/>
  <c r="P496" i="6"/>
  <c r="P492" i="6"/>
  <c r="P488" i="6"/>
  <c r="P484" i="6"/>
  <c r="P480" i="6"/>
  <c r="P476" i="6"/>
  <c r="P472" i="6"/>
  <c r="P468" i="6"/>
  <c r="P464" i="6"/>
  <c r="P460" i="6"/>
  <c r="P456" i="6"/>
  <c r="P452" i="6"/>
  <c r="P448" i="6"/>
  <c r="P444" i="6"/>
  <c r="P440" i="6"/>
  <c r="P436" i="6"/>
  <c r="P432" i="6"/>
  <c r="P428" i="6"/>
  <c r="P424" i="6"/>
  <c r="P420" i="6"/>
  <c r="P416" i="6"/>
  <c r="P412" i="6"/>
  <c r="P408" i="6"/>
  <c r="P404" i="6"/>
  <c r="P400" i="6"/>
  <c r="P396" i="6"/>
  <c r="P392" i="6"/>
  <c r="P388" i="6"/>
  <c r="P384" i="6"/>
  <c r="P380" i="6"/>
  <c r="P376" i="6"/>
  <c r="P372" i="6"/>
  <c r="P368" i="6"/>
  <c r="P364" i="6"/>
  <c r="P360" i="6"/>
  <c r="P356" i="6"/>
  <c r="P352" i="6"/>
  <c r="P348" i="6"/>
  <c r="P344" i="6"/>
  <c r="P340" i="6"/>
  <c r="P336" i="6"/>
  <c r="P332" i="6"/>
  <c r="P328" i="6"/>
  <c r="P324" i="6"/>
  <c r="P320" i="6"/>
  <c r="P316" i="6"/>
  <c r="P312" i="6"/>
  <c r="P308" i="6"/>
  <c r="P304" i="6"/>
  <c r="P300" i="6"/>
  <c r="P296" i="6"/>
  <c r="P292" i="6"/>
  <c r="P288" i="6"/>
  <c r="P284" i="6"/>
  <c r="P280" i="6"/>
  <c r="P276" i="6"/>
  <c r="P272" i="6"/>
  <c r="P268" i="6"/>
  <c r="P264" i="6"/>
  <c r="P260" i="6"/>
  <c r="P256" i="6"/>
  <c r="P252" i="6"/>
  <c r="P248" i="6"/>
  <c r="P244" i="6"/>
  <c r="P240" i="6"/>
  <c r="P236" i="6"/>
  <c r="P232" i="6"/>
  <c r="P228" i="6"/>
  <c r="P224" i="6"/>
  <c r="P220" i="6"/>
  <c r="P216" i="6"/>
  <c r="P212" i="6"/>
  <c r="P208" i="6"/>
  <c r="P204" i="6"/>
  <c r="P200" i="6"/>
  <c r="P196" i="6"/>
  <c r="P192" i="6"/>
  <c r="P188" i="6"/>
  <c r="P184" i="6"/>
  <c r="P180" i="6"/>
  <c r="P176" i="6"/>
  <c r="P172" i="6"/>
  <c r="P168" i="6"/>
  <c r="P164" i="6"/>
  <c r="P160" i="6"/>
  <c r="P156" i="6"/>
  <c r="P152" i="6"/>
  <c r="P148" i="6"/>
  <c r="P144" i="6"/>
  <c r="P140" i="6"/>
  <c r="P136" i="6"/>
  <c r="P132" i="6"/>
  <c r="P128" i="6"/>
  <c r="P124" i="6"/>
  <c r="P120" i="6"/>
  <c r="P116" i="6"/>
  <c r="P112" i="6"/>
  <c r="P108" i="6"/>
  <c r="P104" i="6"/>
  <c r="P100" i="6"/>
  <c r="P96" i="6"/>
  <c r="P92" i="6"/>
  <c r="P88" i="6"/>
  <c r="P84" i="6"/>
  <c r="P80" i="6"/>
  <c r="P76" i="6"/>
  <c r="P72" i="6"/>
  <c r="P68" i="6"/>
  <c r="P64" i="6"/>
  <c r="P60" i="6"/>
  <c r="P56" i="6"/>
  <c r="P52" i="6"/>
  <c r="P48" i="6"/>
  <c r="P44" i="6"/>
  <c r="P40" i="6"/>
  <c r="P36" i="6"/>
  <c r="P32" i="6"/>
  <c r="P28" i="6"/>
  <c r="P24" i="6"/>
  <c r="P20" i="6"/>
  <c r="P16" i="6"/>
  <c r="P12" i="6"/>
  <c r="P8" i="6"/>
  <c r="R1003" i="6"/>
  <c r="R999" i="6"/>
  <c r="R995" i="6"/>
  <c r="R991" i="6"/>
  <c r="R987" i="6"/>
  <c r="R983" i="6"/>
  <c r="R979" i="6"/>
  <c r="R975" i="6"/>
  <c r="R971" i="6"/>
  <c r="R967" i="6"/>
  <c r="R963" i="6"/>
  <c r="R955" i="6"/>
  <c r="R951" i="6"/>
  <c r="R947" i="6"/>
  <c r="R943" i="6"/>
  <c r="R939" i="6"/>
  <c r="R935" i="6"/>
  <c r="R931" i="6"/>
  <c r="R927" i="6"/>
  <c r="R923" i="6"/>
  <c r="R919" i="6"/>
  <c r="R915" i="6"/>
  <c r="R911" i="6"/>
  <c r="R907" i="6"/>
  <c r="R903" i="6"/>
  <c r="R899" i="6"/>
  <c r="R891" i="6"/>
  <c r="R887" i="6"/>
  <c r="R883" i="6"/>
  <c r="R879" i="6"/>
  <c r="R875" i="6"/>
  <c r="R871" i="6"/>
  <c r="R867" i="6"/>
  <c r="R863" i="6"/>
  <c r="R859" i="6"/>
  <c r="R855" i="6"/>
  <c r="R851" i="6"/>
  <c r="R847" i="6"/>
  <c r="R843" i="6"/>
  <c r="R839" i="6"/>
  <c r="R835" i="6"/>
  <c r="R831" i="6"/>
  <c r="R827" i="6"/>
  <c r="R823" i="6"/>
  <c r="R819" i="6"/>
  <c r="R815" i="6"/>
  <c r="R811" i="6"/>
  <c r="R807" i="6"/>
  <c r="R803" i="6"/>
  <c r="R799" i="6"/>
  <c r="R795" i="6"/>
  <c r="R791" i="6"/>
  <c r="R787" i="6"/>
  <c r="R783" i="6"/>
  <c r="R779" i="6"/>
  <c r="R775" i="6"/>
  <c r="R771" i="6"/>
  <c r="R767" i="6"/>
  <c r="R763" i="6"/>
  <c r="R759" i="6"/>
  <c r="R755" i="6"/>
  <c r="R751" i="6"/>
  <c r="R747" i="6"/>
  <c r="R743" i="6"/>
  <c r="R739" i="6"/>
  <c r="R735" i="6"/>
  <c r="R731" i="6"/>
  <c r="R727" i="6"/>
  <c r="R723" i="6"/>
  <c r="R719" i="6"/>
  <c r="R715" i="6"/>
  <c r="R711" i="6"/>
  <c r="R707" i="6"/>
  <c r="R703" i="6"/>
  <c r="R699" i="6"/>
  <c r="R695" i="6"/>
  <c r="R691" i="6"/>
  <c r="R687" i="6"/>
  <c r="R683" i="6"/>
  <c r="R679" i="6"/>
  <c r="R675" i="6"/>
  <c r="R671" i="6"/>
  <c r="R667" i="6"/>
  <c r="R663" i="6"/>
  <c r="R659" i="6"/>
  <c r="R655" i="6"/>
  <c r="R651" i="6"/>
  <c r="R647" i="6"/>
  <c r="R643" i="6"/>
  <c r="R639" i="6"/>
  <c r="R635" i="6"/>
  <c r="R631" i="6"/>
  <c r="R627" i="6"/>
  <c r="R623" i="6"/>
  <c r="R619" i="6"/>
  <c r="R615" i="6"/>
  <c r="R611" i="6"/>
  <c r="R607" i="6"/>
  <c r="R603" i="6"/>
  <c r="R599" i="6"/>
  <c r="R595" i="6"/>
  <c r="R591" i="6"/>
  <c r="R587" i="6"/>
  <c r="R583" i="6"/>
  <c r="R579" i="6"/>
  <c r="R575" i="6"/>
  <c r="R571" i="6"/>
  <c r="R567" i="6"/>
  <c r="R563" i="6"/>
  <c r="R559" i="6"/>
  <c r="R555" i="6"/>
  <c r="R551" i="6"/>
  <c r="R547" i="6"/>
  <c r="R543" i="6"/>
  <c r="R539" i="6"/>
  <c r="R535" i="6"/>
  <c r="R531" i="6"/>
  <c r="R527" i="6"/>
  <c r="R523" i="6"/>
  <c r="R519" i="6"/>
  <c r="R515" i="6"/>
  <c r="R511" i="6"/>
  <c r="R507" i="6"/>
  <c r="R503" i="6"/>
  <c r="R499" i="6"/>
  <c r="R495" i="6"/>
  <c r="R491" i="6"/>
  <c r="R487" i="6"/>
  <c r="R483" i="6"/>
  <c r="R479" i="6"/>
  <c r="R475" i="6"/>
  <c r="R471" i="6"/>
  <c r="R467" i="6"/>
  <c r="R463" i="6"/>
  <c r="R459" i="6"/>
  <c r="R455" i="6"/>
  <c r="R451" i="6"/>
  <c r="R447" i="6"/>
  <c r="R443" i="6"/>
  <c r="R439" i="6"/>
  <c r="R435" i="6"/>
  <c r="R431" i="6"/>
  <c r="R427" i="6"/>
  <c r="R423" i="6"/>
  <c r="R419" i="6"/>
  <c r="R415" i="6"/>
  <c r="R411" i="6"/>
  <c r="R407" i="6"/>
  <c r="R403" i="6"/>
  <c r="R399" i="6"/>
  <c r="R395" i="6"/>
  <c r="R391" i="6"/>
  <c r="R387" i="6"/>
  <c r="R383" i="6"/>
  <c r="R379" i="6"/>
  <c r="R375" i="6"/>
  <c r="R371" i="6"/>
  <c r="R367" i="6"/>
  <c r="R363" i="6"/>
  <c r="R359" i="6"/>
  <c r="R355" i="6"/>
  <c r="R351" i="6"/>
  <c r="R347" i="6"/>
  <c r="R343" i="6"/>
  <c r="R339" i="6"/>
  <c r="R335" i="6"/>
  <c r="R331" i="6"/>
  <c r="R327" i="6"/>
  <c r="R323" i="6"/>
  <c r="R319" i="6"/>
  <c r="R315" i="6"/>
  <c r="R311" i="6"/>
  <c r="R307" i="6"/>
  <c r="R303" i="6"/>
  <c r="R299" i="6"/>
  <c r="R295" i="6"/>
  <c r="R291" i="6"/>
  <c r="R287" i="6"/>
  <c r="R283" i="6"/>
  <c r="R279" i="6"/>
  <c r="R275" i="6"/>
  <c r="R271" i="6"/>
  <c r="R267" i="6"/>
  <c r="R263" i="6"/>
  <c r="R259" i="6"/>
  <c r="R255" i="6"/>
  <c r="R251" i="6"/>
  <c r="R247" i="6"/>
  <c r="R243" i="6"/>
  <c r="R239" i="6"/>
  <c r="R235" i="6"/>
  <c r="R231" i="6"/>
  <c r="R227" i="6"/>
  <c r="R223" i="6"/>
  <c r="R219" i="6"/>
  <c r="R215" i="6"/>
  <c r="R211" i="6"/>
  <c r="R207" i="6"/>
  <c r="R203" i="6"/>
  <c r="R199" i="6"/>
  <c r="R195" i="6"/>
  <c r="R191" i="6"/>
  <c r="R187" i="6"/>
  <c r="R183" i="6"/>
  <c r="R179" i="6"/>
  <c r="R175" i="6"/>
  <c r="R171" i="6"/>
  <c r="R167" i="6"/>
  <c r="R163" i="6"/>
  <c r="R159" i="6"/>
  <c r="R155" i="6"/>
  <c r="P519" i="6"/>
  <c r="P515" i="6"/>
  <c r="P511" i="6"/>
  <c r="P507" i="6"/>
  <c r="P503" i="6"/>
  <c r="P499" i="6"/>
  <c r="P495" i="6"/>
  <c r="P491" i="6"/>
  <c r="P487" i="6"/>
  <c r="P483" i="6"/>
  <c r="P479" i="6"/>
  <c r="P475" i="6"/>
  <c r="P471" i="6"/>
  <c r="P467" i="6"/>
  <c r="P463" i="6"/>
  <c r="P459" i="6"/>
  <c r="P455" i="6"/>
  <c r="P451" i="6"/>
  <c r="P447" i="6"/>
  <c r="P443" i="6"/>
  <c r="P439" i="6"/>
  <c r="P435" i="6"/>
  <c r="P431" i="6"/>
  <c r="P427" i="6"/>
  <c r="P423" i="6"/>
  <c r="P419" i="6"/>
  <c r="P415" i="6"/>
  <c r="P411" i="6"/>
  <c r="P407" i="6"/>
  <c r="P403" i="6"/>
  <c r="P399" i="6"/>
  <c r="P395" i="6"/>
  <c r="P391" i="6"/>
  <c r="P387" i="6"/>
  <c r="P383" i="6"/>
  <c r="P379" i="6"/>
  <c r="P375" i="6"/>
  <c r="P371" i="6"/>
  <c r="P367" i="6"/>
  <c r="P363" i="6"/>
  <c r="P359" i="6"/>
  <c r="P355" i="6"/>
  <c r="P351" i="6"/>
  <c r="P347" i="6"/>
  <c r="P343" i="6"/>
  <c r="P339" i="6"/>
  <c r="P335" i="6"/>
  <c r="P331" i="6"/>
  <c r="P327" i="6"/>
  <c r="P323" i="6"/>
  <c r="P319" i="6"/>
  <c r="P315" i="6"/>
  <c r="P311" i="6"/>
  <c r="P307" i="6"/>
  <c r="P303" i="6"/>
  <c r="P299" i="6"/>
  <c r="P295" i="6"/>
  <c r="P291" i="6"/>
  <c r="P287" i="6"/>
  <c r="P283" i="6"/>
  <c r="P279" i="6"/>
  <c r="P275" i="6"/>
  <c r="P271" i="6"/>
  <c r="P267" i="6"/>
  <c r="P263" i="6"/>
  <c r="P259" i="6"/>
  <c r="P255" i="6"/>
  <c r="P251" i="6"/>
  <c r="P247" i="6"/>
  <c r="P243" i="6"/>
  <c r="P239" i="6"/>
  <c r="P235" i="6"/>
  <c r="P231" i="6"/>
  <c r="P227" i="6"/>
  <c r="P223" i="6"/>
  <c r="P219" i="6"/>
  <c r="P215" i="6"/>
  <c r="P211" i="6"/>
  <c r="P207" i="6"/>
  <c r="P203" i="6"/>
  <c r="P199" i="6"/>
  <c r="P195" i="6"/>
  <c r="P191" i="6"/>
  <c r="P187" i="6"/>
  <c r="P183" i="6"/>
  <c r="P179" i="6"/>
  <c r="P175" i="6"/>
  <c r="P171" i="6"/>
  <c r="P167" i="6"/>
  <c r="P163" i="6"/>
  <c r="P159" i="6"/>
  <c r="P155" i="6"/>
  <c r="P151" i="6"/>
  <c r="P147" i="6"/>
  <c r="P143" i="6"/>
  <c r="P139" i="6"/>
  <c r="P135" i="6"/>
  <c r="P131" i="6"/>
  <c r="P127" i="6"/>
  <c r="P123" i="6"/>
  <c r="P119" i="6"/>
  <c r="P115" i="6"/>
  <c r="P111" i="6"/>
  <c r="P107" i="6"/>
  <c r="P103" i="6"/>
  <c r="P99" i="6"/>
  <c r="P95" i="6"/>
  <c r="P91" i="6"/>
  <c r="P87" i="6"/>
  <c r="P83" i="6"/>
  <c r="P79" i="6"/>
  <c r="P75" i="6"/>
  <c r="P71" i="6"/>
  <c r="P67" i="6"/>
  <c r="P63" i="6"/>
  <c r="P59" i="6"/>
  <c r="P55" i="6"/>
  <c r="P51" i="6"/>
  <c r="P47" i="6"/>
  <c r="P43" i="6"/>
  <c r="P39" i="6"/>
  <c r="P35" i="6"/>
  <c r="P31" i="6"/>
  <c r="P27" i="6"/>
  <c r="P23" i="6"/>
  <c r="P19" i="6"/>
  <c r="P15" i="6"/>
  <c r="P11" i="6"/>
  <c r="P7" i="6"/>
  <c r="R1002" i="6"/>
  <c r="R998" i="6"/>
  <c r="R994" i="6"/>
  <c r="R990" i="6"/>
  <c r="R986" i="6"/>
  <c r="R982" i="6"/>
  <c r="R978" i="6"/>
  <c r="R974" i="6"/>
  <c r="R970" i="6"/>
  <c r="R966" i="6"/>
  <c r="R962" i="6"/>
  <c r="R958" i="6"/>
  <c r="R954" i="6"/>
  <c r="R950" i="6"/>
  <c r="R946" i="6"/>
  <c r="R942" i="6"/>
  <c r="R938" i="6"/>
  <c r="R934" i="6"/>
  <c r="R930" i="6"/>
  <c r="R926" i="6"/>
  <c r="R922" i="6"/>
  <c r="R918" i="6"/>
  <c r="R914" i="6"/>
  <c r="R910" i="6"/>
  <c r="R906" i="6"/>
  <c r="R902" i="6"/>
  <c r="R898" i="6"/>
  <c r="R894" i="6"/>
  <c r="R890" i="6"/>
  <c r="R886" i="6"/>
  <c r="R882" i="6"/>
  <c r="R878" i="6"/>
  <c r="R874" i="6"/>
  <c r="R870" i="6"/>
  <c r="R866" i="6"/>
  <c r="R862" i="6"/>
  <c r="R858" i="6"/>
  <c r="R854" i="6"/>
  <c r="R850" i="6"/>
  <c r="R846" i="6"/>
  <c r="R842" i="6"/>
  <c r="R838" i="6"/>
  <c r="R834" i="6"/>
  <c r="R830" i="6"/>
  <c r="R826" i="6"/>
  <c r="R822" i="6"/>
  <c r="R818" i="6"/>
  <c r="R814" i="6"/>
  <c r="R810" i="6"/>
  <c r="R806" i="6"/>
  <c r="R802" i="6"/>
  <c r="R794" i="6"/>
  <c r="R790" i="6"/>
  <c r="R786" i="6"/>
  <c r="R782" i="6"/>
  <c r="R778" i="6"/>
  <c r="R774" i="6"/>
  <c r="R770" i="6"/>
  <c r="R766" i="6"/>
  <c r="R762" i="6"/>
  <c r="R758" i="6"/>
  <c r="R754" i="6"/>
  <c r="R750" i="6"/>
  <c r="R746" i="6"/>
  <c r="R742" i="6"/>
  <c r="R738" i="6"/>
  <c r="R734" i="6"/>
  <c r="R730" i="6"/>
  <c r="R726" i="6"/>
  <c r="R722" i="6"/>
  <c r="R718" i="6"/>
  <c r="R714" i="6"/>
  <c r="R710" i="6"/>
  <c r="R706" i="6"/>
  <c r="R702" i="6"/>
  <c r="R698" i="6"/>
  <c r="R694" i="6"/>
  <c r="R690" i="6"/>
  <c r="R686" i="6"/>
  <c r="R682" i="6"/>
  <c r="R678" i="6"/>
  <c r="R674" i="6"/>
  <c r="R670" i="6"/>
  <c r="R666" i="6"/>
  <c r="R662" i="6"/>
  <c r="R658" i="6"/>
  <c r="R654" i="6"/>
  <c r="R650" i="6"/>
  <c r="R646" i="6"/>
  <c r="R642" i="6"/>
  <c r="R638" i="6"/>
  <c r="R634" i="6"/>
  <c r="R630" i="6"/>
  <c r="R626" i="6"/>
  <c r="R622" i="6"/>
  <c r="R618" i="6"/>
  <c r="R614" i="6"/>
  <c r="R610" i="6"/>
  <c r="R606" i="6"/>
  <c r="R602" i="6"/>
  <c r="R598" i="6"/>
  <c r="R594" i="6"/>
  <c r="R590" i="6"/>
  <c r="R586" i="6"/>
  <c r="R582" i="6"/>
  <c r="R578" i="6"/>
  <c r="R574" i="6"/>
  <c r="R570" i="6"/>
  <c r="R566" i="6"/>
  <c r="R562" i="6"/>
  <c r="R558" i="6"/>
  <c r="R554" i="6"/>
  <c r="R550" i="6"/>
  <c r="R546" i="6"/>
  <c r="R542" i="6"/>
  <c r="R538" i="6"/>
  <c r="R534" i="6"/>
  <c r="R530" i="6"/>
  <c r="R526" i="6"/>
  <c r="R522" i="6"/>
  <c r="R518" i="6"/>
  <c r="R514" i="6"/>
  <c r="R510" i="6"/>
  <c r="R506" i="6"/>
  <c r="R502" i="6"/>
  <c r="R498" i="6"/>
  <c r="R494" i="6"/>
  <c r="R490" i="6"/>
  <c r="R486" i="6"/>
  <c r="R482" i="6"/>
  <c r="R478" i="6"/>
  <c r="R474" i="6"/>
  <c r="R470" i="6"/>
  <c r="R466" i="6"/>
  <c r="R462" i="6"/>
  <c r="R458" i="6"/>
  <c r="R454" i="6"/>
  <c r="R450" i="6"/>
  <c r="R446" i="6"/>
  <c r="R442" i="6"/>
  <c r="R438" i="6"/>
  <c r="R434" i="6"/>
  <c r="R430" i="6"/>
  <c r="R426" i="6"/>
  <c r="R422" i="6"/>
  <c r="R418" i="6"/>
  <c r="R414" i="6"/>
  <c r="R410" i="6"/>
  <c r="R406" i="6"/>
  <c r="R402" i="6"/>
  <c r="R398" i="6"/>
  <c r="R394" i="6"/>
  <c r="R390" i="6"/>
  <c r="R386" i="6"/>
  <c r="R382" i="6"/>
  <c r="R378" i="6"/>
  <c r="R374" i="6"/>
  <c r="R370" i="6"/>
  <c r="R366" i="6"/>
  <c r="R362" i="6"/>
  <c r="R358" i="6"/>
  <c r="R354" i="6"/>
  <c r="R350" i="6"/>
  <c r="R346" i="6"/>
  <c r="R342" i="6"/>
  <c r="R338" i="6"/>
  <c r="R334" i="6"/>
  <c r="R330" i="6"/>
  <c r="R326" i="6"/>
  <c r="R322" i="6"/>
  <c r="R318" i="6"/>
  <c r="R314" i="6"/>
  <c r="R310" i="6"/>
  <c r="R306" i="6"/>
  <c r="R302" i="6"/>
  <c r="R298" i="6"/>
  <c r="R294" i="6"/>
  <c r="R290" i="6"/>
  <c r="R286" i="6"/>
  <c r="R282" i="6"/>
  <c r="R278" i="6"/>
  <c r="R274" i="6"/>
  <c r="R270" i="6"/>
  <c r="R266" i="6"/>
  <c r="R262" i="6"/>
  <c r="R258" i="6"/>
  <c r="R254" i="6"/>
  <c r="R250" i="6"/>
  <c r="R246" i="6"/>
  <c r="R242" i="6"/>
  <c r="R238" i="6"/>
  <c r="R234" i="6"/>
  <c r="R230" i="6"/>
  <c r="R226" i="6"/>
  <c r="R222" i="6"/>
  <c r="R218" i="6"/>
  <c r="R214" i="6"/>
  <c r="R210" i="6"/>
  <c r="R206" i="6"/>
  <c r="R202" i="6"/>
  <c r="R198" i="6"/>
  <c r="R194" i="6"/>
  <c r="R190" i="6"/>
  <c r="R186" i="6"/>
  <c r="R182" i="6"/>
  <c r="R178" i="6"/>
  <c r="R174" i="6"/>
  <c r="R170" i="6"/>
  <c r="R166" i="6"/>
  <c r="R162" i="6"/>
  <c r="R158" i="6"/>
  <c r="T680" i="6"/>
  <c r="T676" i="6"/>
  <c r="T672" i="6"/>
  <c r="T668" i="6"/>
  <c r="T664" i="6"/>
  <c r="T660" i="6"/>
  <c r="T656" i="6"/>
  <c r="T652" i="6"/>
  <c r="T648" i="6"/>
  <c r="T644" i="6"/>
  <c r="T640" i="6"/>
  <c r="T636" i="6"/>
  <c r="T632" i="6"/>
  <c r="T628" i="6"/>
  <c r="T624" i="6"/>
  <c r="T620" i="6"/>
  <c r="T616" i="6"/>
  <c r="T612" i="6"/>
  <c r="T608" i="6"/>
  <c r="T604" i="6"/>
  <c r="T600" i="6"/>
  <c r="T596" i="6"/>
  <c r="T592" i="6"/>
  <c r="T588" i="6"/>
  <c r="T584" i="6"/>
  <c r="T580" i="6"/>
  <c r="T576" i="6"/>
  <c r="T572" i="6"/>
  <c r="T568" i="6"/>
  <c r="T564" i="6"/>
  <c r="T560" i="6"/>
  <c r="T556" i="6"/>
  <c r="T552" i="6"/>
  <c r="T548" i="6"/>
  <c r="T544" i="6"/>
  <c r="T540" i="6"/>
  <c r="T536" i="6"/>
  <c r="T532" i="6"/>
  <c r="T528" i="6"/>
  <c r="T524" i="6"/>
  <c r="T520" i="6"/>
  <c r="T516" i="6"/>
  <c r="T512" i="6"/>
  <c r="T508" i="6"/>
  <c r="T504" i="6"/>
  <c r="T500" i="6"/>
  <c r="T496" i="6"/>
  <c r="T492" i="6"/>
  <c r="T488" i="6"/>
  <c r="T484" i="6"/>
  <c r="T480" i="6"/>
  <c r="T476" i="6"/>
  <c r="T472" i="6"/>
  <c r="T468" i="6"/>
  <c r="T464" i="6"/>
  <c r="T460" i="6"/>
  <c r="T456" i="6"/>
  <c r="T452" i="6"/>
  <c r="T448" i="6"/>
  <c r="T444" i="6"/>
  <c r="T440" i="6"/>
  <c r="T436" i="6"/>
  <c r="T432" i="6"/>
  <c r="T428" i="6"/>
  <c r="T424" i="6"/>
  <c r="T420" i="6"/>
  <c r="T416" i="6"/>
  <c r="T412" i="6"/>
  <c r="T408" i="6"/>
  <c r="T404" i="6"/>
  <c r="T400" i="6"/>
  <c r="T396" i="6"/>
  <c r="T392" i="6"/>
  <c r="T388" i="6"/>
  <c r="T384" i="6"/>
  <c r="T380" i="6"/>
  <c r="T376" i="6"/>
  <c r="T372" i="6"/>
  <c r="T368" i="6"/>
  <c r="T364" i="6"/>
  <c r="T360" i="6"/>
  <c r="T356" i="6"/>
  <c r="T352" i="6"/>
  <c r="T348" i="6"/>
  <c r="T344" i="6"/>
  <c r="T340" i="6"/>
  <c r="T336" i="6"/>
  <c r="T332" i="6"/>
  <c r="T328" i="6"/>
  <c r="T324" i="6"/>
  <c r="T320" i="6"/>
  <c r="T316" i="6"/>
  <c r="T312" i="6"/>
  <c r="T308" i="6"/>
  <c r="T304" i="6"/>
  <c r="T300" i="6"/>
  <c r="T296" i="6"/>
  <c r="T292" i="6"/>
  <c r="T288" i="6"/>
  <c r="T284" i="6"/>
  <c r="T280" i="6"/>
  <c r="T276" i="6"/>
  <c r="T272" i="6"/>
  <c r="T268" i="6"/>
  <c r="T264" i="6"/>
  <c r="T260" i="6"/>
  <c r="T256" i="6"/>
  <c r="T252" i="6"/>
  <c r="T248" i="6"/>
  <c r="T244" i="6"/>
  <c r="T240" i="6"/>
  <c r="T236" i="6"/>
  <c r="T232" i="6"/>
  <c r="T228" i="6"/>
  <c r="T224" i="6"/>
  <c r="T220" i="6"/>
  <c r="T216" i="6"/>
  <c r="T212" i="6"/>
  <c r="T208" i="6"/>
  <c r="T204" i="6"/>
  <c r="T200" i="6"/>
  <c r="T196" i="6"/>
  <c r="T192" i="6"/>
  <c r="T188" i="6"/>
  <c r="T184" i="6"/>
  <c r="T180" i="6"/>
  <c r="T176" i="6"/>
  <c r="T172" i="6"/>
  <c r="T168" i="6"/>
  <c r="T164" i="6"/>
  <c r="T160" i="6"/>
  <c r="T156" i="6"/>
  <c r="T152" i="6"/>
  <c r="T148" i="6"/>
  <c r="T144" i="6"/>
  <c r="T140" i="6"/>
  <c r="T136" i="6"/>
  <c r="T132" i="6"/>
  <c r="T128" i="6"/>
  <c r="T124" i="6"/>
  <c r="T120" i="6"/>
  <c r="T116" i="6"/>
  <c r="T112" i="6"/>
  <c r="T108" i="6"/>
  <c r="T104" i="6"/>
  <c r="T100" i="6"/>
  <c r="T96" i="6"/>
  <c r="T92" i="6"/>
  <c r="T88" i="6"/>
  <c r="T84" i="6"/>
  <c r="T80" i="6"/>
  <c r="T76" i="6"/>
  <c r="T72" i="6"/>
  <c r="T68" i="6"/>
  <c r="T64" i="6"/>
  <c r="T60" i="6"/>
  <c r="T56" i="6"/>
  <c r="T52" i="6"/>
  <c r="T48" i="6"/>
  <c r="T44" i="6"/>
  <c r="T40" i="6"/>
  <c r="T36" i="6"/>
  <c r="T32" i="6"/>
  <c r="T28" i="6"/>
  <c r="T24" i="6"/>
  <c r="T20" i="6"/>
  <c r="T16" i="6"/>
  <c r="T12" i="6"/>
  <c r="T8" i="6"/>
  <c r="T947" i="6"/>
  <c r="T943" i="6"/>
  <c r="T939" i="6"/>
  <c r="T935" i="6"/>
  <c r="T931" i="6"/>
  <c r="T927" i="6"/>
  <c r="T923" i="6"/>
  <c r="T919" i="6"/>
  <c r="T915" i="6"/>
  <c r="T911" i="6"/>
  <c r="T907" i="6"/>
  <c r="T903" i="6"/>
  <c r="T899" i="6"/>
  <c r="T895" i="6"/>
  <c r="T891" i="6"/>
  <c r="T887" i="6"/>
  <c r="T883" i="6"/>
  <c r="T879" i="6"/>
  <c r="T875" i="6"/>
  <c r="T871" i="6"/>
  <c r="T867" i="6"/>
  <c r="T863" i="6"/>
  <c r="T859" i="6"/>
  <c r="T855" i="6"/>
  <c r="T851" i="6"/>
  <c r="T847" i="6"/>
  <c r="T843" i="6"/>
  <c r="T839" i="6"/>
  <c r="T835" i="6"/>
  <c r="T831" i="6"/>
  <c r="T827" i="6"/>
  <c r="T823" i="6"/>
  <c r="T819" i="6"/>
  <c r="T815" i="6"/>
  <c r="T811" i="6"/>
  <c r="T807" i="6"/>
  <c r="T803" i="6"/>
  <c r="T799" i="6"/>
  <c r="T795" i="6"/>
  <c r="T791" i="6"/>
  <c r="T787" i="6"/>
  <c r="T783" i="6"/>
  <c r="T779" i="6"/>
  <c r="T775" i="6"/>
  <c r="T771" i="6"/>
  <c r="T767" i="6"/>
  <c r="T763" i="6"/>
  <c r="T759" i="6"/>
  <c r="T755" i="6"/>
  <c r="T751" i="6"/>
  <c r="T747" i="6"/>
  <c r="T743" i="6"/>
  <c r="T739" i="6"/>
  <c r="T735" i="6"/>
  <c r="T731" i="6"/>
  <c r="T727" i="6"/>
  <c r="T723" i="6"/>
  <c r="T719" i="6"/>
  <c r="T715" i="6"/>
  <c r="T711" i="6"/>
  <c r="T707" i="6"/>
  <c r="T703" i="6"/>
  <c r="T699" i="6"/>
  <c r="T695" i="6"/>
  <c r="T691" i="6"/>
  <c r="T687" i="6"/>
  <c r="T683" i="6"/>
  <c r="T679" i="6"/>
  <c r="T675" i="6"/>
  <c r="T671" i="6"/>
  <c r="T667" i="6"/>
  <c r="T663" i="6"/>
  <c r="T659" i="6"/>
  <c r="T655" i="6"/>
  <c r="T651" i="6"/>
  <c r="T647" i="6"/>
  <c r="T643" i="6"/>
  <c r="T639" i="6"/>
  <c r="T635" i="6"/>
  <c r="T631" i="6"/>
  <c r="T627" i="6"/>
  <c r="T623" i="6"/>
  <c r="T619" i="6"/>
  <c r="T615" i="6"/>
  <c r="T611" i="6"/>
  <c r="T607" i="6"/>
  <c r="T603" i="6"/>
  <c r="T599" i="6"/>
  <c r="T595" i="6"/>
  <c r="T591" i="6"/>
  <c r="T587" i="6"/>
  <c r="T583" i="6"/>
  <c r="T579" i="6"/>
  <c r="T575" i="6"/>
  <c r="T571" i="6"/>
  <c r="T567" i="6"/>
  <c r="T563" i="6"/>
  <c r="T559" i="6"/>
  <c r="T555" i="6"/>
  <c r="T551" i="6"/>
  <c r="T547" i="6"/>
  <c r="T543" i="6"/>
  <c r="T539" i="6"/>
  <c r="T535" i="6"/>
  <c r="T531" i="6"/>
  <c r="T527" i="6"/>
  <c r="T523" i="6"/>
  <c r="T519" i="6"/>
  <c r="T515" i="6"/>
  <c r="T511" i="6"/>
  <c r="T507" i="6"/>
  <c r="T503" i="6"/>
  <c r="T499" i="6"/>
  <c r="T495" i="6"/>
  <c r="T491" i="6"/>
  <c r="T487" i="6"/>
  <c r="T483" i="6"/>
  <c r="T479" i="6"/>
  <c r="T475" i="6"/>
  <c r="T471" i="6"/>
  <c r="T467" i="6"/>
  <c r="T463" i="6"/>
  <c r="T459" i="6"/>
  <c r="T455" i="6"/>
  <c r="T451" i="6"/>
  <c r="T447" i="6"/>
  <c r="T443" i="6"/>
  <c r="T439" i="6"/>
  <c r="T435" i="6"/>
  <c r="T431" i="6"/>
  <c r="T427" i="6"/>
  <c r="T423" i="6"/>
  <c r="T419" i="6"/>
  <c r="T415" i="6"/>
  <c r="T411" i="6"/>
  <c r="T407" i="6"/>
  <c r="T403" i="6"/>
  <c r="T399" i="6"/>
  <c r="T395" i="6"/>
  <c r="T391" i="6"/>
  <c r="T387" i="6"/>
  <c r="T383" i="6"/>
  <c r="T379" i="6"/>
  <c r="T375" i="6"/>
  <c r="T371" i="6"/>
  <c r="T367" i="6"/>
  <c r="T363" i="6"/>
  <c r="T359" i="6"/>
  <c r="T355" i="6"/>
  <c r="T351" i="6"/>
  <c r="T347" i="6"/>
  <c r="T343" i="6"/>
  <c r="T339" i="6"/>
  <c r="T335" i="6"/>
  <c r="T331" i="6"/>
  <c r="T327" i="6"/>
  <c r="T323" i="6"/>
  <c r="T319" i="6"/>
  <c r="T315" i="6"/>
  <c r="T311" i="6"/>
  <c r="T307" i="6"/>
  <c r="T303" i="6"/>
  <c r="R151" i="6"/>
  <c r="R147" i="6"/>
  <c r="R143" i="6"/>
  <c r="R139" i="6"/>
  <c r="R135" i="6"/>
  <c r="R131" i="6"/>
  <c r="R127" i="6"/>
  <c r="R123" i="6"/>
  <c r="R119" i="6"/>
  <c r="R115" i="6"/>
  <c r="R111" i="6"/>
  <c r="R107" i="6"/>
  <c r="R103" i="6"/>
  <c r="R99" i="6"/>
  <c r="R95" i="6"/>
  <c r="R91" i="6"/>
  <c r="R87" i="6"/>
  <c r="R83" i="6"/>
  <c r="R79" i="6"/>
  <c r="R75" i="6"/>
  <c r="R71" i="6"/>
  <c r="R67" i="6"/>
  <c r="R63" i="6"/>
  <c r="R59" i="6"/>
  <c r="R55" i="6"/>
  <c r="R51" i="6"/>
  <c r="R47" i="6"/>
  <c r="R43" i="6"/>
  <c r="R39" i="6"/>
  <c r="R35" i="6"/>
  <c r="R31" i="6"/>
  <c r="R27" i="6"/>
  <c r="R23" i="6"/>
  <c r="R19" i="6"/>
  <c r="R15" i="6"/>
  <c r="R11" i="6"/>
  <c r="R7" i="6"/>
  <c r="T1002" i="6"/>
  <c r="T998" i="6"/>
  <c r="T994" i="6"/>
  <c r="T990" i="6"/>
  <c r="T986" i="6"/>
  <c r="T982" i="6"/>
  <c r="T978" i="6"/>
  <c r="T974" i="6"/>
  <c r="T970" i="6"/>
  <c r="T966" i="6"/>
  <c r="T962" i="6"/>
  <c r="T958" i="6"/>
  <c r="T954" i="6"/>
  <c r="T950" i="6"/>
  <c r="T946" i="6"/>
  <c r="T942" i="6"/>
  <c r="T938" i="6"/>
  <c r="T934" i="6"/>
  <c r="T930" i="6"/>
  <c r="T926" i="6"/>
  <c r="T922" i="6"/>
  <c r="T918" i="6"/>
  <c r="T914" i="6"/>
  <c r="T910" i="6"/>
  <c r="T906" i="6"/>
  <c r="T902" i="6"/>
  <c r="T898" i="6"/>
  <c r="T894" i="6"/>
  <c r="T890" i="6"/>
  <c r="T886" i="6"/>
  <c r="T882" i="6"/>
  <c r="T878" i="6"/>
  <c r="T874" i="6"/>
  <c r="T870" i="6"/>
  <c r="T866" i="6"/>
  <c r="T862" i="6"/>
  <c r="T858" i="6"/>
  <c r="T854" i="6"/>
  <c r="T850" i="6"/>
  <c r="T846" i="6"/>
  <c r="T842" i="6"/>
  <c r="T838" i="6"/>
  <c r="T834" i="6"/>
  <c r="T830" i="6"/>
  <c r="T826" i="6"/>
  <c r="T822" i="6"/>
  <c r="T818" i="6"/>
  <c r="T814" i="6"/>
  <c r="T810" i="6"/>
  <c r="T806" i="6"/>
  <c r="T802" i="6"/>
  <c r="T798" i="6"/>
  <c r="T794" i="6"/>
  <c r="T790" i="6"/>
  <c r="T786" i="6"/>
  <c r="T782" i="6"/>
  <c r="T778" i="6"/>
  <c r="T774" i="6"/>
  <c r="T770" i="6"/>
  <c r="T766" i="6"/>
  <c r="T762" i="6"/>
  <c r="T758" i="6"/>
  <c r="T754" i="6"/>
  <c r="T750" i="6"/>
  <c r="T746" i="6"/>
  <c r="T742" i="6"/>
  <c r="T738" i="6"/>
  <c r="T734" i="6"/>
  <c r="T730" i="6"/>
  <c r="T726" i="6"/>
  <c r="T722" i="6"/>
  <c r="T718" i="6"/>
  <c r="T714" i="6"/>
  <c r="T710" i="6"/>
  <c r="T706" i="6"/>
  <c r="T702" i="6"/>
  <c r="T698" i="6"/>
  <c r="T694" i="6"/>
  <c r="T690" i="6"/>
  <c r="T686" i="6"/>
  <c r="T682" i="6"/>
  <c r="T678" i="6"/>
  <c r="T674" i="6"/>
  <c r="T670" i="6"/>
  <c r="T666" i="6"/>
  <c r="T662" i="6"/>
  <c r="T658" i="6"/>
  <c r="T654" i="6"/>
  <c r="T650" i="6"/>
  <c r="T646" i="6"/>
  <c r="T642" i="6"/>
  <c r="T638" i="6"/>
  <c r="T634" i="6"/>
  <c r="T630" i="6"/>
  <c r="T626" i="6"/>
  <c r="T622" i="6"/>
  <c r="T618" i="6"/>
  <c r="T614" i="6"/>
  <c r="T610" i="6"/>
  <c r="T606" i="6"/>
  <c r="T602" i="6"/>
  <c r="T598" i="6"/>
  <c r="T594" i="6"/>
  <c r="T590" i="6"/>
  <c r="T586" i="6"/>
  <c r="T582" i="6"/>
  <c r="T578" i="6"/>
  <c r="T574" i="6"/>
  <c r="T570" i="6"/>
  <c r="T566" i="6"/>
  <c r="T562" i="6"/>
  <c r="T558" i="6"/>
  <c r="T554" i="6"/>
  <c r="T550" i="6"/>
  <c r="T546" i="6"/>
  <c r="T542" i="6"/>
  <c r="T538" i="6"/>
  <c r="T534" i="6"/>
  <c r="R154" i="6"/>
  <c r="R150" i="6"/>
  <c r="R146" i="6"/>
  <c r="R142" i="6"/>
  <c r="R138" i="6"/>
  <c r="R134" i="6"/>
  <c r="R130" i="6"/>
  <c r="R126" i="6"/>
  <c r="R122" i="6"/>
  <c r="R118" i="6"/>
  <c r="R114" i="6"/>
  <c r="R110" i="6"/>
  <c r="R106" i="6"/>
  <c r="R102" i="6"/>
  <c r="R98" i="6"/>
  <c r="R94" i="6"/>
  <c r="R90" i="6"/>
  <c r="R86" i="6"/>
  <c r="R82" i="6"/>
  <c r="R78" i="6"/>
  <c r="R74" i="6"/>
  <c r="R70" i="6"/>
  <c r="R66" i="6"/>
  <c r="R62" i="6"/>
  <c r="R58" i="6"/>
  <c r="R54" i="6"/>
  <c r="R50" i="6"/>
  <c r="R46" i="6"/>
  <c r="R42" i="6"/>
  <c r="R38" i="6"/>
  <c r="R34" i="6"/>
  <c r="R30" i="6"/>
  <c r="R26" i="6"/>
  <c r="R22" i="6"/>
  <c r="R18" i="6"/>
  <c r="R14" i="6"/>
  <c r="R10" i="6"/>
  <c r="T857" i="6"/>
  <c r="T853" i="6"/>
  <c r="T849" i="6"/>
  <c r="T845" i="6"/>
  <c r="T841" i="6"/>
  <c r="T837" i="6"/>
  <c r="T833" i="6"/>
  <c r="T829" i="6"/>
  <c r="T825" i="6"/>
  <c r="T821" i="6"/>
  <c r="T817" i="6"/>
  <c r="T813" i="6"/>
  <c r="T809" i="6"/>
  <c r="T805" i="6"/>
  <c r="T801" i="6"/>
  <c r="T797" i="6"/>
  <c r="T793" i="6"/>
  <c r="T789" i="6"/>
  <c r="T785" i="6"/>
  <c r="T781" i="6"/>
  <c r="T777" i="6"/>
  <c r="T773" i="6"/>
  <c r="T769" i="6"/>
  <c r="T765" i="6"/>
  <c r="T761" i="6"/>
  <c r="T757" i="6"/>
  <c r="T753" i="6"/>
  <c r="T749" i="6"/>
  <c r="T745" i="6"/>
  <c r="T741" i="6"/>
  <c r="T737" i="6"/>
  <c r="T733" i="6"/>
  <c r="T729" i="6"/>
  <c r="T725" i="6"/>
  <c r="T721" i="6"/>
  <c r="T717" i="6"/>
  <c r="T713" i="6"/>
  <c r="T709" i="6"/>
  <c r="T705" i="6"/>
  <c r="T701" i="6"/>
  <c r="T697" i="6"/>
  <c r="T693" i="6"/>
  <c r="T689" i="6"/>
  <c r="T685" i="6"/>
  <c r="T681" i="6"/>
  <c r="T677" i="6"/>
  <c r="T673" i="6"/>
  <c r="T669" i="6"/>
  <c r="T665" i="6"/>
  <c r="T661" i="6"/>
  <c r="T657" i="6"/>
  <c r="T653" i="6"/>
  <c r="T649" i="6"/>
  <c r="T645" i="6"/>
  <c r="T641" i="6"/>
  <c r="T637" i="6"/>
  <c r="T633" i="6"/>
  <c r="T629" i="6"/>
  <c r="T625" i="6"/>
  <c r="T621" i="6"/>
  <c r="T617" i="6"/>
  <c r="T613" i="6"/>
  <c r="T609" i="6"/>
  <c r="T605" i="6"/>
  <c r="T601" i="6"/>
  <c r="T597" i="6"/>
  <c r="T593" i="6"/>
  <c r="T589" i="6"/>
  <c r="T585" i="6"/>
  <c r="T577" i="6"/>
  <c r="T573" i="6"/>
  <c r="T569" i="6"/>
  <c r="T565" i="6"/>
  <c r="T561" i="6"/>
  <c r="T557" i="6"/>
  <c r="T553" i="6"/>
  <c r="T549" i="6"/>
  <c r="T545" i="6"/>
  <c r="T541" i="6"/>
  <c r="T537" i="6"/>
  <c r="T533" i="6"/>
  <c r="T529" i="6"/>
  <c r="T525" i="6"/>
  <c r="T521" i="6"/>
  <c r="T513" i="6"/>
  <c r="T509" i="6"/>
  <c r="T505" i="6"/>
  <c r="T501" i="6"/>
  <c r="T497" i="6"/>
  <c r="T493" i="6"/>
  <c r="T489" i="6"/>
  <c r="T485" i="6"/>
  <c r="T481" i="6"/>
  <c r="T477" i="6"/>
  <c r="T473" i="6"/>
  <c r="T469" i="6"/>
  <c r="T465" i="6"/>
  <c r="T461" i="6"/>
  <c r="T457" i="6"/>
  <c r="T449" i="6"/>
  <c r="T445" i="6"/>
  <c r="T441" i="6"/>
  <c r="T437" i="6"/>
  <c r="T433" i="6"/>
  <c r="T429" i="6"/>
  <c r="T425" i="6"/>
  <c r="T421" i="6"/>
  <c r="T417" i="6"/>
  <c r="T413" i="6"/>
  <c r="T409" i="6"/>
  <c r="T405" i="6"/>
  <c r="T401" i="6"/>
  <c r="T397" i="6"/>
  <c r="T393" i="6"/>
  <c r="T385" i="6"/>
  <c r="T381" i="6"/>
  <c r="T377" i="6"/>
  <c r="T373" i="6"/>
  <c r="T369" i="6"/>
  <c r="T365" i="6"/>
  <c r="T361" i="6"/>
  <c r="T357" i="6"/>
  <c r="T353" i="6"/>
  <c r="T349" i="6"/>
  <c r="T345" i="6"/>
  <c r="T341" i="6"/>
  <c r="T337" i="6"/>
  <c r="T333" i="6"/>
  <c r="T329" i="6"/>
  <c r="T325" i="6"/>
  <c r="T530" i="6"/>
  <c r="T526" i="6"/>
  <c r="T522" i="6"/>
  <c r="T518" i="6"/>
  <c r="T514" i="6"/>
  <c r="T510" i="6"/>
  <c r="T506" i="6"/>
  <c r="T502" i="6"/>
  <c r="T498" i="6"/>
  <c r="T494" i="6"/>
  <c r="T490" i="6"/>
  <c r="T486" i="6"/>
  <c r="T482" i="6"/>
  <c r="T478" i="6"/>
  <c r="T474" i="6"/>
  <c r="T470" i="6"/>
  <c r="T466" i="6"/>
  <c r="T462" i="6"/>
  <c r="T458" i="6"/>
  <c r="T454" i="6"/>
  <c r="T450" i="6"/>
  <c r="T446" i="6"/>
  <c r="T442" i="6"/>
  <c r="T438" i="6"/>
  <c r="T434" i="6"/>
  <c r="T430" i="6"/>
  <c r="T426" i="6"/>
  <c r="T422" i="6"/>
  <c r="T418" i="6"/>
  <c r="T414" i="6"/>
  <c r="T410" i="6"/>
  <c r="T406" i="6"/>
  <c r="T402" i="6"/>
  <c r="T398" i="6"/>
  <c r="T394" i="6"/>
  <c r="T390" i="6"/>
  <c r="T386" i="6"/>
  <c r="T382" i="6"/>
  <c r="T378" i="6"/>
  <c r="T374" i="6"/>
  <c r="T370" i="6"/>
  <c r="T366" i="6"/>
  <c r="T362" i="6"/>
  <c r="T358" i="6"/>
  <c r="T354" i="6"/>
  <c r="T350" i="6"/>
  <c r="T346" i="6"/>
  <c r="T342" i="6"/>
  <c r="T338" i="6"/>
  <c r="T334" i="6"/>
  <c r="T330" i="6"/>
  <c r="T326" i="6"/>
  <c r="T322" i="6"/>
  <c r="T318" i="6"/>
  <c r="T314" i="6"/>
  <c r="T310" i="6"/>
  <c r="T306" i="6"/>
  <c r="T302" i="6"/>
  <c r="T321" i="6"/>
  <c r="T317" i="6"/>
  <c r="T313" i="6"/>
  <c r="T309" i="6"/>
  <c r="T305" i="6"/>
  <c r="T301" i="6"/>
  <c r="T297" i="6"/>
  <c r="T293" i="6"/>
  <c r="T289" i="6"/>
  <c r="T285" i="6"/>
  <c r="T281" i="6"/>
  <c r="T277" i="6"/>
  <c r="T273" i="6"/>
  <c r="T269" i="6"/>
  <c r="T265" i="6"/>
  <c r="T261" i="6"/>
  <c r="T257" i="6"/>
  <c r="T253" i="6"/>
  <c r="T249" i="6"/>
  <c r="T245" i="6"/>
  <c r="T241" i="6"/>
  <c r="T237" i="6"/>
  <c r="T233" i="6"/>
  <c r="T229" i="6"/>
  <c r="T225" i="6"/>
  <c r="T221" i="6"/>
  <c r="T217" i="6"/>
  <c r="T213" i="6"/>
  <c r="T209" i="6"/>
  <c r="T205" i="6"/>
  <c r="T201" i="6"/>
  <c r="T197" i="6"/>
  <c r="T193" i="6"/>
  <c r="T189" i="6"/>
  <c r="T185" i="6"/>
  <c r="T181" i="6"/>
  <c r="T177" i="6"/>
  <c r="T173" i="6"/>
  <c r="T169" i="6"/>
  <c r="T165" i="6"/>
  <c r="T161" i="6"/>
  <c r="T157" i="6"/>
  <c r="T153" i="6"/>
  <c r="T149" i="6"/>
  <c r="T145" i="6"/>
  <c r="T141" i="6"/>
  <c r="T137" i="6"/>
  <c r="T133" i="6"/>
  <c r="T129" i="6"/>
  <c r="T125" i="6"/>
  <c r="T121" i="6"/>
  <c r="T117" i="6"/>
  <c r="T113" i="6"/>
  <c r="T109" i="6"/>
  <c r="T105" i="6"/>
  <c r="T101" i="6"/>
  <c r="T97" i="6"/>
  <c r="T93" i="6"/>
  <c r="T89" i="6"/>
  <c r="T85" i="6"/>
  <c r="T81" i="6"/>
  <c r="T77" i="6"/>
  <c r="T73" i="6"/>
  <c r="T69" i="6"/>
  <c r="T65" i="6"/>
  <c r="T61" i="6"/>
  <c r="T57" i="6"/>
  <c r="T53" i="6"/>
  <c r="T49" i="6"/>
  <c r="T45" i="6"/>
  <c r="T41" i="6"/>
  <c r="T37" i="6"/>
  <c r="T33" i="6"/>
  <c r="T29" i="6"/>
  <c r="T25" i="6"/>
  <c r="T21" i="6"/>
  <c r="T17" i="6"/>
  <c r="T13" i="6"/>
  <c r="T9" i="6"/>
  <c r="T299" i="6"/>
  <c r="T295" i="6"/>
  <c r="T291" i="6"/>
  <c r="T287" i="6"/>
  <c r="T283" i="6"/>
  <c r="T279" i="6"/>
  <c r="T275" i="6"/>
  <c r="T271" i="6"/>
  <c r="T267" i="6"/>
  <c r="T263" i="6"/>
  <c r="T259" i="6"/>
  <c r="T255" i="6"/>
  <c r="T251" i="6"/>
  <c r="T247" i="6"/>
  <c r="T243" i="6"/>
  <c r="T239" i="6"/>
  <c r="T235" i="6"/>
  <c r="T231" i="6"/>
  <c r="T227" i="6"/>
  <c r="T223" i="6"/>
  <c r="T219" i="6"/>
  <c r="T215" i="6"/>
  <c r="T211" i="6"/>
  <c r="T207" i="6"/>
  <c r="T203" i="6"/>
  <c r="T199" i="6"/>
  <c r="T195" i="6"/>
  <c r="T191" i="6"/>
  <c r="T187" i="6"/>
  <c r="T183" i="6"/>
  <c r="T179" i="6"/>
  <c r="T175" i="6"/>
  <c r="T171" i="6"/>
  <c r="T167" i="6"/>
  <c r="T163" i="6"/>
  <c r="T159" i="6"/>
  <c r="T155" i="6"/>
  <c r="T151" i="6"/>
  <c r="T147" i="6"/>
  <c r="T143" i="6"/>
  <c r="T139" i="6"/>
  <c r="T135" i="6"/>
  <c r="T131" i="6"/>
  <c r="T127" i="6"/>
  <c r="T123" i="6"/>
  <c r="T119" i="6"/>
  <c r="T115" i="6"/>
  <c r="T111" i="6"/>
  <c r="T107" i="6"/>
  <c r="T103" i="6"/>
  <c r="T99" i="6"/>
  <c r="T95" i="6"/>
  <c r="T91" i="6"/>
  <c r="T87" i="6"/>
  <c r="T83" i="6"/>
  <c r="T79" i="6"/>
  <c r="T75" i="6"/>
  <c r="T71" i="6"/>
  <c r="T67" i="6"/>
  <c r="T63" i="6"/>
  <c r="T59" i="6"/>
  <c r="T55" i="6"/>
  <c r="T51" i="6"/>
  <c r="T47" i="6"/>
  <c r="T43" i="6"/>
  <c r="T39" i="6"/>
  <c r="T35" i="6"/>
  <c r="T31" i="6"/>
  <c r="T27" i="6"/>
  <c r="T23" i="6"/>
  <c r="T19" i="6"/>
  <c r="T15" i="6"/>
  <c r="T11" i="6"/>
  <c r="T7" i="6"/>
  <c r="T298" i="6"/>
  <c r="T294" i="6"/>
  <c r="T290" i="6"/>
  <c r="T286" i="6"/>
  <c r="T282" i="6"/>
  <c r="T278" i="6"/>
  <c r="T274" i="6"/>
  <c r="T270" i="6"/>
  <c r="T266" i="6"/>
  <c r="T258" i="6"/>
  <c r="T254" i="6"/>
  <c r="T250" i="6"/>
  <c r="T246" i="6"/>
  <c r="T242" i="6"/>
  <c r="T238" i="6"/>
  <c r="T234" i="6"/>
  <c r="T230" i="6"/>
  <c r="T226" i="6"/>
  <c r="T222" i="6"/>
  <c r="T218" i="6"/>
  <c r="T214" i="6"/>
  <c r="T210" i="6"/>
  <c r="T206" i="6"/>
  <c r="T202" i="6"/>
  <c r="T198" i="6"/>
  <c r="T194" i="6"/>
  <c r="T190" i="6"/>
  <c r="T186" i="6"/>
  <c r="T182" i="6"/>
  <c r="T178" i="6"/>
  <c r="T174" i="6"/>
  <c r="T170" i="6"/>
  <c r="T166" i="6"/>
  <c r="T162" i="6"/>
  <c r="T158" i="6"/>
  <c r="T154" i="6"/>
  <c r="T150" i="6"/>
  <c r="T146" i="6"/>
  <c r="T142" i="6"/>
  <c r="T138" i="6"/>
  <c r="T134" i="6"/>
  <c r="T130" i="6"/>
  <c r="T126" i="6"/>
  <c r="T122" i="6"/>
  <c r="T118" i="6"/>
  <c r="T114" i="6"/>
  <c r="T110" i="6"/>
  <c r="T106" i="6"/>
  <c r="T102" i="6"/>
  <c r="T98" i="6"/>
  <c r="T94" i="6"/>
  <c r="T90" i="6"/>
  <c r="T86" i="6"/>
  <c r="T82" i="6"/>
  <c r="T78" i="6"/>
  <c r="T74" i="6"/>
  <c r="T70" i="6"/>
  <c r="T66" i="6"/>
  <c r="T62" i="6"/>
  <c r="T58" i="6"/>
  <c r="T54" i="6"/>
  <c r="T50" i="6"/>
  <c r="T46" i="6"/>
  <c r="T42" i="6"/>
  <c r="T38" i="6"/>
  <c r="T34" i="6"/>
  <c r="T30" i="6"/>
  <c r="T26" i="6"/>
  <c r="T22" i="6"/>
  <c r="T18" i="6"/>
  <c r="T14" i="6"/>
  <c r="T10" i="6"/>
  <c r="N4" i="6"/>
  <c r="N3" i="6" s="1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AM6" i="5"/>
  <c r="AM12" i="5" s="1"/>
  <c r="AM321" i="5" s="1"/>
  <c r="AL6" i="5"/>
  <c r="AL12" i="5" s="1"/>
  <c r="AI6" i="5"/>
  <c r="AI12" i="5" s="1"/>
  <c r="AI321" i="5" s="1"/>
  <c r="AN6" i="5"/>
  <c r="AN12" i="5" s="1"/>
  <c r="AL320" i="5"/>
  <c r="AM320" i="5"/>
  <c r="AN320" i="5"/>
  <c r="AO6" i="5"/>
  <c r="AO12" i="5" s="1"/>
  <c r="AI320" i="5"/>
  <c r="AH6" i="5"/>
  <c r="AH12" i="5" s="1"/>
  <c r="AJ6" i="5"/>
  <c r="AJ12" i="5" s="1"/>
  <c r="AK6" i="5"/>
  <c r="AK12" i="5" s="1"/>
  <c r="AD6" i="5"/>
  <c r="AD12" i="5" s="1"/>
  <c r="AD320" i="5"/>
  <c r="AE6" i="5"/>
  <c r="AE12" i="5" s="1"/>
  <c r="AF6" i="5"/>
  <c r="AF12" i="5" s="1"/>
  <c r="AG6" i="5"/>
  <c r="AG12" i="5" s="1"/>
  <c r="AC11" i="5"/>
  <c r="AC320" i="5" s="1"/>
  <c r="AC10" i="5"/>
  <c r="AC4" i="5"/>
  <c r="AB11" i="5"/>
  <c r="AB10" i="5"/>
  <c r="AB4" i="5"/>
  <c r="AA11" i="5"/>
  <c r="AA10" i="5"/>
  <c r="AA4" i="5"/>
  <c r="Z11" i="5"/>
  <c r="Z320" i="5" s="1"/>
  <c r="Z10" i="5"/>
  <c r="Z4" i="5"/>
  <c r="K58" i="1"/>
  <c r="J58" i="1"/>
  <c r="I58" i="1"/>
  <c r="H58" i="1"/>
  <c r="K57" i="1"/>
  <c r="J57" i="1"/>
  <c r="I57" i="1"/>
  <c r="H57" i="1"/>
  <c r="K56" i="1"/>
  <c r="J56" i="1"/>
  <c r="I56" i="1"/>
  <c r="H56" i="1"/>
  <c r="Y11" i="5"/>
  <c r="Y320" i="5" s="1"/>
  <c r="Y10" i="5"/>
  <c r="Y4" i="5"/>
  <c r="X11" i="5"/>
  <c r="X10" i="5"/>
  <c r="X4" i="5"/>
  <c r="W11" i="5"/>
  <c r="W320" i="5" s="1"/>
  <c r="W10" i="5"/>
  <c r="W4" i="5"/>
  <c r="V11" i="5"/>
  <c r="V320" i="5" s="1"/>
  <c r="V10" i="5"/>
  <c r="V4" i="5"/>
  <c r="K51" i="1"/>
  <c r="J51" i="1"/>
  <c r="I51" i="1"/>
  <c r="H51" i="1"/>
  <c r="K50" i="1"/>
  <c r="J50" i="1"/>
  <c r="I50" i="1"/>
  <c r="H50" i="1"/>
  <c r="K49" i="1"/>
  <c r="J49" i="1"/>
  <c r="I49" i="1"/>
  <c r="H49" i="1"/>
  <c r="U11" i="5"/>
  <c r="U320" i="5" s="1"/>
  <c r="U10" i="5"/>
  <c r="U4" i="5"/>
  <c r="T11" i="5"/>
  <c r="T10" i="5"/>
  <c r="T4" i="5"/>
  <c r="S11" i="5"/>
  <c r="S320" i="5" s="1"/>
  <c r="S10" i="5"/>
  <c r="S4" i="5"/>
  <c r="R11" i="5"/>
  <c r="R10" i="5"/>
  <c r="R4" i="5"/>
  <c r="K40" i="1"/>
  <c r="J40" i="1"/>
  <c r="H40" i="1"/>
  <c r="K39" i="1"/>
  <c r="J39" i="1"/>
  <c r="I39" i="1"/>
  <c r="H39" i="1"/>
  <c r="K38" i="1"/>
  <c r="J38" i="1"/>
  <c r="I38" i="1"/>
  <c r="H38" i="1"/>
  <c r="Q11" i="5"/>
  <c r="Q320" i="5" s="1"/>
  <c r="Q10" i="5"/>
  <c r="Q4" i="5"/>
  <c r="P11" i="5"/>
  <c r="P320" i="5" s="1"/>
  <c r="P10" i="5"/>
  <c r="P4" i="5"/>
  <c r="O11" i="5"/>
  <c r="O320" i="5" s="1"/>
  <c r="O10" i="5"/>
  <c r="O4" i="5"/>
  <c r="N11" i="5"/>
  <c r="N320" i="5" s="1"/>
  <c r="N10" i="5"/>
  <c r="N4" i="5"/>
  <c r="K12" i="1"/>
  <c r="J12" i="1"/>
  <c r="I12" i="1"/>
  <c r="H12" i="1"/>
  <c r="K11" i="1"/>
  <c r="J11" i="1"/>
  <c r="I11" i="1"/>
  <c r="H11" i="1"/>
  <c r="K10" i="1"/>
  <c r="J10" i="1"/>
  <c r="I10" i="1"/>
  <c r="H10" i="1"/>
  <c r="M11" i="5"/>
  <c r="M320" i="5" s="1"/>
  <c r="M10" i="5"/>
  <c r="M4" i="5"/>
  <c r="L11" i="5"/>
  <c r="L10" i="5"/>
  <c r="L4" i="5"/>
  <c r="K11" i="5"/>
  <c r="K10" i="5"/>
  <c r="K4" i="5"/>
  <c r="J11" i="5"/>
  <c r="J10" i="5"/>
  <c r="J4" i="5"/>
  <c r="I11" i="5"/>
  <c r="I10" i="5"/>
  <c r="I4" i="5"/>
  <c r="H11" i="5"/>
  <c r="H320" i="5" s="1"/>
  <c r="H10" i="5"/>
  <c r="H4" i="5"/>
  <c r="G11" i="5"/>
  <c r="G10" i="5"/>
  <c r="G4" i="5"/>
  <c r="F11" i="5"/>
  <c r="F320" i="5" s="1"/>
  <c r="F10" i="5"/>
  <c r="F4" i="5"/>
  <c r="E11" i="5"/>
  <c r="E320" i="5" s="1"/>
  <c r="E10" i="5"/>
  <c r="E4" i="5"/>
  <c r="D11" i="5"/>
  <c r="D320" i="5" s="1"/>
  <c r="D10" i="5"/>
  <c r="D4" i="5"/>
  <c r="C11" i="5"/>
  <c r="C10" i="5"/>
  <c r="C4" i="5"/>
  <c r="B11" i="5"/>
  <c r="B320" i="5" s="1"/>
  <c r="B10" i="5"/>
  <c r="B4" i="5"/>
  <c r="I44" i="1"/>
  <c r="K44" i="1"/>
  <c r="H44" i="1"/>
  <c r="F247" i="6" l="1"/>
  <c r="F52" i="6"/>
  <c r="S64" i="7"/>
  <c r="S64" i="9"/>
  <c r="S55" i="7"/>
  <c r="S55" i="9"/>
  <c r="H9" i="6"/>
  <c r="H25" i="6"/>
  <c r="H73" i="6"/>
  <c r="H41" i="6"/>
  <c r="H57" i="6"/>
  <c r="F68" i="6"/>
  <c r="F151" i="6"/>
  <c r="F279" i="6"/>
  <c r="F666" i="6"/>
  <c r="F20" i="6"/>
  <c r="F84" i="6"/>
  <c r="F183" i="6"/>
  <c r="F323" i="6"/>
  <c r="F36" i="6"/>
  <c r="F100" i="6"/>
  <c r="F215" i="6"/>
  <c r="F438" i="6"/>
  <c r="F8" i="6"/>
  <c r="F24" i="6"/>
  <c r="F40" i="6"/>
  <c r="F56" i="6"/>
  <c r="F72" i="6"/>
  <c r="F88" i="6"/>
  <c r="F104" i="6"/>
  <c r="F127" i="6"/>
  <c r="F159" i="6"/>
  <c r="F191" i="6"/>
  <c r="F223" i="6"/>
  <c r="F255" i="6"/>
  <c r="F287" i="6"/>
  <c r="F339" i="6"/>
  <c r="F502" i="6"/>
  <c r="F807" i="6"/>
  <c r="F12" i="6"/>
  <c r="F28" i="6"/>
  <c r="F44" i="6"/>
  <c r="F60" i="6"/>
  <c r="F76" i="6"/>
  <c r="F92" i="6"/>
  <c r="F108" i="6"/>
  <c r="F135" i="6"/>
  <c r="F167" i="6"/>
  <c r="F199" i="6"/>
  <c r="F231" i="6"/>
  <c r="F263" i="6"/>
  <c r="F295" i="6"/>
  <c r="F361" i="6"/>
  <c r="F16" i="6"/>
  <c r="F32" i="6"/>
  <c r="F48" i="6"/>
  <c r="F64" i="6"/>
  <c r="F80" i="6"/>
  <c r="F96" i="6"/>
  <c r="F112" i="6"/>
  <c r="F143" i="6"/>
  <c r="F175" i="6"/>
  <c r="F207" i="6"/>
  <c r="F239" i="6"/>
  <c r="F271" i="6"/>
  <c r="F307" i="6"/>
  <c r="F393" i="6"/>
  <c r="F855" i="6"/>
  <c r="F791" i="6"/>
  <c r="F754" i="6"/>
  <c r="F722" i="6"/>
  <c r="F690" i="6"/>
  <c r="F658" i="6"/>
  <c r="F626" i="6"/>
  <c r="F594" i="6"/>
  <c r="F562" i="6"/>
  <c r="F541" i="6"/>
  <c r="F514" i="6"/>
  <c r="F498" i="6"/>
  <c r="F482" i="6"/>
  <c r="F466" i="6"/>
  <c r="F450" i="6"/>
  <c r="F434" i="6"/>
  <c r="F418" i="6"/>
  <c r="F406" i="6"/>
  <c r="F398" i="6"/>
  <c r="F390" i="6"/>
  <c r="F382" i="6"/>
  <c r="F374" i="6"/>
  <c r="F366" i="6"/>
  <c r="F358" i="6"/>
  <c r="F350" i="6"/>
  <c r="F346" i="6"/>
  <c r="F342" i="6"/>
  <c r="F338" i="6"/>
  <c r="F334" i="6"/>
  <c r="F330" i="6"/>
  <c r="F326" i="6"/>
  <c r="F322" i="6"/>
  <c r="F318" i="6"/>
  <c r="F314" i="6"/>
  <c r="F310" i="6"/>
  <c r="F306" i="6"/>
  <c r="F302" i="6"/>
  <c r="F839" i="6"/>
  <c r="F778" i="6"/>
  <c r="F746" i="6"/>
  <c r="F714" i="6"/>
  <c r="F682" i="6"/>
  <c r="F650" i="6"/>
  <c r="F618" i="6"/>
  <c r="F586" i="6"/>
  <c r="F554" i="6"/>
  <c r="F537" i="6"/>
  <c r="F526" i="6"/>
  <c r="F510" i="6"/>
  <c r="F494" i="6"/>
  <c r="F478" i="6"/>
  <c r="F462" i="6"/>
  <c r="F446" i="6"/>
  <c r="F430" i="6"/>
  <c r="F414" i="6"/>
  <c r="F405" i="6"/>
  <c r="F397" i="6"/>
  <c r="F389" i="6"/>
  <c r="F381" i="6"/>
  <c r="F373" i="6"/>
  <c r="F365" i="6"/>
  <c r="F357" i="6"/>
  <c r="F349" i="6"/>
  <c r="F345" i="6"/>
  <c r="F341" i="6"/>
  <c r="F337" i="6"/>
  <c r="F333" i="6"/>
  <c r="F329" i="6"/>
  <c r="F325" i="6"/>
  <c r="F321" i="6"/>
  <c r="F317" i="6"/>
  <c r="F313" i="6"/>
  <c r="F309" i="6"/>
  <c r="F305" i="6"/>
  <c r="F301" i="6"/>
  <c r="F297" i="6"/>
  <c r="F293" i="6"/>
  <c r="F289" i="6"/>
  <c r="F285" i="6"/>
  <c r="F281" i="6"/>
  <c r="F277" i="6"/>
  <c r="F273" i="6"/>
  <c r="F269" i="6"/>
  <c r="F265" i="6"/>
  <c r="F261" i="6"/>
  <c r="F257" i="6"/>
  <c r="F253" i="6"/>
  <c r="F249" i="6"/>
  <c r="F245" i="6"/>
  <c r="F241" i="6"/>
  <c r="F237" i="6"/>
  <c r="F233" i="6"/>
  <c r="F229" i="6"/>
  <c r="F225" i="6"/>
  <c r="F221" i="6"/>
  <c r="F217" i="6"/>
  <c r="F213" i="6"/>
  <c r="F209" i="6"/>
  <c r="F205" i="6"/>
  <c r="F201" i="6"/>
  <c r="F197" i="6"/>
  <c r="F193" i="6"/>
  <c r="F189" i="6"/>
  <c r="F185" i="6"/>
  <c r="F181" i="6"/>
  <c r="F177" i="6"/>
  <c r="F173" i="6"/>
  <c r="F169" i="6"/>
  <c r="F165" i="6"/>
  <c r="F161" i="6"/>
  <c r="F157" i="6"/>
  <c r="F153" i="6"/>
  <c r="F149" i="6"/>
  <c r="F145" i="6"/>
  <c r="F141" i="6"/>
  <c r="F137" i="6"/>
  <c r="F133" i="6"/>
  <c r="F129" i="6"/>
  <c r="F125" i="6"/>
  <c r="F121" i="6"/>
  <c r="F117" i="6"/>
  <c r="F113" i="6"/>
  <c r="F887" i="6"/>
  <c r="F823" i="6"/>
  <c r="F770" i="6"/>
  <c r="F738" i="6"/>
  <c r="F706" i="6"/>
  <c r="F674" i="6"/>
  <c r="F642" i="6"/>
  <c r="F610" i="6"/>
  <c r="F578" i="6"/>
  <c r="F549" i="6"/>
  <c r="F533" i="6"/>
  <c r="F522" i="6"/>
  <c r="F506" i="6"/>
  <c r="F490" i="6"/>
  <c r="F474" i="6"/>
  <c r="F458" i="6"/>
  <c r="F442" i="6"/>
  <c r="F426" i="6"/>
  <c r="F410" i="6"/>
  <c r="F402" i="6"/>
  <c r="F394" i="6"/>
  <c r="F386" i="6"/>
  <c r="F378" i="6"/>
  <c r="F370" i="6"/>
  <c r="F362" i="6"/>
  <c r="F354" i="6"/>
  <c r="F348" i="6"/>
  <c r="F344" i="6"/>
  <c r="F340" i="6"/>
  <c r="F336" i="6"/>
  <c r="F332" i="6"/>
  <c r="F328" i="6"/>
  <c r="F324" i="6"/>
  <c r="F320" i="6"/>
  <c r="F316" i="6"/>
  <c r="F312" i="6"/>
  <c r="F308" i="6"/>
  <c r="F304" i="6"/>
  <c r="F300" i="6"/>
  <c r="F296" i="6"/>
  <c r="F292" i="6"/>
  <c r="F288" i="6"/>
  <c r="F284" i="6"/>
  <c r="F280" i="6"/>
  <c r="F276" i="6"/>
  <c r="F272" i="6"/>
  <c r="F268" i="6"/>
  <c r="F264" i="6"/>
  <c r="F260" i="6"/>
  <c r="F256" i="6"/>
  <c r="F252" i="6"/>
  <c r="F248" i="6"/>
  <c r="F244" i="6"/>
  <c r="F240" i="6"/>
  <c r="F236" i="6"/>
  <c r="F232" i="6"/>
  <c r="F228" i="6"/>
  <c r="F224" i="6"/>
  <c r="F220" i="6"/>
  <c r="F216" i="6"/>
  <c r="F212" i="6"/>
  <c r="F208" i="6"/>
  <c r="F204" i="6"/>
  <c r="F200" i="6"/>
  <c r="F196" i="6"/>
  <c r="F192" i="6"/>
  <c r="F188" i="6"/>
  <c r="F184" i="6"/>
  <c r="F180" i="6"/>
  <c r="F176" i="6"/>
  <c r="F172" i="6"/>
  <c r="F168" i="6"/>
  <c r="F164" i="6"/>
  <c r="F160" i="6"/>
  <c r="F156" i="6"/>
  <c r="F152" i="6"/>
  <c r="F148" i="6"/>
  <c r="F144" i="6"/>
  <c r="F140" i="6"/>
  <c r="F136" i="6"/>
  <c r="F132" i="6"/>
  <c r="F128" i="6"/>
  <c r="F124" i="6"/>
  <c r="F120" i="6"/>
  <c r="F116" i="6"/>
  <c r="F9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97" i="6"/>
  <c r="F101" i="6"/>
  <c r="F105" i="6"/>
  <c r="F109" i="6"/>
  <c r="F114" i="6"/>
  <c r="F122" i="6"/>
  <c r="F130" i="6"/>
  <c r="F138" i="6"/>
  <c r="F146" i="6"/>
  <c r="F154" i="6"/>
  <c r="F162" i="6"/>
  <c r="F170" i="6"/>
  <c r="F178" i="6"/>
  <c r="F186" i="6"/>
  <c r="F194" i="6"/>
  <c r="F202" i="6"/>
  <c r="F210" i="6"/>
  <c r="F218" i="6"/>
  <c r="F226" i="6"/>
  <c r="F234" i="6"/>
  <c r="F242" i="6"/>
  <c r="F250" i="6"/>
  <c r="F258" i="6"/>
  <c r="F266" i="6"/>
  <c r="F274" i="6"/>
  <c r="F282" i="6"/>
  <c r="F290" i="6"/>
  <c r="F298" i="6"/>
  <c r="F311" i="6"/>
  <c r="F327" i="6"/>
  <c r="F343" i="6"/>
  <c r="F369" i="6"/>
  <c r="F401" i="6"/>
  <c r="F454" i="6"/>
  <c r="F518" i="6"/>
  <c r="F570" i="6"/>
  <c r="F698" i="6"/>
  <c r="F871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5" i="6"/>
  <c r="F123" i="6"/>
  <c r="F131" i="6"/>
  <c r="F139" i="6"/>
  <c r="F147" i="6"/>
  <c r="F155" i="6"/>
  <c r="F163" i="6"/>
  <c r="F171" i="6"/>
  <c r="F179" i="6"/>
  <c r="F187" i="6"/>
  <c r="F195" i="6"/>
  <c r="F203" i="6"/>
  <c r="F211" i="6"/>
  <c r="F219" i="6"/>
  <c r="F227" i="6"/>
  <c r="F235" i="6"/>
  <c r="F243" i="6"/>
  <c r="F251" i="6"/>
  <c r="F259" i="6"/>
  <c r="F267" i="6"/>
  <c r="F275" i="6"/>
  <c r="F283" i="6"/>
  <c r="F291" i="6"/>
  <c r="F299" i="6"/>
  <c r="F315" i="6"/>
  <c r="F331" i="6"/>
  <c r="F347" i="6"/>
  <c r="F377" i="6"/>
  <c r="F409" i="6"/>
  <c r="F470" i="6"/>
  <c r="F602" i="6"/>
  <c r="F730" i="6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8" i="6"/>
  <c r="F126" i="6"/>
  <c r="F134" i="6"/>
  <c r="F142" i="6"/>
  <c r="F150" i="6"/>
  <c r="F158" i="6"/>
  <c r="F166" i="6"/>
  <c r="F174" i="6"/>
  <c r="F182" i="6"/>
  <c r="F190" i="6"/>
  <c r="F198" i="6"/>
  <c r="F206" i="6"/>
  <c r="F214" i="6"/>
  <c r="F222" i="6"/>
  <c r="F230" i="6"/>
  <c r="F238" i="6"/>
  <c r="F246" i="6"/>
  <c r="F254" i="6"/>
  <c r="F262" i="6"/>
  <c r="F270" i="6"/>
  <c r="F278" i="6"/>
  <c r="F286" i="6"/>
  <c r="F294" i="6"/>
  <c r="F303" i="6"/>
  <c r="F319" i="6"/>
  <c r="F335" i="6"/>
  <c r="F353" i="6"/>
  <c r="F385" i="6"/>
  <c r="F422" i="6"/>
  <c r="F486" i="6"/>
  <c r="F529" i="6"/>
  <c r="F634" i="6"/>
  <c r="F762" i="6"/>
  <c r="F1005" i="6"/>
  <c r="F890" i="6"/>
  <c r="F886" i="6"/>
  <c r="F882" i="6"/>
  <c r="F878" i="6"/>
  <c r="F874" i="6"/>
  <c r="F870" i="6"/>
  <c r="F866" i="6"/>
  <c r="F862" i="6"/>
  <c r="F858" i="6"/>
  <c r="F854" i="6"/>
  <c r="F850" i="6"/>
  <c r="F846" i="6"/>
  <c r="F842" i="6"/>
  <c r="F838" i="6"/>
  <c r="F834" i="6"/>
  <c r="F830" i="6"/>
  <c r="F826" i="6"/>
  <c r="F822" i="6"/>
  <c r="F818" i="6"/>
  <c r="F814" i="6"/>
  <c r="F810" i="6"/>
  <c r="F806" i="6"/>
  <c r="F802" i="6"/>
  <c r="F798" i="6"/>
  <c r="F794" i="6"/>
  <c r="F790" i="6"/>
  <c r="F786" i="6"/>
  <c r="F782" i="6"/>
  <c r="F889" i="6"/>
  <c r="F885" i="6"/>
  <c r="F881" i="6"/>
  <c r="F877" i="6"/>
  <c r="F873" i="6"/>
  <c r="F869" i="6"/>
  <c r="F865" i="6"/>
  <c r="F861" i="6"/>
  <c r="F857" i="6"/>
  <c r="F853" i="6"/>
  <c r="F849" i="6"/>
  <c r="F845" i="6"/>
  <c r="F841" i="6"/>
  <c r="F837" i="6"/>
  <c r="F833" i="6"/>
  <c r="F829" i="6"/>
  <c r="F825" i="6"/>
  <c r="F821" i="6"/>
  <c r="F817" i="6"/>
  <c r="F813" i="6"/>
  <c r="F809" i="6"/>
  <c r="F805" i="6"/>
  <c r="F801" i="6"/>
  <c r="F797" i="6"/>
  <c r="F793" i="6"/>
  <c r="F789" i="6"/>
  <c r="F785" i="6"/>
  <c r="F781" i="6"/>
  <c r="F777" i="6"/>
  <c r="F773" i="6"/>
  <c r="F769" i="6"/>
  <c r="F765" i="6"/>
  <c r="F761" i="6"/>
  <c r="F757" i="6"/>
  <c r="F753" i="6"/>
  <c r="F749" i="6"/>
  <c r="F745" i="6"/>
  <c r="F741" i="6"/>
  <c r="F737" i="6"/>
  <c r="F733" i="6"/>
  <c r="F729" i="6"/>
  <c r="F725" i="6"/>
  <c r="F721" i="6"/>
  <c r="F717" i="6"/>
  <c r="F713" i="6"/>
  <c r="F709" i="6"/>
  <c r="F705" i="6"/>
  <c r="F701" i="6"/>
  <c r="F697" i="6"/>
  <c r="F693" i="6"/>
  <c r="F689" i="6"/>
  <c r="F685" i="6"/>
  <c r="F681" i="6"/>
  <c r="F677" i="6"/>
  <c r="F673" i="6"/>
  <c r="F669" i="6"/>
  <c r="F665" i="6"/>
  <c r="F661" i="6"/>
  <c r="F657" i="6"/>
  <c r="F653" i="6"/>
  <c r="F649" i="6"/>
  <c r="F645" i="6"/>
  <c r="F641" i="6"/>
  <c r="F637" i="6"/>
  <c r="F633" i="6"/>
  <c r="F629" i="6"/>
  <c r="F625" i="6"/>
  <c r="F621" i="6"/>
  <c r="F617" i="6"/>
  <c r="F613" i="6"/>
  <c r="F609" i="6"/>
  <c r="F605" i="6"/>
  <c r="F601" i="6"/>
  <c r="F597" i="6"/>
  <c r="F593" i="6"/>
  <c r="F589" i="6"/>
  <c r="F585" i="6"/>
  <c r="F581" i="6"/>
  <c r="F577" i="6"/>
  <c r="F573" i="6"/>
  <c r="F569" i="6"/>
  <c r="F565" i="6"/>
  <c r="F561" i="6"/>
  <c r="F557" i="6"/>
  <c r="F553" i="6"/>
  <c r="F892" i="6"/>
  <c r="F888" i="6"/>
  <c r="F884" i="6"/>
  <c r="F880" i="6"/>
  <c r="F876" i="6"/>
  <c r="F872" i="6"/>
  <c r="F868" i="6"/>
  <c r="F864" i="6"/>
  <c r="F860" i="6"/>
  <c r="F856" i="6"/>
  <c r="F852" i="6"/>
  <c r="F848" i="6"/>
  <c r="F844" i="6"/>
  <c r="F840" i="6"/>
  <c r="F836" i="6"/>
  <c r="F832" i="6"/>
  <c r="F828" i="6"/>
  <c r="F824" i="6"/>
  <c r="F820" i="6"/>
  <c r="F816" i="6"/>
  <c r="F812" i="6"/>
  <c r="F808" i="6"/>
  <c r="F804" i="6"/>
  <c r="F800" i="6"/>
  <c r="F796" i="6"/>
  <c r="F792" i="6"/>
  <c r="F788" i="6"/>
  <c r="F784" i="6"/>
  <c r="F780" i="6"/>
  <c r="F776" i="6"/>
  <c r="F772" i="6"/>
  <c r="F768" i="6"/>
  <c r="F764" i="6"/>
  <c r="F760" i="6"/>
  <c r="F756" i="6"/>
  <c r="F752" i="6"/>
  <c r="F748" i="6"/>
  <c r="F744" i="6"/>
  <c r="F740" i="6"/>
  <c r="F736" i="6"/>
  <c r="F732" i="6"/>
  <c r="F728" i="6"/>
  <c r="F724" i="6"/>
  <c r="F720" i="6"/>
  <c r="F716" i="6"/>
  <c r="F712" i="6"/>
  <c r="F708" i="6"/>
  <c r="F704" i="6"/>
  <c r="F700" i="6"/>
  <c r="F696" i="6"/>
  <c r="F692" i="6"/>
  <c r="F688" i="6"/>
  <c r="F684" i="6"/>
  <c r="F680" i="6"/>
  <c r="F676" i="6"/>
  <c r="F672" i="6"/>
  <c r="F668" i="6"/>
  <c r="F664" i="6"/>
  <c r="F660" i="6"/>
  <c r="F656" i="6"/>
  <c r="F652" i="6"/>
  <c r="F648" i="6"/>
  <c r="F644" i="6"/>
  <c r="F640" i="6"/>
  <c r="F636" i="6"/>
  <c r="F632" i="6"/>
  <c r="F628" i="6"/>
  <c r="F624" i="6"/>
  <c r="F620" i="6"/>
  <c r="F616" i="6"/>
  <c r="F612" i="6"/>
  <c r="F608" i="6"/>
  <c r="F604" i="6"/>
  <c r="F600" i="6"/>
  <c r="F596" i="6"/>
  <c r="F592" i="6"/>
  <c r="F588" i="6"/>
  <c r="F584" i="6"/>
  <c r="F580" i="6"/>
  <c r="F576" i="6"/>
  <c r="F572" i="6"/>
  <c r="F568" i="6"/>
  <c r="F564" i="6"/>
  <c r="F560" i="6"/>
  <c r="F556" i="6"/>
  <c r="F883" i="6"/>
  <c r="F867" i="6"/>
  <c r="F851" i="6"/>
  <c r="F835" i="6"/>
  <c r="F819" i="6"/>
  <c r="F803" i="6"/>
  <c r="F787" i="6"/>
  <c r="F775" i="6"/>
  <c r="F767" i="6"/>
  <c r="F759" i="6"/>
  <c r="F751" i="6"/>
  <c r="F743" i="6"/>
  <c r="F735" i="6"/>
  <c r="F727" i="6"/>
  <c r="F719" i="6"/>
  <c r="F711" i="6"/>
  <c r="F703" i="6"/>
  <c r="F695" i="6"/>
  <c r="F687" i="6"/>
  <c r="F679" i="6"/>
  <c r="F671" i="6"/>
  <c r="F663" i="6"/>
  <c r="F655" i="6"/>
  <c r="F647" i="6"/>
  <c r="F639" i="6"/>
  <c r="F631" i="6"/>
  <c r="F623" i="6"/>
  <c r="F615" i="6"/>
  <c r="F607" i="6"/>
  <c r="F599" i="6"/>
  <c r="F591" i="6"/>
  <c r="F583" i="6"/>
  <c r="F575" i="6"/>
  <c r="F567" i="6"/>
  <c r="F559" i="6"/>
  <c r="F552" i="6"/>
  <c r="F548" i="6"/>
  <c r="F544" i="6"/>
  <c r="F540" i="6"/>
  <c r="F536" i="6"/>
  <c r="F532" i="6"/>
  <c r="F528" i="6"/>
  <c r="F525" i="6"/>
  <c r="F521" i="6"/>
  <c r="F517" i="6"/>
  <c r="F513" i="6"/>
  <c r="F509" i="6"/>
  <c r="F505" i="6"/>
  <c r="F501" i="6"/>
  <c r="F497" i="6"/>
  <c r="F493" i="6"/>
  <c r="F489" i="6"/>
  <c r="F485" i="6"/>
  <c r="F481" i="6"/>
  <c r="F477" i="6"/>
  <c r="F473" i="6"/>
  <c r="F469" i="6"/>
  <c r="F465" i="6"/>
  <c r="F461" i="6"/>
  <c r="F457" i="6"/>
  <c r="F453" i="6"/>
  <c r="F449" i="6"/>
  <c r="F445" i="6"/>
  <c r="F441" i="6"/>
  <c r="F437" i="6"/>
  <c r="F433" i="6"/>
  <c r="F429" i="6"/>
  <c r="F425" i="6"/>
  <c r="F421" i="6"/>
  <c r="F417" i="6"/>
  <c r="F413" i="6"/>
  <c r="F879" i="6"/>
  <c r="F863" i="6"/>
  <c r="F847" i="6"/>
  <c r="F831" i="6"/>
  <c r="F815" i="6"/>
  <c r="F799" i="6"/>
  <c r="F783" i="6"/>
  <c r="F774" i="6"/>
  <c r="F766" i="6"/>
  <c r="F758" i="6"/>
  <c r="F750" i="6"/>
  <c r="F742" i="6"/>
  <c r="F734" i="6"/>
  <c r="F726" i="6"/>
  <c r="F718" i="6"/>
  <c r="F710" i="6"/>
  <c r="F702" i="6"/>
  <c r="F694" i="6"/>
  <c r="F686" i="6"/>
  <c r="F678" i="6"/>
  <c r="F670" i="6"/>
  <c r="F662" i="6"/>
  <c r="F654" i="6"/>
  <c r="F646" i="6"/>
  <c r="F638" i="6"/>
  <c r="F630" i="6"/>
  <c r="F622" i="6"/>
  <c r="F614" i="6"/>
  <c r="F606" i="6"/>
  <c r="F598" i="6"/>
  <c r="F590" i="6"/>
  <c r="F582" i="6"/>
  <c r="F574" i="6"/>
  <c r="F566" i="6"/>
  <c r="F558" i="6"/>
  <c r="F551" i="6"/>
  <c r="F547" i="6"/>
  <c r="F543" i="6"/>
  <c r="F539" i="6"/>
  <c r="F535" i="6"/>
  <c r="F531" i="6"/>
  <c r="F524" i="6"/>
  <c r="F520" i="6"/>
  <c r="F516" i="6"/>
  <c r="F512" i="6"/>
  <c r="F508" i="6"/>
  <c r="F504" i="6"/>
  <c r="F500" i="6"/>
  <c r="F496" i="6"/>
  <c r="F492" i="6"/>
  <c r="F488" i="6"/>
  <c r="F484" i="6"/>
  <c r="F480" i="6"/>
  <c r="F476" i="6"/>
  <c r="F472" i="6"/>
  <c r="F468" i="6"/>
  <c r="F464" i="6"/>
  <c r="F460" i="6"/>
  <c r="F456" i="6"/>
  <c r="F452" i="6"/>
  <c r="F448" i="6"/>
  <c r="F444" i="6"/>
  <c r="F440" i="6"/>
  <c r="F436" i="6"/>
  <c r="F432" i="6"/>
  <c r="F428" i="6"/>
  <c r="F424" i="6"/>
  <c r="F420" i="6"/>
  <c r="F416" i="6"/>
  <c r="F412" i="6"/>
  <c r="F408" i="6"/>
  <c r="F404" i="6"/>
  <c r="F400" i="6"/>
  <c r="F396" i="6"/>
  <c r="F392" i="6"/>
  <c r="F388" i="6"/>
  <c r="F384" i="6"/>
  <c r="F380" i="6"/>
  <c r="F376" i="6"/>
  <c r="F372" i="6"/>
  <c r="F368" i="6"/>
  <c r="F364" i="6"/>
  <c r="F360" i="6"/>
  <c r="F356" i="6"/>
  <c r="F352" i="6"/>
  <c r="F891" i="6"/>
  <c r="F875" i="6"/>
  <c r="F859" i="6"/>
  <c r="F843" i="6"/>
  <c r="F827" i="6"/>
  <c r="F811" i="6"/>
  <c r="F795" i="6"/>
  <c r="F779" i="6"/>
  <c r="F771" i="6"/>
  <c r="F763" i="6"/>
  <c r="F755" i="6"/>
  <c r="F747" i="6"/>
  <c r="F739" i="6"/>
  <c r="F731" i="6"/>
  <c r="F723" i="6"/>
  <c r="F715" i="6"/>
  <c r="F707" i="6"/>
  <c r="F699" i="6"/>
  <c r="F691" i="6"/>
  <c r="F683" i="6"/>
  <c r="F675" i="6"/>
  <c r="F667" i="6"/>
  <c r="F659" i="6"/>
  <c r="F651" i="6"/>
  <c r="F643" i="6"/>
  <c r="F635" i="6"/>
  <c r="F627" i="6"/>
  <c r="F619" i="6"/>
  <c r="F611" i="6"/>
  <c r="F603" i="6"/>
  <c r="F595" i="6"/>
  <c r="F587" i="6"/>
  <c r="F579" i="6"/>
  <c r="F571" i="6"/>
  <c r="F563" i="6"/>
  <c r="F555" i="6"/>
  <c r="F550" i="6"/>
  <c r="F546" i="6"/>
  <c r="F542" i="6"/>
  <c r="F538" i="6"/>
  <c r="F534" i="6"/>
  <c r="F530" i="6"/>
  <c r="F527" i="6"/>
  <c r="F523" i="6"/>
  <c r="F519" i="6"/>
  <c r="F515" i="6"/>
  <c r="F511" i="6"/>
  <c r="F507" i="6"/>
  <c r="F503" i="6"/>
  <c r="F499" i="6"/>
  <c r="F495" i="6"/>
  <c r="F491" i="6"/>
  <c r="F487" i="6"/>
  <c r="F483" i="6"/>
  <c r="F479" i="6"/>
  <c r="F475" i="6"/>
  <c r="F471" i="6"/>
  <c r="F467" i="6"/>
  <c r="F463" i="6"/>
  <c r="F459" i="6"/>
  <c r="F455" i="6"/>
  <c r="F451" i="6"/>
  <c r="F447" i="6"/>
  <c r="F443" i="6"/>
  <c r="F439" i="6"/>
  <c r="F435" i="6"/>
  <c r="F431" i="6"/>
  <c r="F427" i="6"/>
  <c r="F423" i="6"/>
  <c r="F419" i="6"/>
  <c r="F415" i="6"/>
  <c r="F411" i="6"/>
  <c r="F407" i="6"/>
  <c r="F403" i="6"/>
  <c r="F399" i="6"/>
  <c r="F395" i="6"/>
  <c r="F391" i="6"/>
  <c r="F387" i="6"/>
  <c r="F383" i="6"/>
  <c r="F379" i="6"/>
  <c r="F375" i="6"/>
  <c r="F371" i="6"/>
  <c r="F367" i="6"/>
  <c r="F363" i="6"/>
  <c r="F359" i="6"/>
  <c r="F355" i="6"/>
  <c r="F351" i="6"/>
  <c r="H403" i="6"/>
  <c r="H13" i="6"/>
  <c r="H29" i="6"/>
  <c r="H45" i="6"/>
  <c r="H61" i="6"/>
  <c r="H77" i="6"/>
  <c r="F918" i="6"/>
  <c r="H895" i="6"/>
  <c r="H17" i="6"/>
  <c r="H33" i="6"/>
  <c r="H49" i="6"/>
  <c r="H65" i="6"/>
  <c r="H81" i="6"/>
  <c r="F950" i="6"/>
  <c r="H21" i="6"/>
  <c r="H37" i="6"/>
  <c r="H53" i="6"/>
  <c r="H69" i="6"/>
  <c r="H85" i="6"/>
  <c r="F982" i="6"/>
  <c r="H109" i="6"/>
  <c r="H173" i="6"/>
  <c r="H237" i="6"/>
  <c r="H301" i="6"/>
  <c r="H914" i="6"/>
  <c r="H6" i="6"/>
  <c r="H10" i="6"/>
  <c r="H14" i="6"/>
  <c r="H18" i="6"/>
  <c r="H22" i="6"/>
  <c r="H26" i="6"/>
  <c r="H30" i="6"/>
  <c r="H34" i="6"/>
  <c r="H38" i="6"/>
  <c r="H42" i="6"/>
  <c r="H46" i="6"/>
  <c r="H50" i="6"/>
  <c r="H54" i="6"/>
  <c r="H58" i="6"/>
  <c r="H62" i="6"/>
  <c r="H66" i="6"/>
  <c r="H70" i="6"/>
  <c r="H74" i="6"/>
  <c r="H78" i="6"/>
  <c r="H82" i="6"/>
  <c r="H86" i="6"/>
  <c r="F894" i="6"/>
  <c r="F926" i="6"/>
  <c r="F958" i="6"/>
  <c r="F990" i="6"/>
  <c r="H125" i="6"/>
  <c r="H189" i="6"/>
  <c r="H253" i="6"/>
  <c r="H317" i="6"/>
  <c r="H463" i="6"/>
  <c r="H635" i="6"/>
  <c r="H951" i="6"/>
  <c r="H7" i="6"/>
  <c r="H11" i="6"/>
  <c r="H15" i="6"/>
  <c r="H19" i="6"/>
  <c r="H23" i="6"/>
  <c r="H27" i="6"/>
  <c r="H31" i="6"/>
  <c r="H35" i="6"/>
  <c r="H39" i="6"/>
  <c r="H43" i="6"/>
  <c r="H47" i="6"/>
  <c r="H51" i="6"/>
  <c r="H55" i="6"/>
  <c r="H59" i="6"/>
  <c r="H63" i="6"/>
  <c r="H67" i="6"/>
  <c r="H71" i="6"/>
  <c r="H75" i="6"/>
  <c r="H79" i="6"/>
  <c r="H83" i="6"/>
  <c r="H87" i="6"/>
  <c r="F902" i="6"/>
  <c r="F934" i="6"/>
  <c r="F966" i="6"/>
  <c r="F998" i="6"/>
  <c r="H141" i="6"/>
  <c r="H205" i="6"/>
  <c r="H269" i="6"/>
  <c r="H339" i="6"/>
  <c r="H527" i="6"/>
  <c r="H699" i="6"/>
  <c r="H8" i="6"/>
  <c r="H12" i="6"/>
  <c r="H16" i="6"/>
  <c r="H20" i="6"/>
  <c r="H24" i="6"/>
  <c r="H28" i="6"/>
  <c r="H32" i="6"/>
  <c r="H36" i="6"/>
  <c r="H40" i="6"/>
  <c r="H44" i="6"/>
  <c r="H48" i="6"/>
  <c r="H52" i="6"/>
  <c r="H56" i="6"/>
  <c r="H60" i="6"/>
  <c r="H64" i="6"/>
  <c r="H68" i="6"/>
  <c r="H72" i="6"/>
  <c r="H76" i="6"/>
  <c r="H80" i="6"/>
  <c r="H84" i="6"/>
  <c r="H88" i="6"/>
  <c r="F910" i="6"/>
  <c r="F942" i="6"/>
  <c r="F974" i="6"/>
  <c r="H93" i="6"/>
  <c r="H157" i="6"/>
  <c r="H221" i="6"/>
  <c r="H285" i="6"/>
  <c r="H371" i="6"/>
  <c r="H761" i="6"/>
  <c r="H799" i="6"/>
  <c r="F896" i="6"/>
  <c r="F904" i="6"/>
  <c r="F912" i="6"/>
  <c r="F920" i="6"/>
  <c r="F928" i="6"/>
  <c r="F936" i="6"/>
  <c r="F944" i="6"/>
  <c r="F952" i="6"/>
  <c r="F960" i="6"/>
  <c r="F968" i="6"/>
  <c r="F976" i="6"/>
  <c r="F984" i="6"/>
  <c r="F992" i="6"/>
  <c r="F1000" i="6"/>
  <c r="H97" i="6"/>
  <c r="H113" i="6"/>
  <c r="H129" i="6"/>
  <c r="H145" i="6"/>
  <c r="H161" i="6"/>
  <c r="H177" i="6"/>
  <c r="H193" i="6"/>
  <c r="H209" i="6"/>
  <c r="H225" i="6"/>
  <c r="H241" i="6"/>
  <c r="H257" i="6"/>
  <c r="H273" i="6"/>
  <c r="H289" i="6"/>
  <c r="H305" i="6"/>
  <c r="H321" i="6"/>
  <c r="H347" i="6"/>
  <c r="H379" i="6"/>
  <c r="H415" i="6"/>
  <c r="H479" i="6"/>
  <c r="H543" i="6"/>
  <c r="H794" i="6"/>
  <c r="H586" i="6"/>
  <c r="H651" i="6"/>
  <c r="H716" i="6"/>
  <c r="H829" i="6"/>
  <c r="H948" i="6"/>
  <c r="H980" i="6"/>
  <c r="F898" i="6"/>
  <c r="F906" i="6"/>
  <c r="F914" i="6"/>
  <c r="F922" i="6"/>
  <c r="F930" i="6"/>
  <c r="F938" i="6"/>
  <c r="F946" i="6"/>
  <c r="F954" i="6"/>
  <c r="F962" i="6"/>
  <c r="F970" i="6"/>
  <c r="F978" i="6"/>
  <c r="F986" i="6"/>
  <c r="F994" i="6"/>
  <c r="F1002" i="6"/>
  <c r="H101" i="6"/>
  <c r="H117" i="6"/>
  <c r="H133" i="6"/>
  <c r="H149" i="6"/>
  <c r="H165" i="6"/>
  <c r="H181" i="6"/>
  <c r="H197" i="6"/>
  <c r="H213" i="6"/>
  <c r="H229" i="6"/>
  <c r="H245" i="6"/>
  <c r="H261" i="6"/>
  <c r="H277" i="6"/>
  <c r="H293" i="6"/>
  <c r="H309" i="6"/>
  <c r="H325" i="6"/>
  <c r="H355" i="6"/>
  <c r="H387" i="6"/>
  <c r="H431" i="6"/>
  <c r="H495" i="6"/>
  <c r="H559" i="6"/>
  <c r="H828" i="6"/>
  <c r="H602" i="6"/>
  <c r="H667" i="6"/>
  <c r="H737" i="6"/>
  <c r="H860" i="6"/>
  <c r="H983" i="6"/>
  <c r="F900" i="6"/>
  <c r="F908" i="6"/>
  <c r="F916" i="6"/>
  <c r="F924" i="6"/>
  <c r="F932" i="6"/>
  <c r="F940" i="6"/>
  <c r="F948" i="6"/>
  <c r="F956" i="6"/>
  <c r="F964" i="6"/>
  <c r="F972" i="6"/>
  <c r="F980" i="6"/>
  <c r="F988" i="6"/>
  <c r="F996" i="6"/>
  <c r="H89" i="6"/>
  <c r="H105" i="6"/>
  <c r="H121" i="6"/>
  <c r="H137" i="6"/>
  <c r="H153" i="6"/>
  <c r="H169" i="6"/>
  <c r="H185" i="6"/>
  <c r="H201" i="6"/>
  <c r="H217" i="6"/>
  <c r="H233" i="6"/>
  <c r="H249" i="6"/>
  <c r="H265" i="6"/>
  <c r="H281" i="6"/>
  <c r="H297" i="6"/>
  <c r="H313" i="6"/>
  <c r="H331" i="6"/>
  <c r="H363" i="6"/>
  <c r="H395" i="6"/>
  <c r="H447" i="6"/>
  <c r="H511" i="6"/>
  <c r="H726" i="6"/>
  <c r="H861" i="6"/>
  <c r="H618" i="6"/>
  <c r="H683" i="6"/>
  <c r="H767" i="6"/>
  <c r="H890" i="6"/>
  <c r="H921" i="6"/>
  <c r="D4" i="6"/>
  <c r="D3" i="6" s="1"/>
  <c r="F895" i="6"/>
  <c r="F899" i="6"/>
  <c r="F903" i="6"/>
  <c r="F907" i="6"/>
  <c r="F911" i="6"/>
  <c r="F915" i="6"/>
  <c r="F919" i="6"/>
  <c r="F923" i="6"/>
  <c r="F927" i="6"/>
  <c r="F931" i="6"/>
  <c r="F935" i="6"/>
  <c r="F939" i="6"/>
  <c r="F943" i="6"/>
  <c r="F947" i="6"/>
  <c r="F951" i="6"/>
  <c r="F955" i="6"/>
  <c r="F959" i="6"/>
  <c r="F963" i="6"/>
  <c r="F967" i="6"/>
  <c r="F971" i="6"/>
  <c r="F975" i="6"/>
  <c r="F979" i="6"/>
  <c r="F983" i="6"/>
  <c r="F987" i="6"/>
  <c r="F991" i="6"/>
  <c r="F995" i="6"/>
  <c r="F999" i="6"/>
  <c r="F1003" i="6"/>
  <c r="H90" i="6"/>
  <c r="H94" i="6"/>
  <c r="H98" i="6"/>
  <c r="H102" i="6"/>
  <c r="H106" i="6"/>
  <c r="H110" i="6"/>
  <c r="H114" i="6"/>
  <c r="H118" i="6"/>
  <c r="H122" i="6"/>
  <c r="H126" i="6"/>
  <c r="H130" i="6"/>
  <c r="H134" i="6"/>
  <c r="H138" i="6"/>
  <c r="H142" i="6"/>
  <c r="H146" i="6"/>
  <c r="H150" i="6"/>
  <c r="H154" i="6"/>
  <c r="H158" i="6"/>
  <c r="H162" i="6"/>
  <c r="H166" i="6"/>
  <c r="H170" i="6"/>
  <c r="H174" i="6"/>
  <c r="H178" i="6"/>
  <c r="H182" i="6"/>
  <c r="H186" i="6"/>
  <c r="H190" i="6"/>
  <c r="H194" i="6"/>
  <c r="H198" i="6"/>
  <c r="H202" i="6"/>
  <c r="H206" i="6"/>
  <c r="H210" i="6"/>
  <c r="H214" i="6"/>
  <c r="H218" i="6"/>
  <c r="H222" i="6"/>
  <c r="H226" i="6"/>
  <c r="H230" i="6"/>
  <c r="H234" i="6"/>
  <c r="H238" i="6"/>
  <c r="H242" i="6"/>
  <c r="H246" i="6"/>
  <c r="H250" i="6"/>
  <c r="H254" i="6"/>
  <c r="H258" i="6"/>
  <c r="H262" i="6"/>
  <c r="H266" i="6"/>
  <c r="H270" i="6"/>
  <c r="H274" i="6"/>
  <c r="H278" i="6"/>
  <c r="H282" i="6"/>
  <c r="H286" i="6"/>
  <c r="H290" i="6"/>
  <c r="H294" i="6"/>
  <c r="H298" i="6"/>
  <c r="H302" i="6"/>
  <c r="H306" i="6"/>
  <c r="H310" i="6"/>
  <c r="H314" i="6"/>
  <c r="H318" i="6"/>
  <c r="H322" i="6"/>
  <c r="H326" i="6"/>
  <c r="H333" i="6"/>
  <c r="H341" i="6"/>
  <c r="H349" i="6"/>
  <c r="H357" i="6"/>
  <c r="H365" i="6"/>
  <c r="H373" i="6"/>
  <c r="H381" i="6"/>
  <c r="H389" i="6"/>
  <c r="H397" i="6"/>
  <c r="H405" i="6"/>
  <c r="H419" i="6"/>
  <c r="H435" i="6"/>
  <c r="H451" i="6"/>
  <c r="H467" i="6"/>
  <c r="H483" i="6"/>
  <c r="H499" i="6"/>
  <c r="H515" i="6"/>
  <c r="H531" i="6"/>
  <c r="H547" i="6"/>
  <c r="H563" i="6"/>
  <c r="H736" i="6"/>
  <c r="H770" i="6"/>
  <c r="H802" i="6"/>
  <c r="H836" i="6"/>
  <c r="H870" i="6"/>
  <c r="H574" i="6"/>
  <c r="H590" i="6"/>
  <c r="H606" i="6"/>
  <c r="H622" i="6"/>
  <c r="H639" i="6"/>
  <c r="H655" i="6"/>
  <c r="H671" i="6"/>
  <c r="H687" i="6"/>
  <c r="H703" i="6"/>
  <c r="H720" i="6"/>
  <c r="H744" i="6"/>
  <c r="H775" i="6"/>
  <c r="H807" i="6"/>
  <c r="H837" i="6"/>
  <c r="H867" i="6"/>
  <c r="H898" i="6"/>
  <c r="H922" i="6"/>
  <c r="H956" i="6"/>
  <c r="H993" i="6"/>
  <c r="H929" i="6"/>
  <c r="H958" i="6"/>
  <c r="H903" i="6"/>
  <c r="H999" i="6"/>
  <c r="H992" i="6"/>
  <c r="H985" i="6"/>
  <c r="H978" i="6"/>
  <c r="H971" i="6"/>
  <c r="H964" i="6"/>
  <c r="H957" i="6"/>
  <c r="H949" i="6"/>
  <c r="H942" i="6"/>
  <c r="H934" i="6"/>
  <c r="H927" i="6"/>
  <c r="H920" i="6"/>
  <c r="H910" i="6"/>
  <c r="H1000" i="6"/>
  <c r="H990" i="6"/>
  <c r="H981" i="6"/>
  <c r="H972" i="6"/>
  <c r="H963" i="6"/>
  <c r="H954" i="6"/>
  <c r="H945" i="6"/>
  <c r="H937" i="6"/>
  <c r="H928" i="6"/>
  <c r="H919" i="6"/>
  <c r="H912" i="6"/>
  <c r="H907" i="6"/>
  <c r="H901" i="6"/>
  <c r="H896" i="6"/>
  <c r="H888" i="6"/>
  <c r="H881" i="6"/>
  <c r="H873" i="6"/>
  <c r="H865" i="6"/>
  <c r="H858" i="6"/>
  <c r="H851" i="6"/>
  <c r="H843" i="6"/>
  <c r="H835" i="6"/>
  <c r="H827" i="6"/>
  <c r="H820" i="6"/>
  <c r="H812" i="6"/>
  <c r="H805" i="6"/>
  <c r="H797" i="6"/>
  <c r="H789" i="6"/>
  <c r="H781" i="6"/>
  <c r="H773" i="6"/>
  <c r="H765" i="6"/>
  <c r="H758" i="6"/>
  <c r="H750" i="6"/>
  <c r="H742" i="6"/>
  <c r="H735" i="6"/>
  <c r="H728" i="6"/>
  <c r="H723" i="6"/>
  <c r="H719" i="6"/>
  <c r="H715" i="6"/>
  <c r="H710" i="6"/>
  <c r="H706" i="6"/>
  <c r="H702" i="6"/>
  <c r="H698" i="6"/>
  <c r="H694" i="6"/>
  <c r="H690" i="6"/>
  <c r="H686" i="6"/>
  <c r="H682" i="6"/>
  <c r="H678" i="6"/>
  <c r="H674" i="6"/>
  <c r="H670" i="6"/>
  <c r="H666" i="6"/>
  <c r="H662" i="6"/>
  <c r="H658" i="6"/>
  <c r="H654" i="6"/>
  <c r="H650" i="6"/>
  <c r="H646" i="6"/>
  <c r="H642" i="6"/>
  <c r="H638" i="6"/>
  <c r="H634" i="6"/>
  <c r="H629" i="6"/>
  <c r="H625" i="6"/>
  <c r="H621" i="6"/>
  <c r="H617" i="6"/>
  <c r="H613" i="6"/>
  <c r="H609" i="6"/>
  <c r="H605" i="6"/>
  <c r="H601" i="6"/>
  <c r="H597" i="6"/>
  <c r="H593" i="6"/>
  <c r="H589" i="6"/>
  <c r="H585" i="6"/>
  <c r="H581" i="6"/>
  <c r="H577" i="6"/>
  <c r="H573" i="6"/>
  <c r="H893" i="6"/>
  <c r="H884" i="6"/>
  <c r="H876" i="6"/>
  <c r="H868" i="6"/>
  <c r="H859" i="6"/>
  <c r="H850" i="6"/>
  <c r="H842" i="6"/>
  <c r="H834" i="6"/>
  <c r="H825" i="6"/>
  <c r="H817" i="6"/>
  <c r="H809" i="6"/>
  <c r="H800" i="6"/>
  <c r="H792" i="6"/>
  <c r="H784" i="6"/>
  <c r="H776" i="6"/>
  <c r="H768" i="6"/>
  <c r="H759" i="6"/>
  <c r="H751" i="6"/>
  <c r="H743" i="6"/>
  <c r="H734" i="6"/>
  <c r="H712" i="6"/>
  <c r="H570" i="6"/>
  <c r="H566" i="6"/>
  <c r="H562" i="6"/>
  <c r="H558" i="6"/>
  <c r="H554" i="6"/>
  <c r="H550" i="6"/>
  <c r="H546" i="6"/>
  <c r="H542" i="6"/>
  <c r="H538" i="6"/>
  <c r="H534" i="6"/>
  <c r="H530" i="6"/>
  <c r="H526" i="6"/>
  <c r="H522" i="6"/>
  <c r="H518" i="6"/>
  <c r="H514" i="6"/>
  <c r="H510" i="6"/>
  <c r="H506" i="6"/>
  <c r="H502" i="6"/>
  <c r="H498" i="6"/>
  <c r="H494" i="6"/>
  <c r="H490" i="6"/>
  <c r="H486" i="6"/>
  <c r="H482" i="6"/>
  <c r="H478" i="6"/>
  <c r="H474" i="6"/>
  <c r="H470" i="6"/>
  <c r="H466" i="6"/>
  <c r="H462" i="6"/>
  <c r="H458" i="6"/>
  <c r="H454" i="6"/>
  <c r="H450" i="6"/>
  <c r="H446" i="6"/>
  <c r="H442" i="6"/>
  <c r="H438" i="6"/>
  <c r="H434" i="6"/>
  <c r="H430" i="6"/>
  <c r="H426" i="6"/>
  <c r="H422" i="6"/>
  <c r="H418" i="6"/>
  <c r="H414" i="6"/>
  <c r="H410" i="6"/>
  <c r="H406" i="6"/>
  <c r="H402" i="6"/>
  <c r="H398" i="6"/>
  <c r="H394" i="6"/>
  <c r="H390" i="6"/>
  <c r="H386" i="6"/>
  <c r="H382" i="6"/>
  <c r="H378" i="6"/>
  <c r="H374" i="6"/>
  <c r="H370" i="6"/>
  <c r="H366" i="6"/>
  <c r="H362" i="6"/>
  <c r="H358" i="6"/>
  <c r="H354" i="6"/>
  <c r="H350" i="6"/>
  <c r="H346" i="6"/>
  <c r="H342" i="6"/>
  <c r="H338" i="6"/>
  <c r="H334" i="6"/>
  <c r="H330" i="6"/>
  <c r="H1005" i="6"/>
  <c r="H998" i="6"/>
  <c r="H991" i="6"/>
  <c r="H984" i="6"/>
  <c r="H976" i="6"/>
  <c r="H969" i="6"/>
  <c r="H962" i="6"/>
  <c r="H955" i="6"/>
  <c r="H947" i="6"/>
  <c r="H940" i="6"/>
  <c r="H933" i="6"/>
  <c r="H925" i="6"/>
  <c r="H918" i="6"/>
  <c r="H902" i="6"/>
  <c r="H997" i="6"/>
  <c r="H988" i="6"/>
  <c r="H979" i="6"/>
  <c r="H970" i="6"/>
  <c r="H961" i="6"/>
  <c r="H952" i="6"/>
  <c r="H943" i="6"/>
  <c r="H935" i="6"/>
  <c r="H926" i="6"/>
  <c r="H917" i="6"/>
  <c r="H911" i="6"/>
  <c r="H906" i="6"/>
  <c r="H232" i="6"/>
  <c r="H894" i="6"/>
  <c r="H886" i="6"/>
  <c r="H879" i="6"/>
  <c r="H871" i="6"/>
  <c r="H864" i="6"/>
  <c r="H856" i="6"/>
  <c r="H849" i="6"/>
  <c r="H841" i="6"/>
  <c r="H833" i="6"/>
  <c r="H826" i="6"/>
  <c r="H818" i="6"/>
  <c r="H810" i="6"/>
  <c r="H803" i="6"/>
  <c r="H795" i="6"/>
  <c r="H788" i="6"/>
  <c r="H779" i="6"/>
  <c r="H771" i="6"/>
  <c r="H763" i="6"/>
  <c r="H756" i="6"/>
  <c r="H748" i="6"/>
  <c r="H740" i="6"/>
  <c r="H733" i="6"/>
  <c r="H727" i="6"/>
  <c r="H722" i="6"/>
  <c r="H718" i="6"/>
  <c r="H714" i="6"/>
  <c r="H709" i="6"/>
  <c r="H705" i="6"/>
  <c r="H701" i="6"/>
  <c r="H697" i="6"/>
  <c r="H693" i="6"/>
  <c r="H689" i="6"/>
  <c r="H685" i="6"/>
  <c r="H681" i="6"/>
  <c r="H677" i="6"/>
  <c r="H673" i="6"/>
  <c r="H669" i="6"/>
  <c r="H665" i="6"/>
  <c r="H661" i="6"/>
  <c r="H657" i="6"/>
  <c r="H653" i="6"/>
  <c r="H649" i="6"/>
  <c r="H645" i="6"/>
  <c r="H641" i="6"/>
  <c r="H637" i="6"/>
  <c r="H633" i="6"/>
  <c r="H628" i="6"/>
  <c r="H624" i="6"/>
  <c r="H620" i="6"/>
  <c r="H616" i="6"/>
  <c r="H612" i="6"/>
  <c r="H608" i="6"/>
  <c r="H604" i="6"/>
  <c r="H600" i="6"/>
  <c r="H596" i="6"/>
  <c r="H592" i="6"/>
  <c r="H588" i="6"/>
  <c r="H584" i="6"/>
  <c r="H580" i="6"/>
  <c r="H576" i="6"/>
  <c r="H899" i="6"/>
  <c r="H891" i="6"/>
  <c r="H882" i="6"/>
  <c r="H874" i="6"/>
  <c r="H866" i="6"/>
  <c r="H857" i="6"/>
  <c r="H848" i="6"/>
  <c r="H840" i="6"/>
  <c r="H832" i="6"/>
  <c r="H823" i="6"/>
  <c r="H815" i="6"/>
  <c r="H806" i="6"/>
  <c r="H798" i="6"/>
  <c r="H790" i="6"/>
  <c r="H782" i="6"/>
  <c r="H774" i="6"/>
  <c r="H766" i="6"/>
  <c r="H757" i="6"/>
  <c r="H749" i="6"/>
  <c r="H741" i="6"/>
  <c r="H732" i="6"/>
  <c r="H631" i="6"/>
  <c r="H569" i="6"/>
  <c r="H565" i="6"/>
  <c r="H561" i="6"/>
  <c r="H557" i="6"/>
  <c r="H553" i="6"/>
  <c r="H549" i="6"/>
  <c r="H545" i="6"/>
  <c r="H541" i="6"/>
  <c r="H537" i="6"/>
  <c r="H533" i="6"/>
  <c r="H529" i="6"/>
  <c r="H525" i="6"/>
  <c r="H521" i="6"/>
  <c r="H517" i="6"/>
  <c r="H513" i="6"/>
  <c r="H509" i="6"/>
  <c r="H505" i="6"/>
  <c r="H501" i="6"/>
  <c r="H497" i="6"/>
  <c r="H493" i="6"/>
  <c r="H489" i="6"/>
  <c r="H485" i="6"/>
  <c r="H481" i="6"/>
  <c r="H477" i="6"/>
  <c r="H473" i="6"/>
  <c r="H469" i="6"/>
  <c r="H465" i="6"/>
  <c r="H461" i="6"/>
  <c r="H457" i="6"/>
  <c r="H453" i="6"/>
  <c r="H449" i="6"/>
  <c r="H445" i="6"/>
  <c r="H441" i="6"/>
  <c r="H437" i="6"/>
  <c r="H433" i="6"/>
  <c r="H429" i="6"/>
  <c r="H425" i="6"/>
  <c r="H421" i="6"/>
  <c r="H417" i="6"/>
  <c r="H413" i="6"/>
  <c r="H409" i="6"/>
  <c r="H1003" i="6"/>
  <c r="H996" i="6"/>
  <c r="H989" i="6"/>
  <c r="H982" i="6"/>
  <c r="H975" i="6"/>
  <c r="H968" i="6"/>
  <c r="H960" i="6"/>
  <c r="H953" i="6"/>
  <c r="H946" i="6"/>
  <c r="H938" i="6"/>
  <c r="H931" i="6"/>
  <c r="H923" i="6"/>
  <c r="H916" i="6"/>
  <c r="H1004" i="6"/>
  <c r="H995" i="6"/>
  <c r="H986" i="6"/>
  <c r="H977" i="6"/>
  <c r="H967" i="6"/>
  <c r="H959" i="6"/>
  <c r="H950" i="6"/>
  <c r="H941" i="6"/>
  <c r="H932" i="6"/>
  <c r="H924" i="6"/>
  <c r="H915" i="6"/>
  <c r="H909" i="6"/>
  <c r="H905" i="6"/>
  <c r="H900" i="6"/>
  <c r="H892" i="6"/>
  <c r="H885" i="6"/>
  <c r="H877" i="6"/>
  <c r="H869" i="6"/>
  <c r="H862" i="6"/>
  <c r="H854" i="6"/>
  <c r="H847" i="6"/>
  <c r="H839" i="6"/>
  <c r="H831" i="6"/>
  <c r="H824" i="6"/>
  <c r="H816" i="6"/>
  <c r="H808" i="6"/>
  <c r="H801" i="6"/>
  <c r="H793" i="6"/>
  <c r="H786" i="6"/>
  <c r="H777" i="6"/>
  <c r="H769" i="6"/>
  <c r="H762" i="6"/>
  <c r="H754" i="6"/>
  <c r="H746" i="6"/>
  <c r="H738" i="6"/>
  <c r="H731" i="6"/>
  <c r="H725" i="6"/>
  <c r="H721" i="6"/>
  <c r="H717" i="6"/>
  <c r="H713" i="6"/>
  <c r="H708" i="6"/>
  <c r="H704" i="6"/>
  <c r="H700" i="6"/>
  <c r="H696" i="6"/>
  <c r="H692" i="6"/>
  <c r="H688" i="6"/>
  <c r="H684" i="6"/>
  <c r="H680" i="6"/>
  <c r="H676" i="6"/>
  <c r="H672" i="6"/>
  <c r="H668" i="6"/>
  <c r="H664" i="6"/>
  <c r="H660" i="6"/>
  <c r="H656" i="6"/>
  <c r="H652" i="6"/>
  <c r="H648" i="6"/>
  <c r="H644" i="6"/>
  <c r="H640" i="6"/>
  <c r="H636" i="6"/>
  <c r="H632" i="6"/>
  <c r="H627" i="6"/>
  <c r="H623" i="6"/>
  <c r="H619" i="6"/>
  <c r="H615" i="6"/>
  <c r="H611" i="6"/>
  <c r="H607" i="6"/>
  <c r="H603" i="6"/>
  <c r="H599" i="6"/>
  <c r="H595" i="6"/>
  <c r="H591" i="6"/>
  <c r="H587" i="6"/>
  <c r="H583" i="6"/>
  <c r="H579" i="6"/>
  <c r="H575" i="6"/>
  <c r="H897" i="6"/>
  <c r="H889" i="6"/>
  <c r="H880" i="6"/>
  <c r="H872" i="6"/>
  <c r="H863" i="6"/>
  <c r="H855" i="6"/>
  <c r="H846" i="6"/>
  <c r="H838" i="6"/>
  <c r="H830" i="6"/>
  <c r="H821" i="6"/>
  <c r="H813" i="6"/>
  <c r="H804" i="6"/>
  <c r="H796" i="6"/>
  <c r="H787" i="6"/>
  <c r="H780" i="6"/>
  <c r="H772" i="6"/>
  <c r="H764" i="6"/>
  <c r="H755" i="6"/>
  <c r="H747" i="6"/>
  <c r="H739" i="6"/>
  <c r="H730" i="6"/>
  <c r="H572" i="6"/>
  <c r="H568" i="6"/>
  <c r="H564" i="6"/>
  <c r="H560" i="6"/>
  <c r="H556" i="6"/>
  <c r="H552" i="6"/>
  <c r="H548" i="6"/>
  <c r="H544" i="6"/>
  <c r="H540" i="6"/>
  <c r="H536" i="6"/>
  <c r="H532" i="6"/>
  <c r="H528" i="6"/>
  <c r="H524" i="6"/>
  <c r="H520" i="6"/>
  <c r="H516" i="6"/>
  <c r="H512" i="6"/>
  <c r="H508" i="6"/>
  <c r="H504" i="6"/>
  <c r="H500" i="6"/>
  <c r="H496" i="6"/>
  <c r="H492" i="6"/>
  <c r="H488" i="6"/>
  <c r="H484" i="6"/>
  <c r="H480" i="6"/>
  <c r="H476" i="6"/>
  <c r="H472" i="6"/>
  <c r="H468" i="6"/>
  <c r="H464" i="6"/>
  <c r="H460" i="6"/>
  <c r="H456" i="6"/>
  <c r="H452" i="6"/>
  <c r="H448" i="6"/>
  <c r="H444" i="6"/>
  <c r="H440" i="6"/>
  <c r="H436" i="6"/>
  <c r="H432" i="6"/>
  <c r="H428" i="6"/>
  <c r="H424" i="6"/>
  <c r="H420" i="6"/>
  <c r="H416" i="6"/>
  <c r="H412" i="6"/>
  <c r="H408" i="6"/>
  <c r="H404" i="6"/>
  <c r="H400" i="6"/>
  <c r="H396" i="6"/>
  <c r="H392" i="6"/>
  <c r="H388" i="6"/>
  <c r="H384" i="6"/>
  <c r="H380" i="6"/>
  <c r="H376" i="6"/>
  <c r="H372" i="6"/>
  <c r="H368" i="6"/>
  <c r="H364" i="6"/>
  <c r="H360" i="6"/>
  <c r="H356" i="6"/>
  <c r="H352" i="6"/>
  <c r="H348" i="6"/>
  <c r="H344" i="6"/>
  <c r="H340" i="6"/>
  <c r="H336" i="6"/>
  <c r="H332" i="6"/>
  <c r="H328" i="6"/>
  <c r="F1004" i="6"/>
  <c r="H91" i="6"/>
  <c r="H95" i="6"/>
  <c r="H99" i="6"/>
  <c r="H103" i="6"/>
  <c r="H107" i="6"/>
  <c r="H111" i="6"/>
  <c r="H115" i="6"/>
  <c r="H119" i="6"/>
  <c r="H123" i="6"/>
  <c r="H127" i="6"/>
  <c r="H131" i="6"/>
  <c r="H135" i="6"/>
  <c r="H139" i="6"/>
  <c r="H143" i="6"/>
  <c r="H147" i="6"/>
  <c r="H151" i="6"/>
  <c r="H155" i="6"/>
  <c r="H159" i="6"/>
  <c r="H163" i="6"/>
  <c r="H167" i="6"/>
  <c r="H171" i="6"/>
  <c r="H175" i="6"/>
  <c r="H179" i="6"/>
  <c r="H183" i="6"/>
  <c r="H187" i="6"/>
  <c r="H191" i="6"/>
  <c r="H195" i="6"/>
  <c r="H199" i="6"/>
  <c r="H203" i="6"/>
  <c r="H207" i="6"/>
  <c r="H211" i="6"/>
  <c r="H215" i="6"/>
  <c r="H219" i="6"/>
  <c r="H223" i="6"/>
  <c r="H227" i="6"/>
  <c r="F6" i="6"/>
  <c r="H235" i="6"/>
  <c r="H239" i="6"/>
  <c r="H243" i="6"/>
  <c r="H247" i="6"/>
  <c r="H251" i="6"/>
  <c r="H255" i="6"/>
  <c r="H259" i="6"/>
  <c r="H263" i="6"/>
  <c r="H267" i="6"/>
  <c r="H271" i="6"/>
  <c r="H275" i="6"/>
  <c r="H279" i="6"/>
  <c r="H283" i="6"/>
  <c r="H287" i="6"/>
  <c r="H291" i="6"/>
  <c r="H295" i="6"/>
  <c r="H299" i="6"/>
  <c r="H303" i="6"/>
  <c r="H307" i="6"/>
  <c r="H311" i="6"/>
  <c r="H315" i="6"/>
  <c r="H319" i="6"/>
  <c r="H323" i="6"/>
  <c r="H327" i="6"/>
  <c r="H335" i="6"/>
  <c r="H343" i="6"/>
  <c r="H351" i="6"/>
  <c r="H359" i="6"/>
  <c r="H367" i="6"/>
  <c r="H375" i="6"/>
  <c r="H383" i="6"/>
  <c r="H391" i="6"/>
  <c r="H399" i="6"/>
  <c r="H407" i="6"/>
  <c r="H423" i="6"/>
  <c r="H439" i="6"/>
  <c r="H455" i="6"/>
  <c r="H471" i="6"/>
  <c r="H487" i="6"/>
  <c r="H503" i="6"/>
  <c r="H519" i="6"/>
  <c r="H535" i="6"/>
  <c r="H551" i="6"/>
  <c r="H567" i="6"/>
  <c r="H745" i="6"/>
  <c r="H778" i="6"/>
  <c r="H811" i="6"/>
  <c r="H844" i="6"/>
  <c r="H878" i="6"/>
  <c r="H578" i="6"/>
  <c r="H594" i="6"/>
  <c r="H610" i="6"/>
  <c r="H626" i="6"/>
  <c r="H643" i="6"/>
  <c r="H659" i="6"/>
  <c r="H675" i="6"/>
  <c r="H691" i="6"/>
  <c r="H707" i="6"/>
  <c r="H724" i="6"/>
  <c r="H752" i="6"/>
  <c r="H783" i="6"/>
  <c r="H814" i="6"/>
  <c r="H845" i="6"/>
  <c r="H875" i="6"/>
  <c r="H904" i="6"/>
  <c r="H930" i="6"/>
  <c r="H965" i="6"/>
  <c r="H1002" i="6"/>
  <c r="H936" i="6"/>
  <c r="H966" i="6"/>
  <c r="H994" i="6"/>
  <c r="F893" i="6"/>
  <c r="F897" i="6"/>
  <c r="F901" i="6"/>
  <c r="F905" i="6"/>
  <c r="F909" i="6"/>
  <c r="F913" i="6"/>
  <c r="F917" i="6"/>
  <c r="F921" i="6"/>
  <c r="F925" i="6"/>
  <c r="F929" i="6"/>
  <c r="F933" i="6"/>
  <c r="F937" i="6"/>
  <c r="F941" i="6"/>
  <c r="F945" i="6"/>
  <c r="F949" i="6"/>
  <c r="F953" i="6"/>
  <c r="F957" i="6"/>
  <c r="F961" i="6"/>
  <c r="F965" i="6"/>
  <c r="F969" i="6"/>
  <c r="F973" i="6"/>
  <c r="F977" i="6"/>
  <c r="F981" i="6"/>
  <c r="F985" i="6"/>
  <c r="F989" i="6"/>
  <c r="F993" i="6"/>
  <c r="F997" i="6"/>
  <c r="F1001" i="6"/>
  <c r="H92" i="6"/>
  <c r="H96" i="6"/>
  <c r="H100" i="6"/>
  <c r="H104" i="6"/>
  <c r="H108" i="6"/>
  <c r="H112" i="6"/>
  <c r="H116" i="6"/>
  <c r="H120" i="6"/>
  <c r="H124" i="6"/>
  <c r="H128" i="6"/>
  <c r="H132" i="6"/>
  <c r="H136" i="6"/>
  <c r="H140" i="6"/>
  <c r="H144" i="6"/>
  <c r="H148" i="6"/>
  <c r="H152" i="6"/>
  <c r="H156" i="6"/>
  <c r="H160" i="6"/>
  <c r="H164" i="6"/>
  <c r="H168" i="6"/>
  <c r="H172" i="6"/>
  <c r="H176" i="6"/>
  <c r="H180" i="6"/>
  <c r="H184" i="6"/>
  <c r="H188" i="6"/>
  <c r="H192" i="6"/>
  <c r="H196" i="6"/>
  <c r="H200" i="6"/>
  <c r="H204" i="6"/>
  <c r="H208" i="6"/>
  <c r="H212" i="6"/>
  <c r="H216" i="6"/>
  <c r="H220" i="6"/>
  <c r="H224" i="6"/>
  <c r="H228" i="6"/>
  <c r="H231" i="6"/>
  <c r="H236" i="6"/>
  <c r="H240" i="6"/>
  <c r="H244" i="6"/>
  <c r="H248" i="6"/>
  <c r="H252" i="6"/>
  <c r="H256" i="6"/>
  <c r="H260" i="6"/>
  <c r="H264" i="6"/>
  <c r="H268" i="6"/>
  <c r="H272" i="6"/>
  <c r="H276" i="6"/>
  <c r="H280" i="6"/>
  <c r="H284" i="6"/>
  <c r="H288" i="6"/>
  <c r="H292" i="6"/>
  <c r="H296" i="6"/>
  <c r="H300" i="6"/>
  <c r="H304" i="6"/>
  <c r="H308" i="6"/>
  <c r="H312" i="6"/>
  <c r="H316" i="6"/>
  <c r="H320" i="6"/>
  <c r="H324" i="6"/>
  <c r="H329" i="6"/>
  <c r="H337" i="6"/>
  <c r="H345" i="6"/>
  <c r="H353" i="6"/>
  <c r="H361" i="6"/>
  <c r="H369" i="6"/>
  <c r="H377" i="6"/>
  <c r="H385" i="6"/>
  <c r="H393" i="6"/>
  <c r="H401" i="6"/>
  <c r="H411" i="6"/>
  <c r="H427" i="6"/>
  <c r="H443" i="6"/>
  <c r="H459" i="6"/>
  <c r="H475" i="6"/>
  <c r="H491" i="6"/>
  <c r="H507" i="6"/>
  <c r="H523" i="6"/>
  <c r="H539" i="6"/>
  <c r="H555" i="6"/>
  <c r="H571" i="6"/>
  <c r="H753" i="6"/>
  <c r="H785" i="6"/>
  <c r="H819" i="6"/>
  <c r="H853" i="6"/>
  <c r="H887" i="6"/>
  <c r="H582" i="6"/>
  <c r="H598" i="6"/>
  <c r="H614" i="6"/>
  <c r="H630" i="6"/>
  <c r="H647" i="6"/>
  <c r="H663" i="6"/>
  <c r="H679" i="6"/>
  <c r="H695" i="6"/>
  <c r="H711" i="6"/>
  <c r="H729" i="6"/>
  <c r="H760" i="6"/>
  <c r="H791" i="6"/>
  <c r="H822" i="6"/>
  <c r="H852" i="6"/>
  <c r="H883" i="6"/>
  <c r="H908" i="6"/>
  <c r="H939" i="6"/>
  <c r="H974" i="6"/>
  <c r="H913" i="6"/>
  <c r="H944" i="6"/>
  <c r="H973" i="6"/>
  <c r="H1001" i="6"/>
  <c r="AB4" i="6"/>
  <c r="AB3" i="6" s="1"/>
  <c r="Z4" i="6"/>
  <c r="Z3" i="6" s="1"/>
  <c r="AD4" i="6"/>
  <c r="AD3" i="6" s="1"/>
  <c r="P4" i="6"/>
  <c r="P3" i="6" s="1"/>
  <c r="T4" i="6"/>
  <c r="T3" i="6" s="1"/>
  <c r="R4" i="6"/>
  <c r="R3" i="6" s="1"/>
  <c r="J4" i="6"/>
  <c r="J3" i="6" s="1"/>
  <c r="AM13" i="5"/>
  <c r="AM14" i="5" s="1"/>
  <c r="AI13" i="5"/>
  <c r="AI322" i="5" s="1"/>
  <c r="AO321" i="5"/>
  <c r="AO13" i="5"/>
  <c r="AN321" i="5"/>
  <c r="AN13" i="5"/>
  <c r="AL321" i="5"/>
  <c r="AL13" i="5"/>
  <c r="AK321" i="5"/>
  <c r="AK13" i="5"/>
  <c r="AJ321" i="5"/>
  <c r="AJ13" i="5"/>
  <c r="AH321" i="5"/>
  <c r="AH13" i="5"/>
  <c r="L6" i="5"/>
  <c r="L12" i="5" s="1"/>
  <c r="X6" i="5"/>
  <c r="X12" i="5" s="1"/>
  <c r="AF321" i="5"/>
  <c r="AF13" i="5"/>
  <c r="AE321" i="5"/>
  <c r="AE13" i="5"/>
  <c r="AG321" i="5"/>
  <c r="AG13" i="5"/>
  <c r="AD321" i="5"/>
  <c r="AD13" i="5"/>
  <c r="Z6" i="5"/>
  <c r="Z12" i="5" s="1"/>
  <c r="AA6" i="5"/>
  <c r="AA12" i="5" s="1"/>
  <c r="AA320" i="5"/>
  <c r="AB6" i="5"/>
  <c r="AB12" i="5" s="1"/>
  <c r="AB320" i="5"/>
  <c r="AC6" i="5"/>
  <c r="AC12" i="5" s="1"/>
  <c r="V6" i="5"/>
  <c r="V12" i="5" s="1"/>
  <c r="W6" i="5"/>
  <c r="W12" i="5" s="1"/>
  <c r="X320" i="5"/>
  <c r="Y6" i="5"/>
  <c r="Y12" i="5" s="1"/>
  <c r="R6" i="5"/>
  <c r="R12" i="5" s="1"/>
  <c r="R13" i="5" s="1"/>
  <c r="R320" i="5"/>
  <c r="S6" i="5"/>
  <c r="S12" i="5" s="1"/>
  <c r="T6" i="5"/>
  <c r="T12" i="5" s="1"/>
  <c r="T320" i="5"/>
  <c r="U6" i="5"/>
  <c r="U12" i="5" s="1"/>
  <c r="C6" i="5"/>
  <c r="C12" i="5" s="1"/>
  <c r="P6" i="5"/>
  <c r="P12" i="5" s="1"/>
  <c r="O6" i="5"/>
  <c r="O12" i="5" s="1"/>
  <c r="N6" i="5"/>
  <c r="N12" i="5" s="1"/>
  <c r="Q6" i="5"/>
  <c r="Q12" i="5" s="1"/>
  <c r="J6" i="5"/>
  <c r="J12" i="5" s="1"/>
  <c r="J320" i="5"/>
  <c r="K6" i="5"/>
  <c r="K12" i="5" s="1"/>
  <c r="K320" i="5"/>
  <c r="L320" i="5"/>
  <c r="M6" i="5"/>
  <c r="M12" i="5" s="1"/>
  <c r="G6" i="5"/>
  <c r="G12" i="5" s="1"/>
  <c r="F6" i="5"/>
  <c r="F12" i="5" s="1"/>
  <c r="G320" i="5"/>
  <c r="H6" i="5"/>
  <c r="H12" i="5" s="1"/>
  <c r="I320" i="5"/>
  <c r="I6" i="5"/>
  <c r="I12" i="5" s="1"/>
  <c r="B6" i="5"/>
  <c r="B12" i="5" s="1"/>
  <c r="C320" i="5"/>
  <c r="D6" i="5"/>
  <c r="D12" i="5" s="1"/>
  <c r="E6" i="5"/>
  <c r="E12" i="5" s="1"/>
  <c r="T64" i="7" l="1"/>
  <c r="T64" i="9"/>
  <c r="V59" i="7"/>
  <c r="V59" i="9"/>
  <c r="V55" i="7"/>
  <c r="V55" i="9"/>
  <c r="U64" i="7"/>
  <c r="U64" i="9"/>
  <c r="T55" i="7"/>
  <c r="T55" i="9"/>
  <c r="V64" i="7"/>
  <c r="V64" i="9"/>
  <c r="U55" i="7"/>
  <c r="U55" i="9"/>
  <c r="S59" i="7"/>
  <c r="S59" i="9"/>
  <c r="F4" i="6"/>
  <c r="F3" i="6" s="1"/>
  <c r="H4" i="6"/>
  <c r="H3" i="6" s="1"/>
  <c r="AM322" i="5"/>
  <c r="AI14" i="5"/>
  <c r="AI15" i="5" s="1"/>
  <c r="AM323" i="5"/>
  <c r="AM15" i="5"/>
  <c r="AL322" i="5"/>
  <c r="AL14" i="5"/>
  <c r="AN322" i="5"/>
  <c r="AN14" i="5"/>
  <c r="AO322" i="5"/>
  <c r="AO14" i="5"/>
  <c r="AH322" i="5"/>
  <c r="AH14" i="5"/>
  <c r="AJ322" i="5"/>
  <c r="AJ14" i="5"/>
  <c r="AK322" i="5"/>
  <c r="AK14" i="5"/>
  <c r="AF322" i="5"/>
  <c r="AF14" i="5"/>
  <c r="AD322" i="5"/>
  <c r="AD14" i="5"/>
  <c r="AE322" i="5"/>
  <c r="AE14" i="5"/>
  <c r="AG322" i="5"/>
  <c r="AG14" i="5"/>
  <c r="AB321" i="5"/>
  <c r="AB13" i="5"/>
  <c r="AA13" i="5"/>
  <c r="AA321" i="5"/>
  <c r="Z321" i="5"/>
  <c r="Z13" i="5"/>
  <c r="AC321" i="5"/>
  <c r="AC13" i="5"/>
  <c r="W321" i="5"/>
  <c r="W13" i="5"/>
  <c r="Y321" i="5"/>
  <c r="Y13" i="5"/>
  <c r="X321" i="5"/>
  <c r="X13" i="5"/>
  <c r="V321" i="5"/>
  <c r="V13" i="5"/>
  <c r="R321" i="5"/>
  <c r="S321" i="5"/>
  <c r="S13" i="5"/>
  <c r="U321" i="5"/>
  <c r="U13" i="5"/>
  <c r="T321" i="5"/>
  <c r="T13" i="5"/>
  <c r="R322" i="5"/>
  <c r="R14" i="5"/>
  <c r="P13" i="5"/>
  <c r="P14" i="5" s="1"/>
  <c r="P321" i="5"/>
  <c r="Q321" i="5"/>
  <c r="Q13" i="5"/>
  <c r="N321" i="5"/>
  <c r="N13" i="5"/>
  <c r="O321" i="5"/>
  <c r="O13" i="5"/>
  <c r="M321" i="5"/>
  <c r="M13" i="5"/>
  <c r="K321" i="5"/>
  <c r="K13" i="5"/>
  <c r="L321" i="5"/>
  <c r="L13" i="5"/>
  <c r="J321" i="5"/>
  <c r="J13" i="5"/>
  <c r="H321" i="5"/>
  <c r="H13" i="5"/>
  <c r="I321" i="5"/>
  <c r="I13" i="5"/>
  <c r="F321" i="5"/>
  <c r="F13" i="5"/>
  <c r="G321" i="5"/>
  <c r="G13" i="5"/>
  <c r="D321" i="5"/>
  <c r="D13" i="5"/>
  <c r="B321" i="5"/>
  <c r="B13" i="5"/>
  <c r="E321" i="5"/>
  <c r="E13" i="5"/>
  <c r="C321" i="5"/>
  <c r="C13" i="5"/>
  <c r="U59" i="7" l="1"/>
  <c r="U59" i="9"/>
  <c r="T59" i="7"/>
  <c r="T59" i="9"/>
  <c r="AI323" i="5"/>
  <c r="AO323" i="5"/>
  <c r="AO15" i="5"/>
  <c r="AL323" i="5"/>
  <c r="AL15" i="5"/>
  <c r="AN323" i="5"/>
  <c r="AN15" i="5"/>
  <c r="AM16" i="5"/>
  <c r="AM324" i="5"/>
  <c r="AJ323" i="5"/>
  <c r="AJ15" i="5"/>
  <c r="AI324" i="5"/>
  <c r="AI16" i="5"/>
  <c r="AK323" i="5"/>
  <c r="AK15" i="5"/>
  <c r="AH323" i="5"/>
  <c r="AH15" i="5"/>
  <c r="AG323" i="5"/>
  <c r="AG15" i="5"/>
  <c r="AD15" i="5"/>
  <c r="AD323" i="5"/>
  <c r="AE323" i="5"/>
  <c r="AE15" i="5"/>
  <c r="AF323" i="5"/>
  <c r="AF15" i="5"/>
  <c r="Z322" i="5"/>
  <c r="Z14" i="5"/>
  <c r="AC322" i="5"/>
  <c r="AC14" i="5"/>
  <c r="AB322" i="5"/>
  <c r="AB14" i="5"/>
  <c r="AA322" i="5"/>
  <c r="AA14" i="5"/>
  <c r="X322" i="5"/>
  <c r="X14" i="5"/>
  <c r="W322" i="5"/>
  <c r="W14" i="5"/>
  <c r="V322" i="5"/>
  <c r="V14" i="5"/>
  <c r="Y322" i="5"/>
  <c r="Y14" i="5"/>
  <c r="P322" i="5"/>
  <c r="S322" i="5"/>
  <c r="S14" i="5"/>
  <c r="R323" i="5"/>
  <c r="R15" i="5"/>
  <c r="U322" i="5"/>
  <c r="U14" i="5"/>
  <c r="T322" i="5"/>
  <c r="T14" i="5"/>
  <c r="O322" i="5"/>
  <c r="O14" i="5"/>
  <c r="N14" i="5"/>
  <c r="N322" i="5"/>
  <c r="Q322" i="5"/>
  <c r="Q14" i="5"/>
  <c r="P323" i="5"/>
  <c r="P15" i="5"/>
  <c r="K322" i="5"/>
  <c r="K14" i="5"/>
  <c r="J322" i="5"/>
  <c r="J14" i="5"/>
  <c r="M322" i="5"/>
  <c r="M14" i="5"/>
  <c r="L322" i="5"/>
  <c r="L14" i="5"/>
  <c r="F322" i="5"/>
  <c r="F14" i="5"/>
  <c r="G322" i="5"/>
  <c r="G14" i="5"/>
  <c r="H322" i="5"/>
  <c r="H14" i="5"/>
  <c r="I322" i="5"/>
  <c r="I14" i="5"/>
  <c r="C322" i="5"/>
  <c r="C14" i="5"/>
  <c r="D322" i="5"/>
  <c r="D14" i="5"/>
  <c r="B322" i="5"/>
  <c r="B14" i="5"/>
  <c r="E322" i="5"/>
  <c r="E14" i="5"/>
  <c r="AN324" i="5" l="1"/>
  <c r="AN16" i="5"/>
  <c r="AO324" i="5"/>
  <c r="AO16" i="5"/>
  <c r="AM325" i="5"/>
  <c r="AM17" i="5"/>
  <c r="AL16" i="5"/>
  <c r="AL324" i="5"/>
  <c r="AK324" i="5"/>
  <c r="AK16" i="5"/>
  <c r="AH324" i="5"/>
  <c r="AH16" i="5"/>
  <c r="AJ324" i="5"/>
  <c r="AJ16" i="5"/>
  <c r="AI325" i="5"/>
  <c r="AI17" i="5"/>
  <c r="AE324" i="5"/>
  <c r="AE16" i="5"/>
  <c r="AD324" i="5"/>
  <c r="AD16" i="5"/>
  <c r="AF324" i="5"/>
  <c r="AF16" i="5"/>
  <c r="AG324" i="5"/>
  <c r="AG16" i="5"/>
  <c r="AC323" i="5"/>
  <c r="AC15" i="5"/>
  <c r="AB15" i="5"/>
  <c r="AB323" i="5"/>
  <c r="Z323" i="5"/>
  <c r="Z15" i="5"/>
  <c r="AA323" i="5"/>
  <c r="AA15" i="5"/>
  <c r="X323" i="5"/>
  <c r="X15" i="5"/>
  <c r="Y323" i="5"/>
  <c r="Y15" i="5"/>
  <c r="W323" i="5"/>
  <c r="W15" i="5"/>
  <c r="V15" i="5"/>
  <c r="V323" i="5"/>
  <c r="T323" i="5"/>
  <c r="T15" i="5"/>
  <c r="S323" i="5"/>
  <c r="S15" i="5"/>
  <c r="R324" i="5"/>
  <c r="R16" i="5"/>
  <c r="U323" i="5"/>
  <c r="U15" i="5"/>
  <c r="N323" i="5"/>
  <c r="N15" i="5"/>
  <c r="Q323" i="5"/>
  <c r="Q15" i="5"/>
  <c r="O15" i="5"/>
  <c r="O323" i="5"/>
  <c r="P324" i="5"/>
  <c r="P16" i="5"/>
  <c r="L323" i="5"/>
  <c r="L15" i="5"/>
  <c r="M323" i="5"/>
  <c r="M15" i="5"/>
  <c r="K323" i="5"/>
  <c r="K15" i="5"/>
  <c r="J323" i="5"/>
  <c r="J15" i="5"/>
  <c r="F323" i="5"/>
  <c r="F15" i="5"/>
  <c r="I323" i="5"/>
  <c r="I15" i="5"/>
  <c r="G323" i="5"/>
  <c r="G15" i="5"/>
  <c r="H323" i="5"/>
  <c r="H15" i="5"/>
  <c r="B323" i="5"/>
  <c r="B15" i="5"/>
  <c r="C323" i="5"/>
  <c r="C15" i="5"/>
  <c r="E323" i="5"/>
  <c r="E15" i="5"/>
  <c r="D323" i="5"/>
  <c r="D15" i="5"/>
  <c r="AM326" i="5" l="1"/>
  <c r="AM18" i="5"/>
  <c r="AN325" i="5"/>
  <c r="AN17" i="5"/>
  <c r="AL325" i="5"/>
  <c r="AL17" i="5"/>
  <c r="AO325" i="5"/>
  <c r="AO17" i="5"/>
  <c r="AJ325" i="5"/>
  <c r="AJ17" i="5"/>
  <c r="AK325" i="5"/>
  <c r="AK17" i="5"/>
  <c r="AI326" i="5"/>
  <c r="AI18" i="5"/>
  <c r="AH325" i="5"/>
  <c r="AH17" i="5"/>
  <c r="AF325" i="5"/>
  <c r="AF17" i="5"/>
  <c r="AG325" i="5"/>
  <c r="AG17" i="5"/>
  <c r="AE325" i="5"/>
  <c r="AE17" i="5"/>
  <c r="AD325" i="5"/>
  <c r="AD17" i="5"/>
  <c r="AB324" i="5"/>
  <c r="AB16" i="5"/>
  <c r="AC324" i="5"/>
  <c r="AC16" i="5"/>
  <c r="AA324" i="5"/>
  <c r="AA16" i="5"/>
  <c r="Z324" i="5"/>
  <c r="Z16" i="5"/>
  <c r="Y324" i="5"/>
  <c r="Y16" i="5"/>
  <c r="V324" i="5"/>
  <c r="V16" i="5"/>
  <c r="W16" i="5"/>
  <c r="W324" i="5"/>
  <c r="X324" i="5"/>
  <c r="X16" i="5"/>
  <c r="R17" i="5"/>
  <c r="R325" i="5"/>
  <c r="T324" i="5"/>
  <c r="T16" i="5"/>
  <c r="U324" i="5"/>
  <c r="U16" i="5"/>
  <c r="S324" i="5"/>
  <c r="S16" i="5"/>
  <c r="O324" i="5"/>
  <c r="O16" i="5"/>
  <c r="N324" i="5"/>
  <c r="N16" i="5"/>
  <c r="P325" i="5"/>
  <c r="P17" i="5"/>
  <c r="Q324" i="5"/>
  <c r="Q16" i="5"/>
  <c r="J16" i="5"/>
  <c r="J324" i="5"/>
  <c r="M324" i="5"/>
  <c r="M16" i="5"/>
  <c r="K16" i="5"/>
  <c r="K324" i="5"/>
  <c r="L324" i="5"/>
  <c r="L16" i="5"/>
  <c r="I324" i="5"/>
  <c r="I16" i="5"/>
  <c r="G16" i="5"/>
  <c r="G324" i="5"/>
  <c r="F324" i="5"/>
  <c r="F16" i="5"/>
  <c r="H16" i="5"/>
  <c r="H324" i="5"/>
  <c r="D324" i="5"/>
  <c r="D16" i="5"/>
  <c r="C16" i="5"/>
  <c r="C324" i="5"/>
  <c r="E324" i="5"/>
  <c r="E16" i="5"/>
  <c r="B16" i="5"/>
  <c r="B324" i="5"/>
  <c r="AO326" i="5" l="1"/>
  <c r="AO18" i="5"/>
  <c r="AL326" i="5"/>
  <c r="AL18" i="5"/>
  <c r="AM327" i="5"/>
  <c r="AM19" i="5"/>
  <c r="AN326" i="5"/>
  <c r="AN18" i="5"/>
  <c r="AI19" i="5"/>
  <c r="AI327" i="5"/>
  <c r="AJ326" i="5"/>
  <c r="AJ18" i="5"/>
  <c r="AH326" i="5"/>
  <c r="AH18" i="5"/>
  <c r="AK326" i="5"/>
  <c r="AK18" i="5"/>
  <c r="AE326" i="5"/>
  <c r="AE18" i="5"/>
  <c r="AF326" i="5"/>
  <c r="AF18" i="5"/>
  <c r="AD326" i="5"/>
  <c r="AD18" i="5"/>
  <c r="AG326" i="5"/>
  <c r="AG18" i="5"/>
  <c r="AC325" i="5"/>
  <c r="AC17" i="5"/>
  <c r="AA17" i="5"/>
  <c r="AA325" i="5"/>
  <c r="AB325" i="5"/>
  <c r="AB17" i="5"/>
  <c r="Z325" i="5"/>
  <c r="Z17" i="5"/>
  <c r="V325" i="5"/>
  <c r="V17" i="5"/>
  <c r="X325" i="5"/>
  <c r="X17" i="5"/>
  <c r="W325" i="5"/>
  <c r="W17" i="5"/>
  <c r="Y325" i="5"/>
  <c r="Y17" i="5"/>
  <c r="T325" i="5"/>
  <c r="T17" i="5"/>
  <c r="U325" i="5"/>
  <c r="U17" i="5"/>
  <c r="R326" i="5"/>
  <c r="R18" i="5"/>
  <c r="S325" i="5"/>
  <c r="S17" i="5"/>
  <c r="P326" i="5"/>
  <c r="P18" i="5"/>
  <c r="O325" i="5"/>
  <c r="O17" i="5"/>
  <c r="Q325" i="5"/>
  <c r="Q17" i="5"/>
  <c r="N325" i="5"/>
  <c r="N17" i="5"/>
  <c r="L325" i="5"/>
  <c r="L17" i="5"/>
  <c r="K325" i="5"/>
  <c r="K17" i="5"/>
  <c r="M325" i="5"/>
  <c r="M17" i="5"/>
  <c r="J325" i="5"/>
  <c r="J17" i="5"/>
  <c r="H325" i="5"/>
  <c r="H17" i="5"/>
  <c r="G325" i="5"/>
  <c r="G17" i="5"/>
  <c r="F325" i="5"/>
  <c r="F17" i="5"/>
  <c r="I325" i="5"/>
  <c r="I17" i="5"/>
  <c r="B325" i="5"/>
  <c r="B17" i="5"/>
  <c r="C325" i="5"/>
  <c r="C17" i="5"/>
  <c r="E325" i="5"/>
  <c r="E17" i="5"/>
  <c r="D325" i="5"/>
  <c r="D17" i="5"/>
  <c r="AN327" i="5" l="1"/>
  <c r="AN19" i="5"/>
  <c r="AL327" i="5"/>
  <c r="AL19" i="5"/>
  <c r="AM328" i="5"/>
  <c r="AM20" i="5"/>
  <c r="AO327" i="5"/>
  <c r="AO19" i="5"/>
  <c r="AH327" i="5"/>
  <c r="AH19" i="5"/>
  <c r="AK327" i="5"/>
  <c r="AK19" i="5"/>
  <c r="AJ327" i="5"/>
  <c r="AJ19" i="5"/>
  <c r="AI328" i="5"/>
  <c r="AI20" i="5"/>
  <c r="AD19" i="5"/>
  <c r="AD327" i="5"/>
  <c r="AE327" i="5"/>
  <c r="AE19" i="5"/>
  <c r="AG327" i="5"/>
  <c r="AG19" i="5"/>
  <c r="AF327" i="5"/>
  <c r="AF19" i="5"/>
  <c r="AA326" i="5"/>
  <c r="AA18" i="5"/>
  <c r="AB326" i="5"/>
  <c r="AB18" i="5"/>
  <c r="AC326" i="5"/>
  <c r="AC18" i="5"/>
  <c r="Z326" i="5"/>
  <c r="Z18" i="5"/>
  <c r="Y326" i="5"/>
  <c r="Y18" i="5"/>
  <c r="X326" i="5"/>
  <c r="X18" i="5"/>
  <c r="W326" i="5"/>
  <c r="W18" i="5"/>
  <c r="V326" i="5"/>
  <c r="V18" i="5"/>
  <c r="R327" i="5"/>
  <c r="R19" i="5"/>
  <c r="T326" i="5"/>
  <c r="T18" i="5"/>
  <c r="S326" i="5"/>
  <c r="S18" i="5"/>
  <c r="U326" i="5"/>
  <c r="U18" i="5"/>
  <c r="O326" i="5"/>
  <c r="O18" i="5"/>
  <c r="Q326" i="5"/>
  <c r="Q18" i="5"/>
  <c r="P327" i="5"/>
  <c r="P19" i="5"/>
  <c r="N326" i="5"/>
  <c r="N18" i="5"/>
  <c r="M326" i="5"/>
  <c r="M18" i="5"/>
  <c r="J326" i="5"/>
  <c r="J18" i="5"/>
  <c r="L326" i="5"/>
  <c r="L18" i="5"/>
  <c r="K326" i="5"/>
  <c r="K18" i="5"/>
  <c r="G326" i="5"/>
  <c r="G18" i="5"/>
  <c r="F326" i="5"/>
  <c r="F18" i="5"/>
  <c r="I326" i="5"/>
  <c r="I18" i="5"/>
  <c r="H326" i="5"/>
  <c r="H18" i="5"/>
  <c r="C326" i="5"/>
  <c r="C18" i="5"/>
  <c r="E326" i="5"/>
  <c r="E18" i="5"/>
  <c r="D326" i="5"/>
  <c r="D18" i="5"/>
  <c r="B326" i="5"/>
  <c r="B18" i="5"/>
  <c r="AO328" i="5" l="1"/>
  <c r="AO20" i="5"/>
  <c r="AL328" i="5"/>
  <c r="AL20" i="5"/>
  <c r="AM329" i="5"/>
  <c r="AM21" i="5"/>
  <c r="AN328" i="5"/>
  <c r="AN20" i="5"/>
  <c r="AI329" i="5"/>
  <c r="AI21" i="5"/>
  <c r="AK328" i="5"/>
  <c r="AK20" i="5"/>
  <c r="AJ328" i="5"/>
  <c r="AJ20" i="5"/>
  <c r="AH328" i="5"/>
  <c r="AH20" i="5"/>
  <c r="AG328" i="5"/>
  <c r="AG20" i="5"/>
  <c r="AF328" i="5"/>
  <c r="AF20" i="5"/>
  <c r="AD328" i="5"/>
  <c r="AD20" i="5"/>
  <c r="AE328" i="5"/>
  <c r="AE20" i="5"/>
  <c r="AA327" i="5"/>
  <c r="AA19" i="5"/>
  <c r="Z327" i="5"/>
  <c r="Z19" i="5"/>
  <c r="AC19" i="5"/>
  <c r="AC327" i="5"/>
  <c r="AB327" i="5"/>
  <c r="AB19" i="5"/>
  <c r="X327" i="5"/>
  <c r="X19" i="5"/>
  <c r="W327" i="5"/>
  <c r="W19" i="5"/>
  <c r="Y327" i="5"/>
  <c r="Y19" i="5"/>
  <c r="V19" i="5"/>
  <c r="V327" i="5"/>
  <c r="U327" i="5"/>
  <c r="U19" i="5"/>
  <c r="T327" i="5"/>
  <c r="T19" i="5"/>
  <c r="S327" i="5"/>
  <c r="S19" i="5"/>
  <c r="R328" i="5"/>
  <c r="R20" i="5"/>
  <c r="P328" i="5"/>
  <c r="P20" i="5"/>
  <c r="N327" i="5"/>
  <c r="N19" i="5"/>
  <c r="O19" i="5"/>
  <c r="O327" i="5"/>
  <c r="Q327" i="5"/>
  <c r="Q19" i="5"/>
  <c r="L327" i="5"/>
  <c r="L19" i="5"/>
  <c r="K327" i="5"/>
  <c r="K19" i="5"/>
  <c r="M327" i="5"/>
  <c r="M19" i="5"/>
  <c r="J327" i="5"/>
  <c r="J19" i="5"/>
  <c r="I327" i="5"/>
  <c r="I19" i="5"/>
  <c r="G327" i="5"/>
  <c r="G19" i="5"/>
  <c r="H327" i="5"/>
  <c r="H19" i="5"/>
  <c r="F327" i="5"/>
  <c r="F19" i="5"/>
  <c r="B327" i="5"/>
  <c r="B19" i="5"/>
  <c r="E327" i="5"/>
  <c r="E19" i="5"/>
  <c r="D327" i="5"/>
  <c r="D19" i="5"/>
  <c r="C327" i="5"/>
  <c r="C19" i="5"/>
  <c r="AM330" i="5" l="1"/>
  <c r="AM22" i="5"/>
  <c r="AO329" i="5"/>
  <c r="AO21" i="5"/>
  <c r="AN329" i="5"/>
  <c r="AN21" i="5"/>
  <c r="AL329" i="5"/>
  <c r="AL21" i="5"/>
  <c r="AJ329" i="5"/>
  <c r="AJ21" i="5"/>
  <c r="AI330" i="5"/>
  <c r="AI22" i="5"/>
  <c r="AH329" i="5"/>
  <c r="AH21" i="5"/>
  <c r="AK329" i="5"/>
  <c r="AK21" i="5"/>
  <c r="AD329" i="5"/>
  <c r="AD21" i="5"/>
  <c r="AG329" i="5"/>
  <c r="AG21" i="5"/>
  <c r="AE329" i="5"/>
  <c r="AE21" i="5"/>
  <c r="AF329" i="5"/>
  <c r="AF21" i="5"/>
  <c r="AB328" i="5"/>
  <c r="AB20" i="5"/>
  <c r="AA328" i="5"/>
  <c r="AA20" i="5"/>
  <c r="AC328" i="5"/>
  <c r="AC20" i="5"/>
  <c r="Z20" i="5"/>
  <c r="Z328" i="5"/>
  <c r="V328" i="5"/>
  <c r="V20" i="5"/>
  <c r="Y328" i="5"/>
  <c r="Y20" i="5"/>
  <c r="X328" i="5"/>
  <c r="X20" i="5"/>
  <c r="W328" i="5"/>
  <c r="W20" i="5"/>
  <c r="R21" i="5"/>
  <c r="R329" i="5"/>
  <c r="T20" i="5"/>
  <c r="T328" i="5"/>
  <c r="S328" i="5"/>
  <c r="S20" i="5"/>
  <c r="U328" i="5"/>
  <c r="U20" i="5"/>
  <c r="N328" i="5"/>
  <c r="N20" i="5"/>
  <c r="P329" i="5"/>
  <c r="P21" i="5"/>
  <c r="Q328" i="5"/>
  <c r="Q20" i="5"/>
  <c r="O328" i="5"/>
  <c r="O20" i="5"/>
  <c r="K328" i="5"/>
  <c r="K20" i="5"/>
  <c r="M328" i="5"/>
  <c r="M20" i="5"/>
  <c r="L328" i="5"/>
  <c r="L20" i="5"/>
  <c r="J328" i="5"/>
  <c r="J20" i="5"/>
  <c r="F20" i="5"/>
  <c r="F328" i="5"/>
  <c r="G328" i="5"/>
  <c r="G20" i="5"/>
  <c r="H20" i="5"/>
  <c r="H328" i="5"/>
  <c r="I328" i="5"/>
  <c r="I20" i="5"/>
  <c r="E328" i="5"/>
  <c r="E20" i="5"/>
  <c r="D328" i="5"/>
  <c r="D20" i="5"/>
  <c r="B20" i="5"/>
  <c r="B328" i="5"/>
  <c r="C328" i="5"/>
  <c r="C20" i="5"/>
  <c r="AL330" i="5" l="1"/>
  <c r="AL22" i="5"/>
  <c r="AO330" i="5"/>
  <c r="AO22" i="5"/>
  <c r="AN330" i="5"/>
  <c r="AN22" i="5"/>
  <c r="AM331" i="5"/>
  <c r="AM23" i="5"/>
  <c r="AK330" i="5"/>
  <c r="AK22" i="5"/>
  <c r="AI23" i="5"/>
  <c r="AI331" i="5"/>
  <c r="AH330" i="5"/>
  <c r="AH22" i="5"/>
  <c r="AJ330" i="5"/>
  <c r="AJ22" i="5"/>
  <c r="AF330" i="5"/>
  <c r="AF22" i="5"/>
  <c r="AG330" i="5"/>
  <c r="AG22" i="5"/>
  <c r="AE330" i="5"/>
  <c r="AE22" i="5"/>
  <c r="AD330" i="5"/>
  <c r="AD22" i="5"/>
  <c r="Z329" i="5"/>
  <c r="Z21" i="5"/>
  <c r="AC329" i="5"/>
  <c r="AC21" i="5"/>
  <c r="AB329" i="5"/>
  <c r="AB21" i="5"/>
  <c r="AA21" i="5"/>
  <c r="AA329" i="5"/>
  <c r="W329" i="5"/>
  <c r="W21" i="5"/>
  <c r="Y329" i="5"/>
  <c r="Y21" i="5"/>
  <c r="X329" i="5"/>
  <c r="X21" i="5"/>
  <c r="V329" i="5"/>
  <c r="V21" i="5"/>
  <c r="U329" i="5"/>
  <c r="U21" i="5"/>
  <c r="T329" i="5"/>
  <c r="T21" i="5"/>
  <c r="S329" i="5"/>
  <c r="S21" i="5"/>
  <c r="R330" i="5"/>
  <c r="R22" i="5"/>
  <c r="Q329" i="5"/>
  <c r="Q21" i="5"/>
  <c r="O329" i="5"/>
  <c r="O21" i="5"/>
  <c r="N329" i="5"/>
  <c r="N21" i="5"/>
  <c r="P330" i="5"/>
  <c r="P22" i="5"/>
  <c r="M329" i="5"/>
  <c r="M21" i="5"/>
  <c r="L329" i="5"/>
  <c r="L21" i="5"/>
  <c r="K329" i="5"/>
  <c r="K21" i="5"/>
  <c r="J329" i="5"/>
  <c r="J21" i="5"/>
  <c r="G329" i="5"/>
  <c r="G21" i="5"/>
  <c r="I329" i="5"/>
  <c r="I21" i="5"/>
  <c r="H329" i="5"/>
  <c r="H21" i="5"/>
  <c r="F329" i="5"/>
  <c r="F21" i="5"/>
  <c r="D329" i="5"/>
  <c r="D21" i="5"/>
  <c r="E329" i="5"/>
  <c r="E21" i="5"/>
  <c r="C329" i="5"/>
  <c r="C21" i="5"/>
  <c r="B329" i="5"/>
  <c r="B21" i="5"/>
  <c r="AM332" i="5" l="1"/>
  <c r="AM24" i="5"/>
  <c r="AO331" i="5"/>
  <c r="AO23" i="5"/>
  <c r="AN331" i="5"/>
  <c r="AN23" i="5"/>
  <c r="AL23" i="5"/>
  <c r="AL331" i="5"/>
  <c r="AJ331" i="5"/>
  <c r="AJ23" i="5"/>
  <c r="AI332" i="5"/>
  <c r="AI24" i="5"/>
  <c r="AH23" i="5"/>
  <c r="AH331" i="5"/>
  <c r="AK331" i="5"/>
  <c r="AK23" i="5"/>
  <c r="AD23" i="5"/>
  <c r="AD331" i="5"/>
  <c r="AG331" i="5"/>
  <c r="AG23" i="5"/>
  <c r="AE331" i="5"/>
  <c r="AE23" i="5"/>
  <c r="AF331" i="5"/>
  <c r="AF23" i="5"/>
  <c r="AC330" i="5"/>
  <c r="AC22" i="5"/>
  <c r="AA330" i="5"/>
  <c r="AA22" i="5"/>
  <c r="AB330" i="5"/>
  <c r="AB22" i="5"/>
  <c r="Z330" i="5"/>
  <c r="Z22" i="5"/>
  <c r="V330" i="5"/>
  <c r="V22" i="5"/>
  <c r="Y330" i="5"/>
  <c r="Y22" i="5"/>
  <c r="X330" i="5"/>
  <c r="X22" i="5"/>
  <c r="W330" i="5"/>
  <c r="W22" i="5"/>
  <c r="R331" i="5"/>
  <c r="R23" i="5"/>
  <c r="T330" i="5"/>
  <c r="T22" i="5"/>
  <c r="S330" i="5"/>
  <c r="S22" i="5"/>
  <c r="U330" i="5"/>
  <c r="U22" i="5"/>
  <c r="P331" i="5"/>
  <c r="P23" i="5"/>
  <c r="N22" i="5"/>
  <c r="N330" i="5"/>
  <c r="Q330" i="5"/>
  <c r="Q22" i="5"/>
  <c r="O330" i="5"/>
  <c r="O22" i="5"/>
  <c r="J330" i="5"/>
  <c r="J22" i="5"/>
  <c r="L330" i="5"/>
  <c r="L22" i="5"/>
  <c r="K330" i="5"/>
  <c r="K22" i="5"/>
  <c r="M330" i="5"/>
  <c r="M22" i="5"/>
  <c r="F330" i="5"/>
  <c r="F22" i="5"/>
  <c r="I330" i="5"/>
  <c r="I22" i="5"/>
  <c r="H330" i="5"/>
  <c r="H22" i="5"/>
  <c r="G330" i="5"/>
  <c r="G22" i="5"/>
  <c r="C330" i="5"/>
  <c r="C22" i="5"/>
  <c r="D330" i="5"/>
  <c r="D22" i="5"/>
  <c r="B330" i="5"/>
  <c r="B22" i="5"/>
  <c r="E330" i="5"/>
  <c r="E22" i="5"/>
  <c r="AO332" i="5" l="1"/>
  <c r="AO24" i="5"/>
  <c r="AL24" i="5"/>
  <c r="AL332" i="5"/>
  <c r="AN332" i="5"/>
  <c r="AN24" i="5"/>
  <c r="AM333" i="5"/>
  <c r="AM25" i="5"/>
  <c r="AK332" i="5"/>
  <c r="AK24" i="5"/>
  <c r="AI333" i="5"/>
  <c r="AI25" i="5"/>
  <c r="AJ332" i="5"/>
  <c r="AJ24" i="5"/>
  <c r="AH332" i="5"/>
  <c r="AH24" i="5"/>
  <c r="AF332" i="5"/>
  <c r="AF24" i="5"/>
  <c r="AG332" i="5"/>
  <c r="AG24" i="5"/>
  <c r="AE332" i="5"/>
  <c r="AE24" i="5"/>
  <c r="AD332" i="5"/>
  <c r="AD24" i="5"/>
  <c r="Z331" i="5"/>
  <c r="Z23" i="5"/>
  <c r="AA331" i="5"/>
  <c r="AA23" i="5"/>
  <c r="AB23" i="5"/>
  <c r="AB331" i="5"/>
  <c r="AC23" i="5"/>
  <c r="AC331" i="5"/>
  <c r="W331" i="5"/>
  <c r="W23" i="5"/>
  <c r="Y331" i="5"/>
  <c r="Y23" i="5"/>
  <c r="X331" i="5"/>
  <c r="X23" i="5"/>
  <c r="V23" i="5"/>
  <c r="V331" i="5"/>
  <c r="U331" i="5"/>
  <c r="U23" i="5"/>
  <c r="T331" i="5"/>
  <c r="T23" i="5"/>
  <c r="S331" i="5"/>
  <c r="S23" i="5"/>
  <c r="R332" i="5"/>
  <c r="R24" i="5"/>
  <c r="N331" i="5"/>
  <c r="N23" i="5"/>
  <c r="Q331" i="5"/>
  <c r="Q23" i="5"/>
  <c r="P332" i="5"/>
  <c r="P24" i="5"/>
  <c r="O23" i="5"/>
  <c r="O331" i="5"/>
  <c r="M331" i="5"/>
  <c r="M23" i="5"/>
  <c r="L331" i="5"/>
  <c r="L23" i="5"/>
  <c r="K331" i="5"/>
  <c r="K23" i="5"/>
  <c r="J331" i="5"/>
  <c r="J23" i="5"/>
  <c r="G331" i="5"/>
  <c r="G23" i="5"/>
  <c r="I331" i="5"/>
  <c r="I23" i="5"/>
  <c r="H331" i="5"/>
  <c r="H23" i="5"/>
  <c r="F331" i="5"/>
  <c r="F23" i="5"/>
  <c r="E331" i="5"/>
  <c r="E23" i="5"/>
  <c r="D331" i="5"/>
  <c r="D23" i="5"/>
  <c r="B331" i="5"/>
  <c r="B23" i="5"/>
  <c r="C331" i="5"/>
  <c r="C23" i="5"/>
  <c r="AM334" i="5" l="1"/>
  <c r="AM26" i="5"/>
  <c r="AL333" i="5"/>
  <c r="AL25" i="5"/>
  <c r="AN333" i="5"/>
  <c r="AN25" i="5"/>
  <c r="AO333" i="5"/>
  <c r="AO25" i="5"/>
  <c r="AH333" i="5"/>
  <c r="AH25" i="5"/>
  <c r="AI334" i="5"/>
  <c r="AI26" i="5"/>
  <c r="AJ333" i="5"/>
  <c r="AJ25" i="5"/>
  <c r="AK333" i="5"/>
  <c r="AK25" i="5"/>
  <c r="AD333" i="5"/>
  <c r="AD25" i="5"/>
  <c r="AG333" i="5"/>
  <c r="AG25" i="5"/>
  <c r="AE333" i="5"/>
  <c r="AE25" i="5"/>
  <c r="AF333" i="5"/>
  <c r="AF25" i="5"/>
  <c r="AA332" i="5"/>
  <c r="AA24" i="5"/>
  <c r="AC332" i="5"/>
  <c r="AC24" i="5"/>
  <c r="Z332" i="5"/>
  <c r="Z24" i="5"/>
  <c r="AB332" i="5"/>
  <c r="AB24" i="5"/>
  <c r="Y332" i="5"/>
  <c r="Y24" i="5"/>
  <c r="V332" i="5"/>
  <c r="V24" i="5"/>
  <c r="X24" i="5"/>
  <c r="X332" i="5"/>
  <c r="W332" i="5"/>
  <c r="W24" i="5"/>
  <c r="R25" i="5"/>
  <c r="R333" i="5"/>
  <c r="T24" i="5"/>
  <c r="T332" i="5"/>
  <c r="S332" i="5"/>
  <c r="S24" i="5"/>
  <c r="U332" i="5"/>
  <c r="U24" i="5"/>
  <c r="P333" i="5"/>
  <c r="P25" i="5"/>
  <c r="N24" i="5"/>
  <c r="N332" i="5"/>
  <c r="Q332" i="5"/>
  <c r="Q24" i="5"/>
  <c r="O332" i="5"/>
  <c r="O24" i="5"/>
  <c r="J332" i="5"/>
  <c r="J24" i="5"/>
  <c r="L332" i="5"/>
  <c r="L24" i="5"/>
  <c r="K332" i="5"/>
  <c r="K24" i="5"/>
  <c r="M332" i="5"/>
  <c r="M24" i="5"/>
  <c r="F332" i="5"/>
  <c r="F24" i="5"/>
  <c r="I332" i="5"/>
  <c r="I24" i="5"/>
  <c r="H332" i="5"/>
  <c r="H24" i="5"/>
  <c r="G332" i="5"/>
  <c r="G24" i="5"/>
  <c r="C332" i="5"/>
  <c r="C24" i="5"/>
  <c r="D332" i="5"/>
  <c r="D24" i="5"/>
  <c r="B24" i="5"/>
  <c r="B332" i="5"/>
  <c r="E332" i="5"/>
  <c r="E24" i="5"/>
  <c r="AO334" i="5" l="1"/>
  <c r="AO26" i="5"/>
  <c r="AL334" i="5"/>
  <c r="AL26" i="5"/>
  <c r="AN334" i="5"/>
  <c r="AN26" i="5"/>
  <c r="AM335" i="5"/>
  <c r="AM27" i="5"/>
  <c r="AK334" i="5"/>
  <c r="AK26" i="5"/>
  <c r="AI27" i="5"/>
  <c r="AI335" i="5"/>
  <c r="AJ334" i="5"/>
  <c r="AJ26" i="5"/>
  <c r="AH334" i="5"/>
  <c r="AH26" i="5"/>
  <c r="AF334" i="5"/>
  <c r="AF26" i="5"/>
  <c r="AG334" i="5"/>
  <c r="AG26" i="5"/>
  <c r="AE334" i="5"/>
  <c r="AE26" i="5"/>
  <c r="AD334" i="5"/>
  <c r="AD26" i="5"/>
  <c r="AB333" i="5"/>
  <c r="AB25" i="5"/>
  <c r="AC333" i="5"/>
  <c r="AC25" i="5"/>
  <c r="Z333" i="5"/>
  <c r="Z25" i="5"/>
  <c r="AA25" i="5"/>
  <c r="AA333" i="5"/>
  <c r="W333" i="5"/>
  <c r="W25" i="5"/>
  <c r="V333" i="5"/>
  <c r="V25" i="5"/>
  <c r="Y333" i="5"/>
  <c r="Y25" i="5"/>
  <c r="X333" i="5"/>
  <c r="X25" i="5"/>
  <c r="U333" i="5"/>
  <c r="U25" i="5"/>
  <c r="T333" i="5"/>
  <c r="T25" i="5"/>
  <c r="S333" i="5"/>
  <c r="S25" i="5"/>
  <c r="R334" i="5"/>
  <c r="R26" i="5"/>
  <c r="N333" i="5"/>
  <c r="N25" i="5"/>
  <c r="Q333" i="5"/>
  <c r="Q25" i="5"/>
  <c r="P334" i="5"/>
  <c r="P26" i="5"/>
  <c r="O333" i="5"/>
  <c r="O25" i="5"/>
  <c r="M333" i="5"/>
  <c r="M25" i="5"/>
  <c r="L333" i="5"/>
  <c r="L25" i="5"/>
  <c r="K333" i="5"/>
  <c r="K25" i="5"/>
  <c r="J25" i="5"/>
  <c r="J333" i="5"/>
  <c r="G333" i="5"/>
  <c r="G25" i="5"/>
  <c r="I333" i="5"/>
  <c r="I25" i="5"/>
  <c r="H333" i="5"/>
  <c r="H25" i="5"/>
  <c r="F333" i="5"/>
  <c r="F25" i="5"/>
  <c r="E333" i="5"/>
  <c r="E25" i="5"/>
  <c r="D333" i="5"/>
  <c r="D25" i="5"/>
  <c r="C333" i="5"/>
  <c r="C25" i="5"/>
  <c r="B333" i="5"/>
  <c r="B25" i="5"/>
  <c r="AM28" i="5" l="1"/>
  <c r="AM336" i="5"/>
  <c r="AL335" i="5"/>
  <c r="AL27" i="5"/>
  <c r="AN335" i="5"/>
  <c r="AN27" i="5"/>
  <c r="AO335" i="5"/>
  <c r="AO27" i="5"/>
  <c r="AH335" i="5"/>
  <c r="AH27" i="5"/>
  <c r="AI28" i="5"/>
  <c r="AI336" i="5"/>
  <c r="AJ335" i="5"/>
  <c r="AJ27" i="5"/>
  <c r="AK335" i="5"/>
  <c r="AK27" i="5"/>
  <c r="AD27" i="5"/>
  <c r="AD335" i="5"/>
  <c r="AG335" i="5"/>
  <c r="AG27" i="5"/>
  <c r="AE335" i="5"/>
  <c r="AE27" i="5"/>
  <c r="AF335" i="5"/>
  <c r="AF27" i="5"/>
  <c r="AC334" i="5"/>
  <c r="AC26" i="5"/>
  <c r="AA334" i="5"/>
  <c r="AA26" i="5"/>
  <c r="Z334" i="5"/>
  <c r="Z26" i="5"/>
  <c r="AB334" i="5"/>
  <c r="AB26" i="5"/>
  <c r="X334" i="5"/>
  <c r="X26" i="5"/>
  <c r="V334" i="5"/>
  <c r="V26" i="5"/>
  <c r="Y334" i="5"/>
  <c r="Y26" i="5"/>
  <c r="W334" i="5"/>
  <c r="W26" i="5"/>
  <c r="R335" i="5"/>
  <c r="R27" i="5"/>
  <c r="T334" i="5"/>
  <c r="T26" i="5"/>
  <c r="S334" i="5"/>
  <c r="S26" i="5"/>
  <c r="U334" i="5"/>
  <c r="U26" i="5"/>
  <c r="Q334" i="5"/>
  <c r="Q26" i="5"/>
  <c r="P335" i="5"/>
  <c r="P27" i="5"/>
  <c r="N334" i="5"/>
  <c r="N26" i="5"/>
  <c r="O334" i="5"/>
  <c r="O26" i="5"/>
  <c r="L334" i="5"/>
  <c r="L26" i="5"/>
  <c r="J334" i="5"/>
  <c r="J26" i="5"/>
  <c r="K334" i="5"/>
  <c r="K26" i="5"/>
  <c r="M334" i="5"/>
  <c r="M26" i="5"/>
  <c r="F334" i="5"/>
  <c r="F26" i="5"/>
  <c r="I334" i="5"/>
  <c r="I26" i="5"/>
  <c r="H334" i="5"/>
  <c r="H26" i="5"/>
  <c r="G334" i="5"/>
  <c r="G26" i="5"/>
  <c r="B334" i="5"/>
  <c r="B26" i="5"/>
  <c r="D334" i="5"/>
  <c r="D26" i="5"/>
  <c r="C334" i="5"/>
  <c r="C26" i="5"/>
  <c r="E334" i="5"/>
  <c r="E26" i="5"/>
  <c r="AO336" i="5" l="1"/>
  <c r="AO28" i="5"/>
  <c r="AL28" i="5"/>
  <c r="AL336" i="5"/>
  <c r="AN336" i="5"/>
  <c r="AN28" i="5"/>
  <c r="AM337" i="5"/>
  <c r="AM29" i="5"/>
  <c r="AK336" i="5"/>
  <c r="AK28" i="5"/>
  <c r="AI337" i="5"/>
  <c r="AI29" i="5"/>
  <c r="AJ336" i="5"/>
  <c r="AJ28" i="5"/>
  <c r="AH336" i="5"/>
  <c r="AH28" i="5"/>
  <c r="AF336" i="5"/>
  <c r="AF28" i="5"/>
  <c r="AG336" i="5"/>
  <c r="AG28" i="5"/>
  <c r="AE336" i="5"/>
  <c r="AE28" i="5"/>
  <c r="AD336" i="5"/>
  <c r="AD28" i="5"/>
  <c r="AB335" i="5"/>
  <c r="AB27" i="5"/>
  <c r="AA335" i="5"/>
  <c r="AA27" i="5"/>
  <c r="Z335" i="5"/>
  <c r="Z27" i="5"/>
  <c r="AC27" i="5"/>
  <c r="AC335" i="5"/>
  <c r="W335" i="5"/>
  <c r="W27" i="5"/>
  <c r="V27" i="5"/>
  <c r="V335" i="5"/>
  <c r="Y335" i="5"/>
  <c r="Y27" i="5"/>
  <c r="X335" i="5"/>
  <c r="X27" i="5"/>
  <c r="U335" i="5"/>
  <c r="U27" i="5"/>
  <c r="T335" i="5"/>
  <c r="T27" i="5"/>
  <c r="S335" i="5"/>
  <c r="S27" i="5"/>
  <c r="R336" i="5"/>
  <c r="R28" i="5"/>
  <c r="P336" i="5"/>
  <c r="P28" i="5"/>
  <c r="N335" i="5"/>
  <c r="N27" i="5"/>
  <c r="Q27" i="5"/>
  <c r="Q335" i="5"/>
  <c r="O27" i="5"/>
  <c r="O335" i="5"/>
  <c r="M335" i="5"/>
  <c r="M27" i="5"/>
  <c r="J335" i="5"/>
  <c r="J27" i="5"/>
  <c r="K335" i="5"/>
  <c r="K27" i="5"/>
  <c r="L335" i="5"/>
  <c r="L27" i="5"/>
  <c r="G335" i="5"/>
  <c r="G27" i="5"/>
  <c r="I335" i="5"/>
  <c r="I27" i="5"/>
  <c r="H335" i="5"/>
  <c r="H27" i="5"/>
  <c r="F335" i="5"/>
  <c r="F27" i="5"/>
  <c r="E335" i="5"/>
  <c r="E27" i="5"/>
  <c r="D335" i="5"/>
  <c r="D27" i="5"/>
  <c r="C335" i="5"/>
  <c r="C27" i="5"/>
  <c r="B27" i="5"/>
  <c r="B335" i="5"/>
  <c r="AM338" i="5" l="1"/>
  <c r="AM30" i="5"/>
  <c r="AL337" i="5"/>
  <c r="AL29" i="5"/>
  <c r="AN337" i="5"/>
  <c r="AN29" i="5"/>
  <c r="AO337" i="5"/>
  <c r="AO29" i="5"/>
  <c r="AH337" i="5"/>
  <c r="AH29" i="5"/>
  <c r="AI338" i="5"/>
  <c r="AI30" i="5"/>
  <c r="AJ337" i="5"/>
  <c r="AJ29" i="5"/>
  <c r="AK337" i="5"/>
  <c r="AK29" i="5"/>
  <c r="AD337" i="5"/>
  <c r="AD29" i="5"/>
  <c r="AG337" i="5"/>
  <c r="AG29" i="5"/>
  <c r="AE337" i="5"/>
  <c r="AE29" i="5"/>
  <c r="AF337" i="5"/>
  <c r="AF29" i="5"/>
  <c r="AA336" i="5"/>
  <c r="AA28" i="5"/>
  <c r="AC336" i="5"/>
  <c r="AC28" i="5"/>
  <c r="Z336" i="5"/>
  <c r="Z28" i="5"/>
  <c r="AB336" i="5"/>
  <c r="AB28" i="5"/>
  <c r="X28" i="5"/>
  <c r="X336" i="5"/>
  <c r="V336" i="5"/>
  <c r="V28" i="5"/>
  <c r="Y336" i="5"/>
  <c r="Y28" i="5"/>
  <c r="W336" i="5"/>
  <c r="W28" i="5"/>
  <c r="R29" i="5"/>
  <c r="R337" i="5"/>
  <c r="T28" i="5"/>
  <c r="T336" i="5"/>
  <c r="S336" i="5"/>
  <c r="S28" i="5"/>
  <c r="U336" i="5"/>
  <c r="U28" i="5"/>
  <c r="O336" i="5"/>
  <c r="O28" i="5"/>
  <c r="P337" i="5"/>
  <c r="P29" i="5"/>
  <c r="N336" i="5"/>
  <c r="N28" i="5"/>
  <c r="Q336" i="5"/>
  <c r="Q28" i="5"/>
  <c r="L336" i="5"/>
  <c r="L28" i="5"/>
  <c r="J28" i="5"/>
  <c r="J336" i="5"/>
  <c r="K336" i="5"/>
  <c r="K28" i="5"/>
  <c r="M336" i="5"/>
  <c r="M28" i="5"/>
  <c r="F336" i="5"/>
  <c r="F28" i="5"/>
  <c r="I336" i="5"/>
  <c r="I28" i="5"/>
  <c r="H336" i="5"/>
  <c r="H28" i="5"/>
  <c r="G336" i="5"/>
  <c r="G28" i="5"/>
  <c r="D336" i="5"/>
  <c r="D28" i="5"/>
  <c r="B336" i="5"/>
  <c r="B28" i="5"/>
  <c r="C336" i="5"/>
  <c r="C28" i="5"/>
  <c r="E336" i="5"/>
  <c r="E28" i="5"/>
  <c r="AO338" i="5" l="1"/>
  <c r="AO30" i="5"/>
  <c r="AL338" i="5"/>
  <c r="AL30" i="5"/>
  <c r="AN338" i="5"/>
  <c r="AN30" i="5"/>
  <c r="AM339" i="5"/>
  <c r="AM31" i="5"/>
  <c r="AK338" i="5"/>
  <c r="AK30" i="5"/>
  <c r="AI31" i="5"/>
  <c r="AI339" i="5"/>
  <c r="AJ338" i="5"/>
  <c r="AJ30" i="5"/>
  <c r="AH338" i="5"/>
  <c r="AH30" i="5"/>
  <c r="AF338" i="5"/>
  <c r="AF30" i="5"/>
  <c r="AG338" i="5"/>
  <c r="AG30" i="5"/>
  <c r="AE338" i="5"/>
  <c r="AE30" i="5"/>
  <c r="AD338" i="5"/>
  <c r="AD30" i="5"/>
  <c r="AB337" i="5"/>
  <c r="AB29" i="5"/>
  <c r="AC337" i="5"/>
  <c r="AC29" i="5"/>
  <c r="Z337" i="5"/>
  <c r="Z29" i="5"/>
  <c r="AA29" i="5"/>
  <c r="AA337" i="5"/>
  <c r="W337" i="5"/>
  <c r="W29" i="5"/>
  <c r="V337" i="5"/>
  <c r="V29" i="5"/>
  <c r="Y337" i="5"/>
  <c r="Y29" i="5"/>
  <c r="X337" i="5"/>
  <c r="X29" i="5"/>
  <c r="U337" i="5"/>
  <c r="U29" i="5"/>
  <c r="T337" i="5"/>
  <c r="T29" i="5"/>
  <c r="S337" i="5"/>
  <c r="S29" i="5"/>
  <c r="R338" i="5"/>
  <c r="R30" i="5"/>
  <c r="Q337" i="5"/>
  <c r="Q29" i="5"/>
  <c r="P338" i="5"/>
  <c r="P30" i="5"/>
  <c r="N337" i="5"/>
  <c r="N29" i="5"/>
  <c r="O337" i="5"/>
  <c r="O29" i="5"/>
  <c r="M337" i="5"/>
  <c r="M29" i="5"/>
  <c r="J337" i="5"/>
  <c r="J29" i="5"/>
  <c r="K337" i="5"/>
  <c r="K29" i="5"/>
  <c r="L337" i="5"/>
  <c r="L29" i="5"/>
  <c r="G337" i="5"/>
  <c r="G29" i="5"/>
  <c r="I337" i="5"/>
  <c r="I29" i="5"/>
  <c r="H337" i="5"/>
  <c r="H29" i="5"/>
  <c r="F337" i="5"/>
  <c r="F29" i="5"/>
  <c r="E337" i="5"/>
  <c r="E29" i="5"/>
  <c r="B337" i="5"/>
  <c r="B29" i="5"/>
  <c r="C337" i="5"/>
  <c r="C29" i="5"/>
  <c r="D337" i="5"/>
  <c r="D29" i="5"/>
  <c r="AM32" i="5" l="1"/>
  <c r="AM340" i="5"/>
  <c r="AL339" i="5"/>
  <c r="AL31" i="5"/>
  <c r="AN339" i="5"/>
  <c r="AN31" i="5"/>
  <c r="AO339" i="5"/>
  <c r="AO31" i="5"/>
  <c r="AH339" i="5"/>
  <c r="AH31" i="5"/>
  <c r="AI340" i="5"/>
  <c r="AI32" i="5"/>
  <c r="AJ339" i="5"/>
  <c r="AJ31" i="5"/>
  <c r="AK339" i="5"/>
  <c r="AK31" i="5"/>
  <c r="AD31" i="5"/>
  <c r="AD339" i="5"/>
  <c r="AG339" i="5"/>
  <c r="AG31" i="5"/>
  <c r="AE339" i="5"/>
  <c r="AE31" i="5"/>
  <c r="AF339" i="5"/>
  <c r="AF31" i="5"/>
  <c r="AC338" i="5"/>
  <c r="AC30" i="5"/>
  <c r="AA338" i="5"/>
  <c r="AA30" i="5"/>
  <c r="Z338" i="5"/>
  <c r="Z30" i="5"/>
  <c r="AB338" i="5"/>
  <c r="AB30" i="5"/>
  <c r="X338" i="5"/>
  <c r="X30" i="5"/>
  <c r="V338" i="5"/>
  <c r="V30" i="5"/>
  <c r="Y338" i="5"/>
  <c r="Y30" i="5"/>
  <c r="W338" i="5"/>
  <c r="W30" i="5"/>
  <c r="R339" i="5"/>
  <c r="R31" i="5"/>
  <c r="T338" i="5"/>
  <c r="T30" i="5"/>
  <c r="S338" i="5"/>
  <c r="S30" i="5"/>
  <c r="U338" i="5"/>
  <c r="U30" i="5"/>
  <c r="P339" i="5"/>
  <c r="P31" i="5"/>
  <c r="O338" i="5"/>
  <c r="O30" i="5"/>
  <c r="N30" i="5"/>
  <c r="N338" i="5"/>
  <c r="Q338" i="5"/>
  <c r="Q30" i="5"/>
  <c r="L338" i="5"/>
  <c r="L30" i="5"/>
  <c r="J338" i="5"/>
  <c r="J30" i="5"/>
  <c r="K338" i="5"/>
  <c r="K30" i="5"/>
  <c r="M338" i="5"/>
  <c r="M30" i="5"/>
  <c r="F338" i="5"/>
  <c r="F30" i="5"/>
  <c r="I338" i="5"/>
  <c r="I30" i="5"/>
  <c r="H338" i="5"/>
  <c r="H30" i="5"/>
  <c r="G338" i="5"/>
  <c r="G30" i="5"/>
  <c r="D338" i="5"/>
  <c r="D30" i="5"/>
  <c r="B338" i="5"/>
  <c r="B30" i="5"/>
  <c r="C338" i="5"/>
  <c r="C30" i="5"/>
  <c r="E338" i="5"/>
  <c r="E30" i="5"/>
  <c r="AO340" i="5" l="1"/>
  <c r="AO32" i="5"/>
  <c r="AL32" i="5"/>
  <c r="AL340" i="5"/>
  <c r="AN340" i="5"/>
  <c r="AN32" i="5"/>
  <c r="AM341" i="5"/>
  <c r="AM33" i="5"/>
  <c r="AK340" i="5"/>
  <c r="AK32" i="5"/>
  <c r="AI341" i="5"/>
  <c r="AI33" i="5"/>
  <c r="AJ340" i="5"/>
  <c r="AJ32" i="5"/>
  <c r="AH340" i="5"/>
  <c r="AH32" i="5"/>
  <c r="AF340" i="5"/>
  <c r="AF32" i="5"/>
  <c r="AG340" i="5"/>
  <c r="AG32" i="5"/>
  <c r="AE340" i="5"/>
  <c r="AE32" i="5"/>
  <c r="AD340" i="5"/>
  <c r="AD32" i="5"/>
  <c r="AB339" i="5"/>
  <c r="AB31" i="5"/>
  <c r="AA339" i="5"/>
  <c r="AA31" i="5"/>
  <c r="Z339" i="5"/>
  <c r="Z31" i="5"/>
  <c r="AC339" i="5"/>
  <c r="AC31" i="5"/>
  <c r="W339" i="5"/>
  <c r="W31" i="5"/>
  <c r="V31" i="5"/>
  <c r="V339" i="5"/>
  <c r="Y339" i="5"/>
  <c r="Y31" i="5"/>
  <c r="X339" i="5"/>
  <c r="X31" i="5"/>
  <c r="U339" i="5"/>
  <c r="U31" i="5"/>
  <c r="T339" i="5"/>
  <c r="T31" i="5"/>
  <c r="S339" i="5"/>
  <c r="S31" i="5"/>
  <c r="R340" i="5"/>
  <c r="R32" i="5"/>
  <c r="O31" i="5"/>
  <c r="O339" i="5"/>
  <c r="P32" i="5"/>
  <c r="P340" i="5"/>
  <c r="Q339" i="5"/>
  <c r="Q31" i="5"/>
  <c r="N339" i="5"/>
  <c r="N31" i="5"/>
  <c r="M339" i="5"/>
  <c r="M31" i="5"/>
  <c r="J339" i="5"/>
  <c r="J31" i="5"/>
  <c r="K339" i="5"/>
  <c r="K31" i="5"/>
  <c r="L339" i="5"/>
  <c r="L31" i="5"/>
  <c r="G339" i="5"/>
  <c r="G31" i="5"/>
  <c r="I339" i="5"/>
  <c r="I31" i="5"/>
  <c r="H339" i="5"/>
  <c r="H31" i="5"/>
  <c r="F339" i="5"/>
  <c r="F31" i="5"/>
  <c r="E339" i="5"/>
  <c r="E31" i="5"/>
  <c r="B31" i="5"/>
  <c r="B339" i="5"/>
  <c r="C339" i="5"/>
  <c r="C31" i="5"/>
  <c r="D339" i="5"/>
  <c r="D31" i="5"/>
  <c r="AM342" i="5" l="1"/>
  <c r="AM34" i="5"/>
  <c r="AL341" i="5"/>
  <c r="AL33" i="5"/>
  <c r="AN341" i="5"/>
  <c r="AN33" i="5"/>
  <c r="AO341" i="5"/>
  <c r="AO33" i="5"/>
  <c r="AH341" i="5"/>
  <c r="AH33" i="5"/>
  <c r="AI342" i="5"/>
  <c r="AI34" i="5"/>
  <c r="AJ341" i="5"/>
  <c r="AJ33" i="5"/>
  <c r="AK341" i="5"/>
  <c r="AK33" i="5"/>
  <c r="AD341" i="5"/>
  <c r="AD33" i="5"/>
  <c r="AG341" i="5"/>
  <c r="AG33" i="5"/>
  <c r="AE341" i="5"/>
  <c r="AE33" i="5"/>
  <c r="AF341" i="5"/>
  <c r="AF33" i="5"/>
  <c r="AC340" i="5"/>
  <c r="AC32" i="5"/>
  <c r="AA340" i="5"/>
  <c r="AA32" i="5"/>
  <c r="Z340" i="5"/>
  <c r="Z32" i="5"/>
  <c r="AB340" i="5"/>
  <c r="AB32" i="5"/>
  <c r="X340" i="5"/>
  <c r="X32" i="5"/>
  <c r="V340" i="5"/>
  <c r="V32" i="5"/>
  <c r="Y340" i="5"/>
  <c r="Y32" i="5"/>
  <c r="W340" i="5"/>
  <c r="W32" i="5"/>
  <c r="R33" i="5"/>
  <c r="R341" i="5"/>
  <c r="T340" i="5"/>
  <c r="T32" i="5"/>
  <c r="S340" i="5"/>
  <c r="S32" i="5"/>
  <c r="U340" i="5"/>
  <c r="U32" i="5"/>
  <c r="P341" i="5"/>
  <c r="P33" i="5"/>
  <c r="Q340" i="5"/>
  <c r="Q32" i="5"/>
  <c r="N32" i="5"/>
  <c r="N340" i="5"/>
  <c r="O340" i="5"/>
  <c r="O32" i="5"/>
  <c r="L340" i="5"/>
  <c r="L32" i="5"/>
  <c r="J340" i="5"/>
  <c r="J32" i="5"/>
  <c r="K32" i="5"/>
  <c r="K340" i="5"/>
  <c r="M340" i="5"/>
  <c r="M32" i="5"/>
  <c r="F340" i="5"/>
  <c r="F32" i="5"/>
  <c r="I340" i="5"/>
  <c r="I32" i="5"/>
  <c r="H340" i="5"/>
  <c r="H32" i="5"/>
  <c r="G32" i="5"/>
  <c r="G340" i="5"/>
  <c r="D340" i="5"/>
  <c r="D32" i="5"/>
  <c r="B340" i="5"/>
  <c r="B32" i="5"/>
  <c r="C32" i="5"/>
  <c r="C340" i="5"/>
  <c r="E340" i="5"/>
  <c r="E32" i="5"/>
  <c r="AO342" i="5" l="1"/>
  <c r="AO34" i="5"/>
  <c r="AL342" i="5"/>
  <c r="AL34" i="5"/>
  <c r="AN342" i="5"/>
  <c r="AN34" i="5"/>
  <c r="AM343" i="5"/>
  <c r="AM35" i="5"/>
  <c r="AK342" i="5"/>
  <c r="AK34" i="5"/>
  <c r="AI35" i="5"/>
  <c r="AI343" i="5"/>
  <c r="AJ342" i="5"/>
  <c r="AJ34" i="5"/>
  <c r="AH342" i="5"/>
  <c r="AH34" i="5"/>
  <c r="AF342" i="5"/>
  <c r="AF34" i="5"/>
  <c r="AG342" i="5"/>
  <c r="AG34" i="5"/>
  <c r="AE342" i="5"/>
  <c r="AE34" i="5"/>
  <c r="AD342" i="5"/>
  <c r="AD34" i="5"/>
  <c r="AB341" i="5"/>
  <c r="AB33" i="5"/>
  <c r="AA33" i="5"/>
  <c r="AA341" i="5"/>
  <c r="Z341" i="5"/>
  <c r="Z33" i="5"/>
  <c r="AC341" i="5"/>
  <c r="AC33" i="5"/>
  <c r="W341" i="5"/>
  <c r="W33" i="5"/>
  <c r="V341" i="5"/>
  <c r="V33" i="5"/>
  <c r="Y341" i="5"/>
  <c r="Y33" i="5"/>
  <c r="X341" i="5"/>
  <c r="X33" i="5"/>
  <c r="U341" i="5"/>
  <c r="U33" i="5"/>
  <c r="T341" i="5"/>
  <c r="T33" i="5"/>
  <c r="S341" i="5"/>
  <c r="S33" i="5"/>
  <c r="R342" i="5"/>
  <c r="R34" i="5"/>
  <c r="Q341" i="5"/>
  <c r="Q33" i="5"/>
  <c r="P342" i="5"/>
  <c r="P34" i="5"/>
  <c r="O341" i="5"/>
  <c r="O33" i="5"/>
  <c r="N341" i="5"/>
  <c r="N33" i="5"/>
  <c r="M341" i="5"/>
  <c r="M33" i="5"/>
  <c r="J33" i="5"/>
  <c r="J341" i="5"/>
  <c r="L341" i="5"/>
  <c r="L33" i="5"/>
  <c r="K341" i="5"/>
  <c r="K33" i="5"/>
  <c r="I341" i="5"/>
  <c r="I33" i="5"/>
  <c r="G341" i="5"/>
  <c r="G33" i="5"/>
  <c r="H341" i="5"/>
  <c r="H33" i="5"/>
  <c r="F341" i="5"/>
  <c r="F33" i="5"/>
  <c r="E341" i="5"/>
  <c r="E33" i="5"/>
  <c r="B341" i="5"/>
  <c r="B33" i="5"/>
  <c r="D341" i="5"/>
  <c r="D33" i="5"/>
  <c r="C341" i="5"/>
  <c r="C33" i="5"/>
  <c r="AM344" i="5" l="1"/>
  <c r="AM36" i="5"/>
  <c r="AL343" i="5"/>
  <c r="AL35" i="5"/>
  <c r="AN343" i="5"/>
  <c r="AN35" i="5"/>
  <c r="AO343" i="5"/>
  <c r="AO35" i="5"/>
  <c r="AH343" i="5"/>
  <c r="AH35" i="5"/>
  <c r="AI344" i="5"/>
  <c r="AI36" i="5"/>
  <c r="AJ343" i="5"/>
  <c r="AJ35" i="5"/>
  <c r="AK343" i="5"/>
  <c r="AK35" i="5"/>
  <c r="AD35" i="5"/>
  <c r="AD343" i="5"/>
  <c r="AG343" i="5"/>
  <c r="AG35" i="5"/>
  <c r="AE343" i="5"/>
  <c r="AE35" i="5"/>
  <c r="AF343" i="5"/>
  <c r="AF35" i="5"/>
  <c r="AC342" i="5"/>
  <c r="AC34" i="5"/>
  <c r="AA342" i="5"/>
  <c r="AA34" i="5"/>
  <c r="Z342" i="5"/>
  <c r="Z34" i="5"/>
  <c r="AB342" i="5"/>
  <c r="AB34" i="5"/>
  <c r="X342" i="5"/>
  <c r="X34" i="5"/>
  <c r="V342" i="5"/>
  <c r="V34" i="5"/>
  <c r="Y342" i="5"/>
  <c r="Y34" i="5"/>
  <c r="W342" i="5"/>
  <c r="W34" i="5"/>
  <c r="R343" i="5"/>
  <c r="R35" i="5"/>
  <c r="T342" i="5"/>
  <c r="T34" i="5"/>
  <c r="S342" i="5"/>
  <c r="S34" i="5"/>
  <c r="U342" i="5"/>
  <c r="U34" i="5"/>
  <c r="P343" i="5"/>
  <c r="P35" i="5"/>
  <c r="O342" i="5"/>
  <c r="O34" i="5"/>
  <c r="Q342" i="5"/>
  <c r="Q34" i="5"/>
  <c r="N342" i="5"/>
  <c r="N34" i="5"/>
  <c r="K342" i="5"/>
  <c r="K34" i="5"/>
  <c r="J342" i="5"/>
  <c r="J34" i="5"/>
  <c r="L342" i="5"/>
  <c r="L34" i="5"/>
  <c r="M342" i="5"/>
  <c r="M34" i="5"/>
  <c r="F342" i="5"/>
  <c r="F34" i="5"/>
  <c r="G342" i="5"/>
  <c r="G34" i="5"/>
  <c r="H342" i="5"/>
  <c r="H34" i="5"/>
  <c r="I342" i="5"/>
  <c r="I34" i="5"/>
  <c r="C342" i="5"/>
  <c r="C34" i="5"/>
  <c r="B342" i="5"/>
  <c r="B34" i="5"/>
  <c r="D342" i="5"/>
  <c r="D34" i="5"/>
  <c r="E342" i="5"/>
  <c r="E34" i="5"/>
  <c r="AO344" i="5" l="1"/>
  <c r="AO36" i="5"/>
  <c r="AL344" i="5"/>
  <c r="AL36" i="5"/>
  <c r="AN344" i="5"/>
  <c r="AN36" i="5"/>
  <c r="AM345" i="5"/>
  <c r="AM37" i="5"/>
  <c r="AK344" i="5"/>
  <c r="AK36" i="5"/>
  <c r="AI345" i="5"/>
  <c r="AI37" i="5"/>
  <c r="AJ344" i="5"/>
  <c r="AJ36" i="5"/>
  <c r="AH344" i="5"/>
  <c r="AH36" i="5"/>
  <c r="AF36" i="5"/>
  <c r="AF344" i="5"/>
  <c r="AG344" i="5"/>
  <c r="AG36" i="5"/>
  <c r="AE344" i="5"/>
  <c r="AE36" i="5"/>
  <c r="AD344" i="5"/>
  <c r="AD36" i="5"/>
  <c r="AB343" i="5"/>
  <c r="AB35" i="5"/>
  <c r="AA343" i="5"/>
  <c r="AA35" i="5"/>
  <c r="Z343" i="5"/>
  <c r="Z35" i="5"/>
  <c r="AC35" i="5"/>
  <c r="AC343" i="5"/>
  <c r="W343" i="5"/>
  <c r="W35" i="5"/>
  <c r="V35" i="5"/>
  <c r="V343" i="5"/>
  <c r="Y343" i="5"/>
  <c r="Y35" i="5"/>
  <c r="X343" i="5"/>
  <c r="X35" i="5"/>
  <c r="U343" i="5"/>
  <c r="U35" i="5"/>
  <c r="T343" i="5"/>
  <c r="T35" i="5"/>
  <c r="S343" i="5"/>
  <c r="S35" i="5"/>
  <c r="R344" i="5"/>
  <c r="R36" i="5"/>
  <c r="O35" i="5"/>
  <c r="O343" i="5"/>
  <c r="Q343" i="5"/>
  <c r="Q35" i="5"/>
  <c r="P344" i="5"/>
  <c r="P36" i="5"/>
  <c r="N343" i="5"/>
  <c r="N35" i="5"/>
  <c r="M343" i="5"/>
  <c r="M35" i="5"/>
  <c r="J343" i="5"/>
  <c r="J35" i="5"/>
  <c r="L343" i="5"/>
  <c r="L35" i="5"/>
  <c r="K343" i="5"/>
  <c r="K35" i="5"/>
  <c r="I343" i="5"/>
  <c r="I35" i="5"/>
  <c r="G343" i="5"/>
  <c r="G35" i="5"/>
  <c r="H343" i="5"/>
  <c r="H35" i="5"/>
  <c r="F343" i="5"/>
  <c r="F35" i="5"/>
  <c r="E343" i="5"/>
  <c r="E35" i="5"/>
  <c r="B35" i="5"/>
  <c r="B343" i="5"/>
  <c r="D343" i="5"/>
  <c r="D35" i="5"/>
  <c r="C343" i="5"/>
  <c r="C35" i="5"/>
  <c r="AM346" i="5" l="1"/>
  <c r="AM38" i="5"/>
  <c r="AL345" i="5"/>
  <c r="AL37" i="5"/>
  <c r="AN345" i="5"/>
  <c r="AN37" i="5"/>
  <c r="AO345" i="5"/>
  <c r="AO37" i="5"/>
  <c r="AH345" i="5"/>
  <c r="AH37" i="5"/>
  <c r="AI346" i="5"/>
  <c r="AI38" i="5"/>
  <c r="AJ345" i="5"/>
  <c r="AJ37" i="5"/>
  <c r="AK345" i="5"/>
  <c r="AK37" i="5"/>
  <c r="AD345" i="5"/>
  <c r="AD37" i="5"/>
  <c r="AG345" i="5"/>
  <c r="AG37" i="5"/>
  <c r="AE345" i="5"/>
  <c r="AE37" i="5"/>
  <c r="AF345" i="5"/>
  <c r="AF37" i="5"/>
  <c r="AA344" i="5"/>
  <c r="AA36" i="5"/>
  <c r="AC344" i="5"/>
  <c r="AC36" i="5"/>
  <c r="Z36" i="5"/>
  <c r="Z344" i="5"/>
  <c r="AB344" i="5"/>
  <c r="AB36" i="5"/>
  <c r="X344" i="5"/>
  <c r="X36" i="5"/>
  <c r="V344" i="5"/>
  <c r="V36" i="5"/>
  <c r="Y344" i="5"/>
  <c r="Y36" i="5"/>
  <c r="W344" i="5"/>
  <c r="W36" i="5"/>
  <c r="R37" i="5"/>
  <c r="R345" i="5"/>
  <c r="T36" i="5"/>
  <c r="T344" i="5"/>
  <c r="S344" i="5"/>
  <c r="S36" i="5"/>
  <c r="U344" i="5"/>
  <c r="U36" i="5"/>
  <c r="Q344" i="5"/>
  <c r="Q36" i="5"/>
  <c r="P345" i="5"/>
  <c r="P37" i="5"/>
  <c r="N344" i="5"/>
  <c r="N36" i="5"/>
  <c r="O344" i="5"/>
  <c r="O36" i="5"/>
  <c r="K344" i="5"/>
  <c r="K36" i="5"/>
  <c r="J344" i="5"/>
  <c r="J36" i="5"/>
  <c r="L344" i="5"/>
  <c r="L36" i="5"/>
  <c r="M344" i="5"/>
  <c r="M36" i="5"/>
  <c r="F36" i="5"/>
  <c r="F344" i="5"/>
  <c r="G344" i="5"/>
  <c r="G36" i="5"/>
  <c r="H344" i="5"/>
  <c r="H36" i="5"/>
  <c r="I344" i="5"/>
  <c r="I36" i="5"/>
  <c r="C344" i="5"/>
  <c r="C36" i="5"/>
  <c r="B36" i="5"/>
  <c r="B344" i="5"/>
  <c r="D344" i="5"/>
  <c r="D36" i="5"/>
  <c r="E344" i="5"/>
  <c r="E36" i="5"/>
  <c r="AO346" i="5" l="1"/>
  <c r="AO38" i="5"/>
  <c r="AL346" i="5"/>
  <c r="AL38" i="5"/>
  <c r="AN346" i="5"/>
  <c r="AN38" i="5"/>
  <c r="AM347" i="5"/>
  <c r="AM39" i="5"/>
  <c r="AK346" i="5"/>
  <c r="AK38" i="5"/>
  <c r="AI39" i="5"/>
  <c r="AI347" i="5"/>
  <c r="AJ346" i="5"/>
  <c r="AJ38" i="5"/>
  <c r="AH346" i="5"/>
  <c r="AH38" i="5"/>
  <c r="AF346" i="5"/>
  <c r="AF38" i="5"/>
  <c r="AG346" i="5"/>
  <c r="AG38" i="5"/>
  <c r="AE346" i="5"/>
  <c r="AE38" i="5"/>
  <c r="AD346" i="5"/>
  <c r="AD38" i="5"/>
  <c r="AB345" i="5"/>
  <c r="AB37" i="5"/>
  <c r="AC345" i="5"/>
  <c r="AC37" i="5"/>
  <c r="AA37" i="5"/>
  <c r="AA345" i="5"/>
  <c r="Z345" i="5"/>
  <c r="Z37" i="5"/>
  <c r="W345" i="5"/>
  <c r="W37" i="5"/>
  <c r="V345" i="5"/>
  <c r="V37" i="5"/>
  <c r="Y345" i="5"/>
  <c r="Y37" i="5"/>
  <c r="X345" i="5"/>
  <c r="X37" i="5"/>
  <c r="U345" i="5"/>
  <c r="U37" i="5"/>
  <c r="T345" i="5"/>
  <c r="T37" i="5"/>
  <c r="S345" i="5"/>
  <c r="S37" i="5"/>
  <c r="R346" i="5"/>
  <c r="R38" i="5"/>
  <c r="P346" i="5"/>
  <c r="P38" i="5"/>
  <c r="N345" i="5"/>
  <c r="N37" i="5"/>
  <c r="Q345" i="5"/>
  <c r="Q37" i="5"/>
  <c r="O345" i="5"/>
  <c r="O37" i="5"/>
  <c r="M345" i="5"/>
  <c r="M37" i="5"/>
  <c r="J37" i="5"/>
  <c r="J345" i="5"/>
  <c r="L345" i="5"/>
  <c r="L37" i="5"/>
  <c r="K345" i="5"/>
  <c r="K37" i="5"/>
  <c r="I345" i="5"/>
  <c r="I37" i="5"/>
  <c r="G345" i="5"/>
  <c r="G37" i="5"/>
  <c r="H345" i="5"/>
  <c r="H37" i="5"/>
  <c r="F345" i="5"/>
  <c r="F37" i="5"/>
  <c r="E345" i="5"/>
  <c r="E37" i="5"/>
  <c r="B345" i="5"/>
  <c r="B37" i="5"/>
  <c r="D345" i="5"/>
  <c r="D37" i="5"/>
  <c r="C345" i="5"/>
  <c r="C37" i="5"/>
  <c r="AM348" i="5" l="1"/>
  <c r="AM40" i="5"/>
  <c r="AL39" i="5"/>
  <c r="AL347" i="5"/>
  <c r="AN347" i="5"/>
  <c r="AN39" i="5"/>
  <c r="AO347" i="5"/>
  <c r="AO39" i="5"/>
  <c r="AH347" i="5"/>
  <c r="AH39" i="5"/>
  <c r="AI348" i="5"/>
  <c r="AI40" i="5"/>
  <c r="AJ39" i="5"/>
  <c r="AJ347" i="5"/>
  <c r="AK347" i="5"/>
  <c r="AK39" i="5"/>
  <c r="AD39" i="5"/>
  <c r="AD347" i="5"/>
  <c r="AG347" i="5"/>
  <c r="AG39" i="5"/>
  <c r="AE347" i="5"/>
  <c r="AE39" i="5"/>
  <c r="AF347" i="5"/>
  <c r="AF39" i="5"/>
  <c r="Z346" i="5"/>
  <c r="Z38" i="5"/>
  <c r="AC346" i="5"/>
  <c r="AC38" i="5"/>
  <c r="AB346" i="5"/>
  <c r="AB38" i="5"/>
  <c r="AA346" i="5"/>
  <c r="AA38" i="5"/>
  <c r="X346" i="5"/>
  <c r="X38" i="5"/>
  <c r="V346" i="5"/>
  <c r="V38" i="5"/>
  <c r="Y346" i="5"/>
  <c r="Y38" i="5"/>
  <c r="W346" i="5"/>
  <c r="W38" i="5"/>
  <c r="R347" i="5"/>
  <c r="R39" i="5"/>
  <c r="T346" i="5"/>
  <c r="T38" i="5"/>
  <c r="S346" i="5"/>
  <c r="S38" i="5"/>
  <c r="U346" i="5"/>
  <c r="U38" i="5"/>
  <c r="N38" i="5"/>
  <c r="N346" i="5"/>
  <c r="Q346" i="5"/>
  <c r="Q38" i="5"/>
  <c r="P347" i="5"/>
  <c r="P39" i="5"/>
  <c r="O346" i="5"/>
  <c r="O38" i="5"/>
  <c r="K346" i="5"/>
  <c r="K38" i="5"/>
  <c r="J346" i="5"/>
  <c r="J38" i="5"/>
  <c r="L346" i="5"/>
  <c r="L38" i="5"/>
  <c r="M346" i="5"/>
  <c r="M38" i="5"/>
  <c r="F346" i="5"/>
  <c r="F38" i="5"/>
  <c r="G346" i="5"/>
  <c r="G38" i="5"/>
  <c r="H346" i="5"/>
  <c r="H38" i="5"/>
  <c r="I346" i="5"/>
  <c r="I38" i="5"/>
  <c r="C346" i="5"/>
  <c r="C38" i="5"/>
  <c r="B346" i="5"/>
  <c r="B38" i="5"/>
  <c r="D346" i="5"/>
  <c r="D38" i="5"/>
  <c r="E346" i="5"/>
  <c r="E38" i="5"/>
  <c r="AO348" i="5" l="1"/>
  <c r="AO40" i="5"/>
  <c r="AL40" i="5"/>
  <c r="AL348" i="5"/>
  <c r="AN348" i="5"/>
  <c r="AN40" i="5"/>
  <c r="AM349" i="5"/>
  <c r="AM41" i="5"/>
  <c r="AK348" i="5"/>
  <c r="AK40" i="5"/>
  <c r="AI349" i="5"/>
  <c r="AI41" i="5"/>
  <c r="AH348" i="5"/>
  <c r="AH40" i="5"/>
  <c r="AJ348" i="5"/>
  <c r="AJ40" i="5"/>
  <c r="AF40" i="5"/>
  <c r="AF348" i="5"/>
  <c r="AG348" i="5"/>
  <c r="AG40" i="5"/>
  <c r="AE348" i="5"/>
  <c r="AE40" i="5"/>
  <c r="AD348" i="5"/>
  <c r="AD40" i="5"/>
  <c r="AA347" i="5"/>
  <c r="AA39" i="5"/>
  <c r="AC39" i="5"/>
  <c r="AC347" i="5"/>
  <c r="AB347" i="5"/>
  <c r="AB39" i="5"/>
  <c r="Z347" i="5"/>
  <c r="Z39" i="5"/>
  <c r="W347" i="5"/>
  <c r="W39" i="5"/>
  <c r="V39" i="5"/>
  <c r="V347" i="5"/>
  <c r="Y347" i="5"/>
  <c r="Y39" i="5"/>
  <c r="X347" i="5"/>
  <c r="X39" i="5"/>
  <c r="U347" i="5"/>
  <c r="U39" i="5"/>
  <c r="T347" i="5"/>
  <c r="T39" i="5"/>
  <c r="S347" i="5"/>
  <c r="S39" i="5"/>
  <c r="R348" i="5"/>
  <c r="R40" i="5"/>
  <c r="Q347" i="5"/>
  <c r="Q39" i="5"/>
  <c r="P40" i="5"/>
  <c r="P348" i="5"/>
  <c r="O39" i="5"/>
  <c r="O347" i="5"/>
  <c r="N347" i="5"/>
  <c r="N39" i="5"/>
  <c r="M347" i="5"/>
  <c r="M39" i="5"/>
  <c r="J347" i="5"/>
  <c r="J39" i="5"/>
  <c r="L347" i="5"/>
  <c r="L39" i="5"/>
  <c r="K347" i="5"/>
  <c r="K39" i="5"/>
  <c r="I347" i="5"/>
  <c r="I39" i="5"/>
  <c r="G347" i="5"/>
  <c r="G39" i="5"/>
  <c r="H347" i="5"/>
  <c r="H39" i="5"/>
  <c r="F347" i="5"/>
  <c r="F39" i="5"/>
  <c r="E347" i="5"/>
  <c r="E39" i="5"/>
  <c r="B39" i="5"/>
  <c r="B347" i="5"/>
  <c r="D347" i="5"/>
  <c r="D39" i="5"/>
  <c r="C347" i="5"/>
  <c r="C39" i="5"/>
  <c r="AM350" i="5" l="1"/>
  <c r="AM42" i="5"/>
  <c r="AL349" i="5"/>
  <c r="AL41" i="5"/>
  <c r="AN349" i="5"/>
  <c r="AN41" i="5"/>
  <c r="AO349" i="5"/>
  <c r="AO41" i="5"/>
  <c r="AJ349" i="5"/>
  <c r="AJ41" i="5"/>
  <c r="AI350" i="5"/>
  <c r="AI42" i="5"/>
  <c r="AH349" i="5"/>
  <c r="AH41" i="5"/>
  <c r="AK349" i="5"/>
  <c r="AK41" i="5"/>
  <c r="AD349" i="5"/>
  <c r="AD41" i="5"/>
  <c r="AG349" i="5"/>
  <c r="AG41" i="5"/>
  <c r="AE349" i="5"/>
  <c r="AE41" i="5"/>
  <c r="AF349" i="5"/>
  <c r="AF41" i="5"/>
  <c r="Z348" i="5"/>
  <c r="Z40" i="5"/>
  <c r="AC348" i="5"/>
  <c r="AC40" i="5"/>
  <c r="AB348" i="5"/>
  <c r="AB40" i="5"/>
  <c r="AA348" i="5"/>
  <c r="AA40" i="5"/>
  <c r="X40" i="5"/>
  <c r="X348" i="5"/>
  <c r="V348" i="5"/>
  <c r="V40" i="5"/>
  <c r="Y348" i="5"/>
  <c r="Y40" i="5"/>
  <c r="W348" i="5"/>
  <c r="W40" i="5"/>
  <c r="R41" i="5"/>
  <c r="R349" i="5"/>
  <c r="T40" i="5"/>
  <c r="T348" i="5"/>
  <c r="S348" i="5"/>
  <c r="S40" i="5"/>
  <c r="U348" i="5"/>
  <c r="U40" i="5"/>
  <c r="P349" i="5"/>
  <c r="P41" i="5"/>
  <c r="Q348" i="5"/>
  <c r="Q40" i="5"/>
  <c r="N348" i="5"/>
  <c r="N40" i="5"/>
  <c r="O348" i="5"/>
  <c r="O40" i="5"/>
  <c r="K348" i="5"/>
  <c r="K40" i="5"/>
  <c r="J348" i="5"/>
  <c r="J40" i="5"/>
  <c r="L348" i="5"/>
  <c r="L40" i="5"/>
  <c r="M348" i="5"/>
  <c r="M40" i="5"/>
  <c r="F348" i="5"/>
  <c r="F40" i="5"/>
  <c r="G348" i="5"/>
  <c r="G40" i="5"/>
  <c r="H348" i="5"/>
  <c r="H40" i="5"/>
  <c r="I348" i="5"/>
  <c r="I40" i="5"/>
  <c r="C348" i="5"/>
  <c r="C40" i="5"/>
  <c r="B348" i="5"/>
  <c r="B40" i="5"/>
  <c r="D348" i="5"/>
  <c r="D40" i="5"/>
  <c r="E348" i="5"/>
  <c r="E40" i="5"/>
  <c r="AO350" i="5" l="1"/>
  <c r="AO42" i="5"/>
  <c r="AL350" i="5"/>
  <c r="AL42" i="5"/>
  <c r="AN350" i="5"/>
  <c r="AN42" i="5"/>
  <c r="AM351" i="5"/>
  <c r="AM43" i="5"/>
  <c r="AK350" i="5"/>
  <c r="AK42" i="5"/>
  <c r="AI43" i="5"/>
  <c r="AI351" i="5"/>
  <c r="AH350" i="5"/>
  <c r="AH42" i="5"/>
  <c r="AJ350" i="5"/>
  <c r="AJ42" i="5"/>
  <c r="AF350" i="5"/>
  <c r="AF42" i="5"/>
  <c r="AG350" i="5"/>
  <c r="AG42" i="5"/>
  <c r="AE350" i="5"/>
  <c r="AE42" i="5"/>
  <c r="AD350" i="5"/>
  <c r="AD42" i="5"/>
  <c r="AA41" i="5"/>
  <c r="AA349" i="5"/>
  <c r="AC349" i="5"/>
  <c r="AC41" i="5"/>
  <c r="AB349" i="5"/>
  <c r="AB41" i="5"/>
  <c r="Z349" i="5"/>
  <c r="Z41" i="5"/>
  <c r="W349" i="5"/>
  <c r="W41" i="5"/>
  <c r="V349" i="5"/>
  <c r="V41" i="5"/>
  <c r="Y349" i="5"/>
  <c r="Y41" i="5"/>
  <c r="X349" i="5"/>
  <c r="X41" i="5"/>
  <c r="U349" i="5"/>
  <c r="U41" i="5"/>
  <c r="T349" i="5"/>
  <c r="T41" i="5"/>
  <c r="S349" i="5"/>
  <c r="S41" i="5"/>
  <c r="R350" i="5"/>
  <c r="R42" i="5"/>
  <c r="Q349" i="5"/>
  <c r="Q41" i="5"/>
  <c r="O349" i="5"/>
  <c r="O41" i="5"/>
  <c r="N349" i="5"/>
  <c r="N41" i="5"/>
  <c r="P350" i="5"/>
  <c r="P42" i="5"/>
  <c r="M349" i="5"/>
  <c r="M41" i="5"/>
  <c r="J41" i="5"/>
  <c r="J349" i="5"/>
  <c r="L349" i="5"/>
  <c r="L41" i="5"/>
  <c r="K349" i="5"/>
  <c r="K41" i="5"/>
  <c r="I349" i="5"/>
  <c r="I41" i="5"/>
  <c r="G349" i="5"/>
  <c r="G41" i="5"/>
  <c r="H349" i="5"/>
  <c r="H41" i="5"/>
  <c r="F349" i="5"/>
  <c r="F41" i="5"/>
  <c r="E349" i="5"/>
  <c r="E41" i="5"/>
  <c r="B349" i="5"/>
  <c r="B41" i="5"/>
  <c r="D349" i="5"/>
  <c r="D41" i="5"/>
  <c r="C349" i="5"/>
  <c r="C41" i="5"/>
  <c r="AM44" i="5" l="1"/>
  <c r="AM352" i="5"/>
  <c r="AL351" i="5"/>
  <c r="AL43" i="5"/>
  <c r="AN351" i="5"/>
  <c r="AN43" i="5"/>
  <c r="AO351" i="5"/>
  <c r="AO43" i="5"/>
  <c r="AJ43" i="5"/>
  <c r="AJ351" i="5"/>
  <c r="AI44" i="5"/>
  <c r="AI352" i="5"/>
  <c r="AH351" i="5"/>
  <c r="AH43" i="5"/>
  <c r="AK351" i="5"/>
  <c r="AK43" i="5"/>
  <c r="AD43" i="5"/>
  <c r="AD351" i="5"/>
  <c r="AG351" i="5"/>
  <c r="AG43" i="5"/>
  <c r="AE351" i="5"/>
  <c r="AE43" i="5"/>
  <c r="AF351" i="5"/>
  <c r="AF43" i="5"/>
  <c r="Z350" i="5"/>
  <c r="Z42" i="5"/>
  <c r="AC350" i="5"/>
  <c r="AC42" i="5"/>
  <c r="AB350" i="5"/>
  <c r="AB42" i="5"/>
  <c r="AA350" i="5"/>
  <c r="AA42" i="5"/>
  <c r="X350" i="5"/>
  <c r="X42" i="5"/>
  <c r="V350" i="5"/>
  <c r="V42" i="5"/>
  <c r="Y350" i="5"/>
  <c r="Y42" i="5"/>
  <c r="W350" i="5"/>
  <c r="W42" i="5"/>
  <c r="R351" i="5"/>
  <c r="R43" i="5"/>
  <c r="T350" i="5"/>
  <c r="T42" i="5"/>
  <c r="S350" i="5"/>
  <c r="S42" i="5"/>
  <c r="U350" i="5"/>
  <c r="U42" i="5"/>
  <c r="P351" i="5"/>
  <c r="P43" i="5"/>
  <c r="O350" i="5"/>
  <c r="O42" i="5"/>
  <c r="N350" i="5"/>
  <c r="N42" i="5"/>
  <c r="Q350" i="5"/>
  <c r="Q42" i="5"/>
  <c r="K350" i="5"/>
  <c r="K42" i="5"/>
  <c r="J350" i="5"/>
  <c r="J42" i="5"/>
  <c r="L350" i="5"/>
  <c r="L42" i="5"/>
  <c r="M350" i="5"/>
  <c r="M42" i="5"/>
  <c r="F350" i="5"/>
  <c r="F42" i="5"/>
  <c r="G350" i="5"/>
  <c r="G42" i="5"/>
  <c r="H350" i="5"/>
  <c r="H42" i="5"/>
  <c r="I350" i="5"/>
  <c r="I42" i="5"/>
  <c r="C350" i="5"/>
  <c r="C42" i="5"/>
  <c r="B350" i="5"/>
  <c r="B42" i="5"/>
  <c r="D350" i="5"/>
  <c r="D42" i="5"/>
  <c r="E350" i="5"/>
  <c r="E42" i="5"/>
  <c r="AO352" i="5" l="1"/>
  <c r="AO44" i="5"/>
  <c r="AL44" i="5"/>
  <c r="AL352" i="5"/>
  <c r="AN352" i="5"/>
  <c r="AN44" i="5"/>
  <c r="AM353" i="5"/>
  <c r="AM45" i="5"/>
  <c r="AK352" i="5"/>
  <c r="AK44" i="5"/>
  <c r="AI353" i="5"/>
  <c r="AI45" i="5"/>
  <c r="AH352" i="5"/>
  <c r="AH44" i="5"/>
  <c r="AJ352" i="5"/>
  <c r="AJ44" i="5"/>
  <c r="AF352" i="5"/>
  <c r="AF44" i="5"/>
  <c r="AG352" i="5"/>
  <c r="AG44" i="5"/>
  <c r="AE352" i="5"/>
  <c r="AE44" i="5"/>
  <c r="AD352" i="5"/>
  <c r="AD44" i="5"/>
  <c r="AA351" i="5"/>
  <c r="AA43" i="5"/>
  <c r="AC43" i="5"/>
  <c r="AC351" i="5"/>
  <c r="AB351" i="5"/>
  <c r="AB43" i="5"/>
  <c r="Z351" i="5"/>
  <c r="Z43" i="5"/>
  <c r="W351" i="5"/>
  <c r="W43" i="5"/>
  <c r="V43" i="5"/>
  <c r="V351" i="5"/>
  <c r="Y351" i="5"/>
  <c r="Y43" i="5"/>
  <c r="X351" i="5"/>
  <c r="X43" i="5"/>
  <c r="U351" i="5"/>
  <c r="U43" i="5"/>
  <c r="T351" i="5"/>
  <c r="T43" i="5"/>
  <c r="S351" i="5"/>
  <c r="S43" i="5"/>
  <c r="R352" i="5"/>
  <c r="R44" i="5"/>
  <c r="O43" i="5"/>
  <c r="O351" i="5"/>
  <c r="Q43" i="5"/>
  <c r="Q351" i="5"/>
  <c r="N351" i="5"/>
  <c r="N43" i="5"/>
  <c r="P352" i="5"/>
  <c r="P44" i="5"/>
  <c r="M351" i="5"/>
  <c r="M43" i="5"/>
  <c r="J43" i="5"/>
  <c r="J351" i="5"/>
  <c r="L351" i="5"/>
  <c r="L43" i="5"/>
  <c r="K351" i="5"/>
  <c r="K43" i="5"/>
  <c r="I351" i="5"/>
  <c r="I43" i="5"/>
  <c r="G351" i="5"/>
  <c r="G43" i="5"/>
  <c r="H351" i="5"/>
  <c r="H43" i="5"/>
  <c r="F351" i="5"/>
  <c r="F43" i="5"/>
  <c r="E351" i="5"/>
  <c r="E43" i="5"/>
  <c r="B43" i="5"/>
  <c r="B351" i="5"/>
  <c r="D351" i="5"/>
  <c r="D43" i="5"/>
  <c r="C351" i="5"/>
  <c r="C43" i="5"/>
  <c r="AM354" i="5" l="1"/>
  <c r="AM46" i="5"/>
  <c r="AL353" i="5"/>
  <c r="AL45" i="5"/>
  <c r="AN353" i="5"/>
  <c r="AN45" i="5"/>
  <c r="AO353" i="5"/>
  <c r="AO45" i="5"/>
  <c r="AJ353" i="5"/>
  <c r="AJ45" i="5"/>
  <c r="AI354" i="5"/>
  <c r="AI46" i="5"/>
  <c r="AH353" i="5"/>
  <c r="AH45" i="5"/>
  <c r="AK353" i="5"/>
  <c r="AK45" i="5"/>
  <c r="AD353" i="5"/>
  <c r="AD45" i="5"/>
  <c r="AG353" i="5"/>
  <c r="AG45" i="5"/>
  <c r="AE353" i="5"/>
  <c r="AE45" i="5"/>
  <c r="AF45" i="5"/>
  <c r="AF353" i="5"/>
  <c r="Z352" i="5"/>
  <c r="Z44" i="5"/>
  <c r="AC352" i="5"/>
  <c r="AC44" i="5"/>
  <c r="AB352" i="5"/>
  <c r="AB44" i="5"/>
  <c r="AA352" i="5"/>
  <c r="AA44" i="5"/>
  <c r="X44" i="5"/>
  <c r="X352" i="5"/>
  <c r="V352" i="5"/>
  <c r="V44" i="5"/>
  <c r="Y352" i="5"/>
  <c r="Y44" i="5"/>
  <c r="W352" i="5"/>
  <c r="W44" i="5"/>
  <c r="R45" i="5"/>
  <c r="R353" i="5"/>
  <c r="T44" i="5"/>
  <c r="T352" i="5"/>
  <c r="S352" i="5"/>
  <c r="S44" i="5"/>
  <c r="U352" i="5"/>
  <c r="U44" i="5"/>
  <c r="Q352" i="5"/>
  <c r="Q44" i="5"/>
  <c r="P353" i="5"/>
  <c r="P45" i="5"/>
  <c r="N352" i="5"/>
  <c r="N44" i="5"/>
  <c r="O352" i="5"/>
  <c r="O44" i="5"/>
  <c r="K352" i="5"/>
  <c r="K44" i="5"/>
  <c r="J44" i="5"/>
  <c r="J352" i="5"/>
  <c r="L352" i="5"/>
  <c r="L44" i="5"/>
  <c r="M352" i="5"/>
  <c r="M44" i="5"/>
  <c r="F44" i="5"/>
  <c r="F352" i="5"/>
  <c r="G352" i="5"/>
  <c r="G44" i="5"/>
  <c r="H352" i="5"/>
  <c r="H44" i="5"/>
  <c r="I352" i="5"/>
  <c r="I44" i="5"/>
  <c r="C352" i="5"/>
  <c r="C44" i="5"/>
  <c r="B352" i="5"/>
  <c r="B44" i="5"/>
  <c r="D352" i="5"/>
  <c r="D44" i="5"/>
  <c r="E352" i="5"/>
  <c r="E44" i="5"/>
  <c r="AO354" i="5" l="1"/>
  <c r="AO46" i="5"/>
  <c r="AL354" i="5"/>
  <c r="AL46" i="5"/>
  <c r="AN354" i="5"/>
  <c r="AN46" i="5"/>
  <c r="AM355" i="5"/>
  <c r="AM47" i="5"/>
  <c r="AK354" i="5"/>
  <c r="AK46" i="5"/>
  <c r="AI47" i="5"/>
  <c r="AI355" i="5"/>
  <c r="AH354" i="5"/>
  <c r="AH46" i="5"/>
  <c r="AJ354" i="5"/>
  <c r="AJ46" i="5"/>
  <c r="AG354" i="5"/>
  <c r="AG46" i="5"/>
  <c r="AF354" i="5"/>
  <c r="AF46" i="5"/>
  <c r="AE354" i="5"/>
  <c r="AE46" i="5"/>
  <c r="AD354" i="5"/>
  <c r="AD46" i="5"/>
  <c r="AA45" i="5"/>
  <c r="AA353" i="5"/>
  <c r="AC353" i="5"/>
  <c r="AC45" i="5"/>
  <c r="AB353" i="5"/>
  <c r="AB45" i="5"/>
  <c r="Z353" i="5"/>
  <c r="Z45" i="5"/>
  <c r="W353" i="5"/>
  <c r="W45" i="5"/>
  <c r="V353" i="5"/>
  <c r="V45" i="5"/>
  <c r="Y353" i="5"/>
  <c r="Y45" i="5"/>
  <c r="X353" i="5"/>
  <c r="X45" i="5"/>
  <c r="U353" i="5"/>
  <c r="U45" i="5"/>
  <c r="T353" i="5"/>
  <c r="T45" i="5"/>
  <c r="S353" i="5"/>
  <c r="S45" i="5"/>
  <c r="R354" i="5"/>
  <c r="R46" i="5"/>
  <c r="P354" i="5"/>
  <c r="P46" i="5"/>
  <c r="N353" i="5"/>
  <c r="N45" i="5"/>
  <c r="Q353" i="5"/>
  <c r="Q45" i="5"/>
  <c r="O353" i="5"/>
  <c r="O45" i="5"/>
  <c r="M353" i="5"/>
  <c r="M45" i="5"/>
  <c r="J353" i="5"/>
  <c r="J45" i="5"/>
  <c r="L353" i="5"/>
  <c r="L45" i="5"/>
  <c r="K353" i="5"/>
  <c r="K45" i="5"/>
  <c r="I353" i="5"/>
  <c r="I45" i="5"/>
  <c r="G353" i="5"/>
  <c r="G45" i="5"/>
  <c r="H353" i="5"/>
  <c r="H45" i="5"/>
  <c r="F353" i="5"/>
  <c r="F45" i="5"/>
  <c r="E353" i="5"/>
  <c r="E45" i="5"/>
  <c r="B353" i="5"/>
  <c r="B45" i="5"/>
  <c r="D353" i="5"/>
  <c r="D45" i="5"/>
  <c r="C353" i="5"/>
  <c r="C45" i="5"/>
  <c r="AM48" i="5" l="1"/>
  <c r="AM356" i="5"/>
  <c r="AL355" i="5"/>
  <c r="AL47" i="5"/>
  <c r="AN355" i="5"/>
  <c r="AN47" i="5"/>
  <c r="AO355" i="5"/>
  <c r="AO47" i="5"/>
  <c r="AJ355" i="5"/>
  <c r="AJ47" i="5"/>
  <c r="AI356" i="5"/>
  <c r="AI48" i="5"/>
  <c r="AH47" i="5"/>
  <c r="AH355" i="5"/>
  <c r="AK355" i="5"/>
  <c r="AK47" i="5"/>
  <c r="AD47" i="5"/>
  <c r="AD355" i="5"/>
  <c r="AF47" i="5"/>
  <c r="AF355" i="5"/>
  <c r="AE355" i="5"/>
  <c r="AE47" i="5"/>
  <c r="AG355" i="5"/>
  <c r="AG47" i="5"/>
  <c r="AA354" i="5"/>
  <c r="AA46" i="5"/>
  <c r="Z354" i="5"/>
  <c r="Z46" i="5"/>
  <c r="AC354" i="5"/>
  <c r="AC46" i="5"/>
  <c r="AB354" i="5"/>
  <c r="AB46" i="5"/>
  <c r="X354" i="5"/>
  <c r="X46" i="5"/>
  <c r="V354" i="5"/>
  <c r="V46" i="5"/>
  <c r="Y354" i="5"/>
  <c r="Y46" i="5"/>
  <c r="W354" i="5"/>
  <c r="W46" i="5"/>
  <c r="R355" i="5"/>
  <c r="R47" i="5"/>
  <c r="T354" i="5"/>
  <c r="T46" i="5"/>
  <c r="S354" i="5"/>
  <c r="S46" i="5"/>
  <c r="U354" i="5"/>
  <c r="U46" i="5"/>
  <c r="O354" i="5"/>
  <c r="O46" i="5"/>
  <c r="Q354" i="5"/>
  <c r="Q46" i="5"/>
  <c r="P355" i="5"/>
  <c r="P47" i="5"/>
  <c r="N46" i="5"/>
  <c r="N354" i="5"/>
  <c r="K354" i="5"/>
  <c r="K46" i="5"/>
  <c r="J354" i="5"/>
  <c r="J46" i="5"/>
  <c r="L354" i="5"/>
  <c r="L46" i="5"/>
  <c r="M354" i="5"/>
  <c r="M46" i="5"/>
  <c r="F354" i="5"/>
  <c r="F46" i="5"/>
  <c r="G354" i="5"/>
  <c r="G46" i="5"/>
  <c r="H354" i="5"/>
  <c r="H46" i="5"/>
  <c r="I354" i="5"/>
  <c r="I46" i="5"/>
  <c r="C354" i="5"/>
  <c r="C46" i="5"/>
  <c r="B354" i="5"/>
  <c r="B46" i="5"/>
  <c r="D354" i="5"/>
  <c r="D46" i="5"/>
  <c r="E354" i="5"/>
  <c r="E46" i="5"/>
  <c r="AO356" i="5" l="1"/>
  <c r="AO48" i="5"/>
  <c r="AL48" i="5"/>
  <c r="AL356" i="5"/>
  <c r="AN356" i="5"/>
  <c r="AN48" i="5"/>
  <c r="AM357" i="5"/>
  <c r="AM49" i="5"/>
  <c r="AK356" i="5"/>
  <c r="AK48" i="5"/>
  <c r="AI357" i="5"/>
  <c r="AI49" i="5"/>
  <c r="AJ356" i="5"/>
  <c r="AJ48" i="5"/>
  <c r="AH356" i="5"/>
  <c r="AH48" i="5"/>
  <c r="AG356" i="5"/>
  <c r="AG48" i="5"/>
  <c r="AF356" i="5"/>
  <c r="AF48" i="5"/>
  <c r="AE356" i="5"/>
  <c r="AE48" i="5"/>
  <c r="AD356" i="5"/>
  <c r="AD48" i="5"/>
  <c r="AB355" i="5"/>
  <c r="AB47" i="5"/>
  <c r="Z355" i="5"/>
  <c r="Z47" i="5"/>
  <c r="AC355" i="5"/>
  <c r="AC47" i="5"/>
  <c r="AA355" i="5"/>
  <c r="AA47" i="5"/>
  <c r="W355" i="5"/>
  <c r="W47" i="5"/>
  <c r="V47" i="5"/>
  <c r="V355" i="5"/>
  <c r="Y355" i="5"/>
  <c r="Y47" i="5"/>
  <c r="X355" i="5"/>
  <c r="X47" i="5"/>
  <c r="U355" i="5"/>
  <c r="U47" i="5"/>
  <c r="T355" i="5"/>
  <c r="T47" i="5"/>
  <c r="S355" i="5"/>
  <c r="S47" i="5"/>
  <c r="R356" i="5"/>
  <c r="R48" i="5"/>
  <c r="Q355" i="5"/>
  <c r="Q47" i="5"/>
  <c r="N355" i="5"/>
  <c r="N47" i="5"/>
  <c r="P356" i="5"/>
  <c r="P48" i="5"/>
  <c r="O47" i="5"/>
  <c r="O355" i="5"/>
  <c r="M355" i="5"/>
  <c r="M47" i="5"/>
  <c r="J47" i="5"/>
  <c r="J355" i="5"/>
  <c r="L355" i="5"/>
  <c r="L47" i="5"/>
  <c r="K355" i="5"/>
  <c r="K47" i="5"/>
  <c r="I355" i="5"/>
  <c r="I47" i="5"/>
  <c r="G355" i="5"/>
  <c r="G47" i="5"/>
  <c r="H355" i="5"/>
  <c r="H47" i="5"/>
  <c r="F355" i="5"/>
  <c r="F47" i="5"/>
  <c r="E355" i="5"/>
  <c r="E47" i="5"/>
  <c r="B47" i="5"/>
  <c r="B355" i="5"/>
  <c r="D355" i="5"/>
  <c r="D47" i="5"/>
  <c r="C355" i="5"/>
  <c r="C47" i="5"/>
  <c r="AM358" i="5" l="1"/>
  <c r="AM50" i="5"/>
  <c r="AL357" i="5"/>
  <c r="AL49" i="5"/>
  <c r="AN357" i="5"/>
  <c r="AN49" i="5"/>
  <c r="AO357" i="5"/>
  <c r="AO49" i="5"/>
  <c r="AH357" i="5"/>
  <c r="AH49" i="5"/>
  <c r="AI358" i="5"/>
  <c r="AI50" i="5"/>
  <c r="AJ357" i="5"/>
  <c r="AJ49" i="5"/>
  <c r="AK357" i="5"/>
  <c r="AK49" i="5"/>
  <c r="AD357" i="5"/>
  <c r="AD49" i="5"/>
  <c r="AF49" i="5"/>
  <c r="AF357" i="5"/>
  <c r="AE357" i="5"/>
  <c r="AE49" i="5"/>
  <c r="AG357" i="5"/>
  <c r="AG49" i="5"/>
  <c r="AA356" i="5"/>
  <c r="AA48" i="5"/>
  <c r="Z356" i="5"/>
  <c r="Z48" i="5"/>
  <c r="AC356" i="5"/>
  <c r="AC48" i="5"/>
  <c r="AB356" i="5"/>
  <c r="AB48" i="5"/>
  <c r="X356" i="5"/>
  <c r="X48" i="5"/>
  <c r="V356" i="5"/>
  <c r="V48" i="5"/>
  <c r="Y356" i="5"/>
  <c r="Y48" i="5"/>
  <c r="W48" i="5"/>
  <c r="W356" i="5"/>
  <c r="R49" i="5"/>
  <c r="R357" i="5"/>
  <c r="T356" i="5"/>
  <c r="T48" i="5"/>
  <c r="S356" i="5"/>
  <c r="S48" i="5"/>
  <c r="U356" i="5"/>
  <c r="U48" i="5"/>
  <c r="N356" i="5"/>
  <c r="N48" i="5"/>
  <c r="O356" i="5"/>
  <c r="O48" i="5"/>
  <c r="P357" i="5"/>
  <c r="P49" i="5"/>
  <c r="Q356" i="5"/>
  <c r="Q48" i="5"/>
  <c r="K48" i="5"/>
  <c r="K356" i="5"/>
  <c r="J356" i="5"/>
  <c r="J48" i="5"/>
  <c r="L356" i="5"/>
  <c r="L48" i="5"/>
  <c r="M356" i="5"/>
  <c r="M48" i="5"/>
  <c r="F48" i="5"/>
  <c r="F356" i="5"/>
  <c r="G48" i="5"/>
  <c r="G356" i="5"/>
  <c r="H48" i="5"/>
  <c r="H356" i="5"/>
  <c r="I356" i="5"/>
  <c r="I48" i="5"/>
  <c r="C48" i="5"/>
  <c r="C356" i="5"/>
  <c r="B356" i="5"/>
  <c r="B48" i="5"/>
  <c r="D356" i="5"/>
  <c r="D48" i="5"/>
  <c r="E356" i="5"/>
  <c r="E48" i="5"/>
  <c r="AO358" i="5" l="1"/>
  <c r="AO50" i="5"/>
  <c r="AL358" i="5"/>
  <c r="AL50" i="5"/>
  <c r="AN358" i="5"/>
  <c r="AN50" i="5"/>
  <c r="AM359" i="5"/>
  <c r="AM51" i="5"/>
  <c r="AK358" i="5"/>
  <c r="AK50" i="5"/>
  <c r="AI51" i="5"/>
  <c r="AI359" i="5"/>
  <c r="AJ50" i="5"/>
  <c r="AJ358" i="5"/>
  <c r="AH358" i="5"/>
  <c r="AH50" i="5"/>
  <c r="AG358" i="5"/>
  <c r="AG50" i="5"/>
  <c r="AF358" i="5"/>
  <c r="AF50" i="5"/>
  <c r="AE358" i="5"/>
  <c r="AE50" i="5"/>
  <c r="AD358" i="5"/>
  <c r="AD50" i="5"/>
  <c r="AB357" i="5"/>
  <c r="AB49" i="5"/>
  <c r="Z357" i="5"/>
  <c r="Z49" i="5"/>
  <c r="AC357" i="5"/>
  <c r="AC49" i="5"/>
  <c r="AA49" i="5"/>
  <c r="AA357" i="5"/>
  <c r="V357" i="5"/>
  <c r="V49" i="5"/>
  <c r="W357" i="5"/>
  <c r="W49" i="5"/>
  <c r="Y357" i="5"/>
  <c r="Y49" i="5"/>
  <c r="X357" i="5"/>
  <c r="X49" i="5"/>
  <c r="U357" i="5"/>
  <c r="U49" i="5"/>
  <c r="T357" i="5"/>
  <c r="T49" i="5"/>
  <c r="S357" i="5"/>
  <c r="S49" i="5"/>
  <c r="R358" i="5"/>
  <c r="R50" i="5"/>
  <c r="Q357" i="5"/>
  <c r="Q49" i="5"/>
  <c r="P358" i="5"/>
  <c r="P50" i="5"/>
  <c r="N357" i="5"/>
  <c r="N49" i="5"/>
  <c r="O357" i="5"/>
  <c r="O49" i="5"/>
  <c r="M357" i="5"/>
  <c r="M49" i="5"/>
  <c r="J49" i="5"/>
  <c r="J357" i="5"/>
  <c r="L357" i="5"/>
  <c r="L49" i="5"/>
  <c r="K357" i="5"/>
  <c r="K49" i="5"/>
  <c r="I357" i="5"/>
  <c r="I49" i="5"/>
  <c r="G357" i="5"/>
  <c r="G49" i="5"/>
  <c r="H357" i="5"/>
  <c r="H49" i="5"/>
  <c r="F357" i="5"/>
  <c r="F49" i="5"/>
  <c r="E357" i="5"/>
  <c r="E49" i="5"/>
  <c r="B357" i="5"/>
  <c r="B49" i="5"/>
  <c r="D357" i="5"/>
  <c r="D49" i="5"/>
  <c r="C357" i="5"/>
  <c r="C49" i="5"/>
  <c r="AM360" i="5" l="1"/>
  <c r="AM52" i="5"/>
  <c r="AL51" i="5"/>
  <c r="AL359" i="5"/>
  <c r="AN359" i="5"/>
  <c r="AN51" i="5"/>
  <c r="AO359" i="5"/>
  <c r="AO51" i="5"/>
  <c r="AH359" i="5"/>
  <c r="AH51" i="5"/>
  <c r="AI360" i="5"/>
  <c r="AI52" i="5"/>
  <c r="AK359" i="5"/>
  <c r="AK51" i="5"/>
  <c r="AJ359" i="5"/>
  <c r="AJ51" i="5"/>
  <c r="AD51" i="5"/>
  <c r="AD359" i="5"/>
  <c r="AF359" i="5"/>
  <c r="AF51" i="5"/>
  <c r="AE359" i="5"/>
  <c r="AE51" i="5"/>
  <c r="AG359" i="5"/>
  <c r="AG51" i="5"/>
  <c r="Z358" i="5"/>
  <c r="Z50" i="5"/>
  <c r="AA358" i="5"/>
  <c r="AA50" i="5"/>
  <c r="AC358" i="5"/>
  <c r="AC50" i="5"/>
  <c r="AB358" i="5"/>
  <c r="AB50" i="5"/>
  <c r="X358" i="5"/>
  <c r="X50" i="5"/>
  <c r="W358" i="5"/>
  <c r="W50" i="5"/>
  <c r="Y358" i="5"/>
  <c r="Y50" i="5"/>
  <c r="V358" i="5"/>
  <c r="V50" i="5"/>
  <c r="R359" i="5"/>
  <c r="R51" i="5"/>
  <c r="T358" i="5"/>
  <c r="T50" i="5"/>
  <c r="S358" i="5"/>
  <c r="S50" i="5"/>
  <c r="U358" i="5"/>
  <c r="U50" i="5"/>
  <c r="P359" i="5"/>
  <c r="P51" i="5"/>
  <c r="O358" i="5"/>
  <c r="O50" i="5"/>
  <c r="N358" i="5"/>
  <c r="N50" i="5"/>
  <c r="Q358" i="5"/>
  <c r="Q50" i="5"/>
  <c r="K358" i="5"/>
  <c r="K50" i="5"/>
  <c r="J358" i="5"/>
  <c r="J50" i="5"/>
  <c r="L358" i="5"/>
  <c r="L50" i="5"/>
  <c r="M358" i="5"/>
  <c r="M50" i="5"/>
  <c r="F358" i="5"/>
  <c r="F50" i="5"/>
  <c r="G358" i="5"/>
  <c r="G50" i="5"/>
  <c r="H358" i="5"/>
  <c r="H50" i="5"/>
  <c r="I358" i="5"/>
  <c r="I50" i="5"/>
  <c r="C358" i="5"/>
  <c r="C50" i="5"/>
  <c r="B358" i="5"/>
  <c r="B50" i="5"/>
  <c r="D358" i="5"/>
  <c r="D50" i="5"/>
  <c r="E358" i="5"/>
  <c r="E50" i="5"/>
  <c r="AO360" i="5" l="1"/>
  <c r="AO52" i="5"/>
  <c r="AL360" i="5"/>
  <c r="AL52" i="5"/>
  <c r="AN360" i="5"/>
  <c r="AN52" i="5"/>
  <c r="AM53" i="5"/>
  <c r="AM361" i="5"/>
  <c r="AJ360" i="5"/>
  <c r="AJ52" i="5"/>
  <c r="AI361" i="5"/>
  <c r="AI53" i="5"/>
  <c r="AK360" i="5"/>
  <c r="AK52" i="5"/>
  <c r="AH360" i="5"/>
  <c r="AH52" i="5"/>
  <c r="AG360" i="5"/>
  <c r="AG52" i="5"/>
  <c r="AF52" i="5"/>
  <c r="AF360" i="5"/>
  <c r="AE360" i="5"/>
  <c r="AE52" i="5"/>
  <c r="AD52" i="5"/>
  <c r="AD360" i="5"/>
  <c r="AB359" i="5"/>
  <c r="AB51" i="5"/>
  <c r="AA359" i="5"/>
  <c r="AA51" i="5"/>
  <c r="AC51" i="5"/>
  <c r="AC359" i="5"/>
  <c r="Z359" i="5"/>
  <c r="Z51" i="5"/>
  <c r="V51" i="5"/>
  <c r="V359" i="5"/>
  <c r="W359" i="5"/>
  <c r="W51" i="5"/>
  <c r="Y359" i="5"/>
  <c r="Y51" i="5"/>
  <c r="X359" i="5"/>
  <c r="X51" i="5"/>
  <c r="U359" i="5"/>
  <c r="U51" i="5"/>
  <c r="T359" i="5"/>
  <c r="T51" i="5"/>
  <c r="S359" i="5"/>
  <c r="S51" i="5"/>
  <c r="R360" i="5"/>
  <c r="R52" i="5"/>
  <c r="Q359" i="5"/>
  <c r="Q51" i="5"/>
  <c r="O51" i="5"/>
  <c r="O359" i="5"/>
  <c r="N359" i="5"/>
  <c r="N51" i="5"/>
  <c r="P360" i="5"/>
  <c r="P52" i="5"/>
  <c r="M359" i="5"/>
  <c r="M51" i="5"/>
  <c r="J359" i="5"/>
  <c r="J51" i="5"/>
  <c r="L359" i="5"/>
  <c r="L51" i="5"/>
  <c r="K359" i="5"/>
  <c r="K51" i="5"/>
  <c r="I359" i="5"/>
  <c r="I51" i="5"/>
  <c r="G359" i="5"/>
  <c r="G51" i="5"/>
  <c r="H359" i="5"/>
  <c r="H51" i="5"/>
  <c r="F359" i="5"/>
  <c r="F51" i="5"/>
  <c r="E359" i="5"/>
  <c r="E51" i="5"/>
  <c r="B51" i="5"/>
  <c r="B359" i="5"/>
  <c r="D359" i="5"/>
  <c r="D51" i="5"/>
  <c r="C359" i="5"/>
  <c r="C51" i="5"/>
  <c r="AL361" i="5" l="1"/>
  <c r="AL53" i="5"/>
  <c r="AM362" i="5"/>
  <c r="AM54" i="5"/>
  <c r="AN361" i="5"/>
  <c r="AN53" i="5"/>
  <c r="AO361" i="5"/>
  <c r="AO53" i="5"/>
  <c r="AH361" i="5"/>
  <c r="AH53" i="5"/>
  <c r="AI362" i="5"/>
  <c r="AI54" i="5"/>
  <c r="AK361" i="5"/>
  <c r="AK53" i="5"/>
  <c r="AJ361" i="5"/>
  <c r="AJ53" i="5"/>
  <c r="AD361" i="5"/>
  <c r="AD53" i="5"/>
  <c r="AF361" i="5"/>
  <c r="AF53" i="5"/>
  <c r="AG361" i="5"/>
  <c r="AG53" i="5"/>
  <c r="AE361" i="5"/>
  <c r="AE53" i="5"/>
  <c r="Z52" i="5"/>
  <c r="Z360" i="5"/>
  <c r="AA360" i="5"/>
  <c r="AA52" i="5"/>
  <c r="AB360" i="5"/>
  <c r="AB52" i="5"/>
  <c r="AC360" i="5"/>
  <c r="AC52" i="5"/>
  <c r="X360" i="5"/>
  <c r="X52" i="5"/>
  <c r="W360" i="5"/>
  <c r="W52" i="5"/>
  <c r="Y360" i="5"/>
  <c r="Y52" i="5"/>
  <c r="V360" i="5"/>
  <c r="V52" i="5"/>
  <c r="R53" i="5"/>
  <c r="R361" i="5"/>
  <c r="T52" i="5"/>
  <c r="T360" i="5"/>
  <c r="S360" i="5"/>
  <c r="S52" i="5"/>
  <c r="U360" i="5"/>
  <c r="U52" i="5"/>
  <c r="O360" i="5"/>
  <c r="O52" i="5"/>
  <c r="P361" i="5"/>
  <c r="P53" i="5"/>
  <c r="N360" i="5"/>
  <c r="N52" i="5"/>
  <c r="Q360" i="5"/>
  <c r="Q52" i="5"/>
  <c r="K360" i="5"/>
  <c r="K52" i="5"/>
  <c r="J360" i="5"/>
  <c r="J52" i="5"/>
  <c r="L360" i="5"/>
  <c r="L52" i="5"/>
  <c r="M360" i="5"/>
  <c r="M52" i="5"/>
  <c r="F52" i="5"/>
  <c r="F360" i="5"/>
  <c r="G360" i="5"/>
  <c r="G52" i="5"/>
  <c r="H52" i="5"/>
  <c r="H360" i="5"/>
  <c r="I360" i="5"/>
  <c r="I52" i="5"/>
  <c r="C360" i="5"/>
  <c r="C52" i="5"/>
  <c r="B52" i="5"/>
  <c r="B360" i="5"/>
  <c r="D360" i="5"/>
  <c r="D52" i="5"/>
  <c r="E360" i="5"/>
  <c r="E52" i="5"/>
  <c r="AO362" i="5" l="1"/>
  <c r="AO54" i="5"/>
  <c r="AM363" i="5"/>
  <c r="AM55" i="5"/>
  <c r="AN362" i="5"/>
  <c r="AN54" i="5"/>
  <c r="AL362" i="5"/>
  <c r="AL54" i="5"/>
  <c r="AJ362" i="5"/>
  <c r="AJ54" i="5"/>
  <c r="AI55" i="5"/>
  <c r="AI363" i="5"/>
  <c r="AK362" i="5"/>
  <c r="AK54" i="5"/>
  <c r="AH362" i="5"/>
  <c r="AH54" i="5"/>
  <c r="AF362" i="5"/>
  <c r="AF54" i="5"/>
  <c r="AG362" i="5"/>
  <c r="AG54" i="5"/>
  <c r="AD362" i="5"/>
  <c r="AD54" i="5"/>
  <c r="AE362" i="5"/>
  <c r="AE54" i="5"/>
  <c r="AC361" i="5"/>
  <c r="AC53" i="5"/>
  <c r="AA53" i="5"/>
  <c r="AA361" i="5"/>
  <c r="AB361" i="5"/>
  <c r="AB53" i="5"/>
  <c r="Z361" i="5"/>
  <c r="Z53" i="5"/>
  <c r="V361" i="5"/>
  <c r="V53" i="5"/>
  <c r="W361" i="5"/>
  <c r="W53" i="5"/>
  <c r="Y361" i="5"/>
  <c r="Y53" i="5"/>
  <c r="X361" i="5"/>
  <c r="X53" i="5"/>
  <c r="U361" i="5"/>
  <c r="U53" i="5"/>
  <c r="T361" i="5"/>
  <c r="T53" i="5"/>
  <c r="S361" i="5"/>
  <c r="S53" i="5"/>
  <c r="R362" i="5"/>
  <c r="R54" i="5"/>
  <c r="P362" i="5"/>
  <c r="P54" i="5"/>
  <c r="N361" i="5"/>
  <c r="N53" i="5"/>
  <c r="O361" i="5"/>
  <c r="O53" i="5"/>
  <c r="Q361" i="5"/>
  <c r="Q53" i="5"/>
  <c r="M361" i="5"/>
  <c r="M53" i="5"/>
  <c r="J53" i="5"/>
  <c r="J361" i="5"/>
  <c r="L361" i="5"/>
  <c r="L53" i="5"/>
  <c r="K361" i="5"/>
  <c r="K53" i="5"/>
  <c r="I361" i="5"/>
  <c r="I53" i="5"/>
  <c r="G361" i="5"/>
  <c r="G53" i="5"/>
  <c r="H361" i="5"/>
  <c r="H53" i="5"/>
  <c r="F361" i="5"/>
  <c r="F53" i="5"/>
  <c r="E361" i="5"/>
  <c r="E53" i="5"/>
  <c r="B361" i="5"/>
  <c r="B53" i="5"/>
  <c r="D361" i="5"/>
  <c r="D53" i="5"/>
  <c r="C361" i="5"/>
  <c r="C53" i="5"/>
  <c r="AL363" i="5" l="1"/>
  <c r="AL55" i="5"/>
  <c r="AM56" i="5"/>
  <c r="AM364" i="5"/>
  <c r="AN363" i="5"/>
  <c r="AN55" i="5"/>
  <c r="AO363" i="5"/>
  <c r="AO55" i="5"/>
  <c r="AH363" i="5"/>
  <c r="AH55" i="5"/>
  <c r="AI364" i="5"/>
  <c r="AI56" i="5"/>
  <c r="AK363" i="5"/>
  <c r="AK55" i="5"/>
  <c r="AJ55" i="5"/>
  <c r="AJ363" i="5"/>
  <c r="AG363" i="5"/>
  <c r="AG55" i="5"/>
  <c r="AD55" i="5"/>
  <c r="AD363" i="5"/>
  <c r="AF363" i="5"/>
  <c r="AF55" i="5"/>
  <c r="AE363" i="5"/>
  <c r="AE55" i="5"/>
  <c r="Z362" i="5"/>
  <c r="Z54" i="5"/>
  <c r="AA362" i="5"/>
  <c r="AA54" i="5"/>
  <c r="AB362" i="5"/>
  <c r="AB54" i="5"/>
  <c r="AC362" i="5"/>
  <c r="AC54" i="5"/>
  <c r="X362" i="5"/>
  <c r="X54" i="5"/>
  <c r="W54" i="5"/>
  <c r="W362" i="5"/>
  <c r="Y362" i="5"/>
  <c r="Y54" i="5"/>
  <c r="V362" i="5"/>
  <c r="V54" i="5"/>
  <c r="R363" i="5"/>
  <c r="R55" i="5"/>
  <c r="T362" i="5"/>
  <c r="T54" i="5"/>
  <c r="S362" i="5"/>
  <c r="S54" i="5"/>
  <c r="U362" i="5"/>
  <c r="U54" i="5"/>
  <c r="N54" i="5"/>
  <c r="N362" i="5"/>
  <c r="Q362" i="5"/>
  <c r="Q54" i="5"/>
  <c r="O362" i="5"/>
  <c r="O54" i="5"/>
  <c r="P363" i="5"/>
  <c r="P55" i="5"/>
  <c r="K362" i="5"/>
  <c r="K54" i="5"/>
  <c r="J362" i="5"/>
  <c r="J54" i="5"/>
  <c r="L362" i="5"/>
  <c r="L54" i="5"/>
  <c r="M362" i="5"/>
  <c r="M54" i="5"/>
  <c r="F362" i="5"/>
  <c r="F54" i="5"/>
  <c r="G362" i="5"/>
  <c r="G54" i="5"/>
  <c r="H362" i="5"/>
  <c r="H54" i="5"/>
  <c r="I362" i="5"/>
  <c r="I54" i="5"/>
  <c r="C362" i="5"/>
  <c r="C54" i="5"/>
  <c r="B362" i="5"/>
  <c r="B54" i="5"/>
  <c r="D362" i="5"/>
  <c r="D54" i="5"/>
  <c r="E362" i="5"/>
  <c r="E54" i="5"/>
  <c r="AO364" i="5" l="1"/>
  <c r="AO56" i="5"/>
  <c r="AM365" i="5"/>
  <c r="AM57" i="5"/>
  <c r="AN364" i="5"/>
  <c r="AN56" i="5"/>
  <c r="AL364" i="5"/>
  <c r="AL56" i="5"/>
  <c r="AI365" i="5"/>
  <c r="AI57" i="5"/>
  <c r="AJ364" i="5"/>
  <c r="AJ56" i="5"/>
  <c r="AK364" i="5"/>
  <c r="AK56" i="5"/>
  <c r="AH364" i="5"/>
  <c r="AH56" i="5"/>
  <c r="AD364" i="5"/>
  <c r="AD56" i="5"/>
  <c r="AF56" i="5"/>
  <c r="AF364" i="5"/>
  <c r="AG364" i="5"/>
  <c r="AG56" i="5"/>
  <c r="AE364" i="5"/>
  <c r="AE56" i="5"/>
  <c r="AC55" i="5"/>
  <c r="AC363" i="5"/>
  <c r="AA363" i="5"/>
  <c r="AA55" i="5"/>
  <c r="AB363" i="5"/>
  <c r="AB55" i="5"/>
  <c r="Z363" i="5"/>
  <c r="Z55" i="5"/>
  <c r="V55" i="5"/>
  <c r="V363" i="5"/>
  <c r="W363" i="5"/>
  <c r="W55" i="5"/>
  <c r="Y363" i="5"/>
  <c r="Y55" i="5"/>
  <c r="X363" i="5"/>
  <c r="X55" i="5"/>
  <c r="U363" i="5"/>
  <c r="U55" i="5"/>
  <c r="T363" i="5"/>
  <c r="T55" i="5"/>
  <c r="S363" i="5"/>
  <c r="S55" i="5"/>
  <c r="R364" i="5"/>
  <c r="R56" i="5"/>
  <c r="Q363" i="5"/>
  <c r="Q55" i="5"/>
  <c r="P364" i="5"/>
  <c r="P56" i="5"/>
  <c r="O55" i="5"/>
  <c r="O363" i="5"/>
  <c r="N363" i="5"/>
  <c r="N55" i="5"/>
  <c r="M363" i="5"/>
  <c r="M55" i="5"/>
  <c r="J55" i="5"/>
  <c r="J363" i="5"/>
  <c r="L363" i="5"/>
  <c r="L55" i="5"/>
  <c r="K363" i="5"/>
  <c r="K55" i="5"/>
  <c r="I363" i="5"/>
  <c r="I55" i="5"/>
  <c r="G363" i="5"/>
  <c r="G55" i="5"/>
  <c r="H363" i="5"/>
  <c r="H55" i="5"/>
  <c r="F363" i="5"/>
  <c r="F55" i="5"/>
  <c r="E363" i="5"/>
  <c r="E55" i="5"/>
  <c r="B55" i="5"/>
  <c r="B363" i="5"/>
  <c r="D363" i="5"/>
  <c r="D55" i="5"/>
  <c r="C363" i="5"/>
  <c r="C55" i="5"/>
  <c r="AL365" i="5" l="1"/>
  <c r="AL57" i="5"/>
  <c r="AM366" i="5"/>
  <c r="AM58" i="5"/>
  <c r="AN365" i="5"/>
  <c r="AN57" i="5"/>
  <c r="AO365" i="5"/>
  <c r="AO57" i="5"/>
  <c r="AH365" i="5"/>
  <c r="AH57" i="5"/>
  <c r="AJ365" i="5"/>
  <c r="AJ57" i="5"/>
  <c r="AK365" i="5"/>
  <c r="AK57" i="5"/>
  <c r="AI366" i="5"/>
  <c r="AI58" i="5"/>
  <c r="AF57" i="5"/>
  <c r="AF365" i="5"/>
  <c r="AE365" i="5"/>
  <c r="AE57" i="5"/>
  <c r="AG365" i="5"/>
  <c r="AG57" i="5"/>
  <c r="AD365" i="5"/>
  <c r="AD57" i="5"/>
  <c r="Z364" i="5"/>
  <c r="Z56" i="5"/>
  <c r="AA364" i="5"/>
  <c r="AA56" i="5"/>
  <c r="AB364" i="5"/>
  <c r="AB56" i="5"/>
  <c r="AC364" i="5"/>
  <c r="AC56" i="5"/>
  <c r="X56" i="5"/>
  <c r="X364" i="5"/>
  <c r="W364" i="5"/>
  <c r="W56" i="5"/>
  <c r="Y364" i="5"/>
  <c r="Y56" i="5"/>
  <c r="V364" i="5"/>
  <c r="V56" i="5"/>
  <c r="R57" i="5"/>
  <c r="R365" i="5"/>
  <c r="T56" i="5"/>
  <c r="T364" i="5"/>
  <c r="S364" i="5"/>
  <c r="S56" i="5"/>
  <c r="U364" i="5"/>
  <c r="U56" i="5"/>
  <c r="P365" i="5"/>
  <c r="P57" i="5"/>
  <c r="Q364" i="5"/>
  <c r="Q56" i="5"/>
  <c r="N364" i="5"/>
  <c r="N56" i="5"/>
  <c r="O364" i="5"/>
  <c r="O56" i="5"/>
  <c r="K364" i="5"/>
  <c r="K56" i="5"/>
  <c r="J364" i="5"/>
  <c r="J56" i="5"/>
  <c r="L364" i="5"/>
  <c r="L56" i="5"/>
  <c r="M364" i="5"/>
  <c r="M56" i="5"/>
  <c r="F364" i="5"/>
  <c r="F56" i="5"/>
  <c r="G364" i="5"/>
  <c r="G56" i="5"/>
  <c r="H364" i="5"/>
  <c r="H56" i="5"/>
  <c r="I364" i="5"/>
  <c r="I56" i="5"/>
  <c r="C364" i="5"/>
  <c r="C56" i="5"/>
  <c r="B364" i="5"/>
  <c r="B56" i="5"/>
  <c r="D364" i="5"/>
  <c r="D56" i="5"/>
  <c r="E364" i="5"/>
  <c r="E56" i="5"/>
  <c r="AO366" i="5" l="1"/>
  <c r="AO58" i="5"/>
  <c r="AM367" i="5"/>
  <c r="AM59" i="5"/>
  <c r="AN366" i="5"/>
  <c r="AN58" i="5"/>
  <c r="AL366" i="5"/>
  <c r="AL58" i="5"/>
  <c r="AI59" i="5"/>
  <c r="AI367" i="5"/>
  <c r="AJ366" i="5"/>
  <c r="AJ58" i="5"/>
  <c r="AK366" i="5"/>
  <c r="AK58" i="5"/>
  <c r="AH366" i="5"/>
  <c r="AH58" i="5"/>
  <c r="AD366" i="5"/>
  <c r="AD58" i="5"/>
  <c r="AE366" i="5"/>
  <c r="AE58" i="5"/>
  <c r="AG366" i="5"/>
  <c r="AG58" i="5"/>
  <c r="AF366" i="5"/>
  <c r="AF58" i="5"/>
  <c r="AC365" i="5"/>
  <c r="AC57" i="5"/>
  <c r="AA57" i="5"/>
  <c r="AA365" i="5"/>
  <c r="AB365" i="5"/>
  <c r="AB57" i="5"/>
  <c r="Z365" i="5"/>
  <c r="Z57" i="5"/>
  <c r="V365" i="5"/>
  <c r="V57" i="5"/>
  <c r="W365" i="5"/>
  <c r="W57" i="5"/>
  <c r="Y365" i="5"/>
  <c r="Y57" i="5"/>
  <c r="X365" i="5"/>
  <c r="X57" i="5"/>
  <c r="U365" i="5"/>
  <c r="U57" i="5"/>
  <c r="T365" i="5"/>
  <c r="T57" i="5"/>
  <c r="S365" i="5"/>
  <c r="S57" i="5"/>
  <c r="R366" i="5"/>
  <c r="R58" i="5"/>
  <c r="Q365" i="5"/>
  <c r="Q57" i="5"/>
  <c r="N365" i="5"/>
  <c r="N57" i="5"/>
  <c r="P366" i="5"/>
  <c r="P58" i="5"/>
  <c r="O365" i="5"/>
  <c r="O57" i="5"/>
  <c r="M365" i="5"/>
  <c r="M57" i="5"/>
  <c r="J365" i="5"/>
  <c r="J57" i="5"/>
  <c r="L365" i="5"/>
  <c r="L57" i="5"/>
  <c r="K365" i="5"/>
  <c r="K57" i="5"/>
  <c r="I365" i="5"/>
  <c r="I57" i="5"/>
  <c r="G365" i="5"/>
  <c r="G57" i="5"/>
  <c r="H365" i="5"/>
  <c r="H57" i="5"/>
  <c r="F365" i="5"/>
  <c r="F57" i="5"/>
  <c r="E365" i="5"/>
  <c r="E57" i="5"/>
  <c r="B365" i="5"/>
  <c r="B57" i="5"/>
  <c r="D365" i="5"/>
  <c r="D57" i="5"/>
  <c r="C365" i="5"/>
  <c r="C57" i="5"/>
  <c r="AL59" i="5" l="1"/>
  <c r="AL367" i="5"/>
  <c r="AM368" i="5"/>
  <c r="AM60" i="5"/>
  <c r="AN367" i="5"/>
  <c r="AN59" i="5"/>
  <c r="AO367" i="5"/>
  <c r="AO59" i="5"/>
  <c r="AH367" i="5"/>
  <c r="AH59" i="5"/>
  <c r="AJ59" i="5"/>
  <c r="AJ367" i="5"/>
  <c r="AK367" i="5"/>
  <c r="AK59" i="5"/>
  <c r="AI60" i="5"/>
  <c r="AI368" i="5"/>
  <c r="AE367" i="5"/>
  <c r="AE59" i="5"/>
  <c r="AF367" i="5"/>
  <c r="AF59" i="5"/>
  <c r="AG367" i="5"/>
  <c r="AG59" i="5"/>
  <c r="AD59" i="5"/>
  <c r="AD367" i="5"/>
  <c r="Z366" i="5"/>
  <c r="Z58" i="5"/>
  <c r="AA366" i="5"/>
  <c r="AA58" i="5"/>
  <c r="AB366" i="5"/>
  <c r="AB58" i="5"/>
  <c r="AC366" i="5"/>
  <c r="AC58" i="5"/>
  <c r="X366" i="5"/>
  <c r="X58" i="5"/>
  <c r="W366" i="5"/>
  <c r="W58" i="5"/>
  <c r="Y366" i="5"/>
  <c r="Y58" i="5"/>
  <c r="V366" i="5"/>
  <c r="V58" i="5"/>
  <c r="R367" i="5"/>
  <c r="R59" i="5"/>
  <c r="T366" i="5"/>
  <c r="T58" i="5"/>
  <c r="S366" i="5"/>
  <c r="S58" i="5"/>
  <c r="U366" i="5"/>
  <c r="U58" i="5"/>
  <c r="O366" i="5"/>
  <c r="O58" i="5"/>
  <c r="N366" i="5"/>
  <c r="N58" i="5"/>
  <c r="P367" i="5"/>
  <c r="P59" i="5"/>
  <c r="Q366" i="5"/>
  <c r="Q58" i="5"/>
  <c r="K366" i="5"/>
  <c r="K58" i="5"/>
  <c r="J366" i="5"/>
  <c r="J58" i="5"/>
  <c r="L366" i="5"/>
  <c r="L58" i="5"/>
  <c r="M366" i="5"/>
  <c r="M58" i="5"/>
  <c r="F366" i="5"/>
  <c r="F58" i="5"/>
  <c r="G366" i="5"/>
  <c r="G58" i="5"/>
  <c r="H366" i="5"/>
  <c r="H58" i="5"/>
  <c r="I366" i="5"/>
  <c r="I58" i="5"/>
  <c r="C366" i="5"/>
  <c r="C58" i="5"/>
  <c r="B366" i="5"/>
  <c r="B58" i="5"/>
  <c r="D366" i="5"/>
  <c r="D58" i="5"/>
  <c r="E366" i="5"/>
  <c r="E58" i="5"/>
  <c r="AO368" i="5" l="1"/>
  <c r="AO60" i="5"/>
  <c r="AM61" i="5"/>
  <c r="AM369" i="5"/>
  <c r="AN368" i="5"/>
  <c r="AN60" i="5"/>
  <c r="AL368" i="5"/>
  <c r="AL60" i="5"/>
  <c r="AI369" i="5"/>
  <c r="AI61" i="5"/>
  <c r="AJ368" i="5"/>
  <c r="AJ60" i="5"/>
  <c r="AK368" i="5"/>
  <c r="AK60" i="5"/>
  <c r="AH368" i="5"/>
  <c r="AH60" i="5"/>
  <c r="AG368" i="5"/>
  <c r="AG60" i="5"/>
  <c r="AE368" i="5"/>
  <c r="AE60" i="5"/>
  <c r="AF368" i="5"/>
  <c r="AF60" i="5"/>
  <c r="AD368" i="5"/>
  <c r="AD60" i="5"/>
  <c r="AC59" i="5"/>
  <c r="AC367" i="5"/>
  <c r="AA367" i="5"/>
  <c r="AA59" i="5"/>
  <c r="AB367" i="5"/>
  <c r="AB59" i="5"/>
  <c r="Z367" i="5"/>
  <c r="Z59" i="5"/>
  <c r="V59" i="5"/>
  <c r="V367" i="5"/>
  <c r="W367" i="5"/>
  <c r="W59" i="5"/>
  <c r="Y367" i="5"/>
  <c r="Y59" i="5"/>
  <c r="X367" i="5"/>
  <c r="X59" i="5"/>
  <c r="U367" i="5"/>
  <c r="U59" i="5"/>
  <c r="T367" i="5"/>
  <c r="T59" i="5"/>
  <c r="S367" i="5"/>
  <c r="S59" i="5"/>
  <c r="R368" i="5"/>
  <c r="R60" i="5"/>
  <c r="N367" i="5"/>
  <c r="N59" i="5"/>
  <c r="P368" i="5"/>
  <c r="P60" i="5"/>
  <c r="O59" i="5"/>
  <c r="O367" i="5"/>
  <c r="Q59" i="5"/>
  <c r="Q367" i="5"/>
  <c r="M367" i="5"/>
  <c r="M59" i="5"/>
  <c r="J59" i="5"/>
  <c r="J367" i="5"/>
  <c r="L367" i="5"/>
  <c r="L59" i="5"/>
  <c r="K367" i="5"/>
  <c r="K59" i="5"/>
  <c r="I367" i="5"/>
  <c r="I59" i="5"/>
  <c r="G367" i="5"/>
  <c r="G59" i="5"/>
  <c r="H367" i="5"/>
  <c r="H59" i="5"/>
  <c r="F59" i="5"/>
  <c r="F367" i="5"/>
  <c r="E367" i="5"/>
  <c r="E59" i="5"/>
  <c r="B59" i="5"/>
  <c r="B367" i="5"/>
  <c r="D367" i="5"/>
  <c r="D59" i="5"/>
  <c r="C367" i="5"/>
  <c r="C59" i="5"/>
  <c r="AL369" i="5" l="1"/>
  <c r="AL61" i="5"/>
  <c r="AM370" i="5"/>
  <c r="AM62" i="5"/>
  <c r="AN369" i="5"/>
  <c r="AN61" i="5"/>
  <c r="AO369" i="5"/>
  <c r="AO61" i="5"/>
  <c r="AH369" i="5"/>
  <c r="AH61" i="5"/>
  <c r="AJ369" i="5"/>
  <c r="AJ61" i="5"/>
  <c r="AK369" i="5"/>
  <c r="AK61" i="5"/>
  <c r="AI370" i="5"/>
  <c r="AI62" i="5"/>
  <c r="AE369" i="5"/>
  <c r="AE61" i="5"/>
  <c r="AD369" i="5"/>
  <c r="AD61" i="5"/>
  <c r="AF61" i="5"/>
  <c r="AF369" i="5"/>
  <c r="AG369" i="5"/>
  <c r="AG61" i="5"/>
  <c r="Z368" i="5"/>
  <c r="Z60" i="5"/>
  <c r="AA368" i="5"/>
  <c r="AA60" i="5"/>
  <c r="AB368" i="5"/>
  <c r="AB60" i="5"/>
  <c r="AC368" i="5"/>
  <c r="AC60" i="5"/>
  <c r="X60" i="5"/>
  <c r="X368" i="5"/>
  <c r="W368" i="5"/>
  <c r="W60" i="5"/>
  <c r="Y368" i="5"/>
  <c r="Y60" i="5"/>
  <c r="V368" i="5"/>
  <c r="V60" i="5"/>
  <c r="R61" i="5"/>
  <c r="R369" i="5"/>
  <c r="T60" i="5"/>
  <c r="T368" i="5"/>
  <c r="S368" i="5"/>
  <c r="S60" i="5"/>
  <c r="U368" i="5"/>
  <c r="U60" i="5"/>
  <c r="P369" i="5"/>
  <c r="P61" i="5"/>
  <c r="Q368" i="5"/>
  <c r="Q60" i="5"/>
  <c r="N368" i="5"/>
  <c r="N60" i="5"/>
  <c r="O368" i="5"/>
  <c r="O60" i="5"/>
  <c r="K368" i="5"/>
  <c r="K60" i="5"/>
  <c r="J60" i="5"/>
  <c r="J368" i="5"/>
  <c r="L368" i="5"/>
  <c r="L60" i="5"/>
  <c r="M368" i="5"/>
  <c r="M60" i="5"/>
  <c r="G368" i="5"/>
  <c r="G60" i="5"/>
  <c r="F368" i="5"/>
  <c r="F60" i="5"/>
  <c r="H368" i="5"/>
  <c r="H60" i="5"/>
  <c r="I368" i="5"/>
  <c r="I60" i="5"/>
  <c r="C368" i="5"/>
  <c r="C60" i="5"/>
  <c r="B368" i="5"/>
  <c r="B60" i="5"/>
  <c r="D368" i="5"/>
  <c r="D60" i="5"/>
  <c r="E368" i="5"/>
  <c r="E60" i="5"/>
  <c r="AO370" i="5" l="1"/>
  <c r="AO62" i="5"/>
  <c r="AM371" i="5"/>
  <c r="AM63" i="5"/>
  <c r="AN370" i="5"/>
  <c r="AN62" i="5"/>
  <c r="AL370" i="5"/>
  <c r="AL62" i="5"/>
  <c r="AI63" i="5"/>
  <c r="AI371" i="5"/>
  <c r="AJ370" i="5"/>
  <c r="AJ62" i="5"/>
  <c r="AK370" i="5"/>
  <c r="AK62" i="5"/>
  <c r="AH370" i="5"/>
  <c r="AH62" i="5"/>
  <c r="AD370" i="5"/>
  <c r="AD62" i="5"/>
  <c r="AE370" i="5"/>
  <c r="AE62" i="5"/>
  <c r="AG370" i="5"/>
  <c r="AG62" i="5"/>
  <c r="AF370" i="5"/>
  <c r="AF62" i="5"/>
  <c r="AC369" i="5"/>
  <c r="AC61" i="5"/>
  <c r="AA61" i="5"/>
  <c r="AA369" i="5"/>
  <c r="AB369" i="5"/>
  <c r="AB61" i="5"/>
  <c r="Z369" i="5"/>
  <c r="Z61" i="5"/>
  <c r="V369" i="5"/>
  <c r="V61" i="5"/>
  <c r="W369" i="5"/>
  <c r="W61" i="5"/>
  <c r="Y369" i="5"/>
  <c r="Y61" i="5"/>
  <c r="X369" i="5"/>
  <c r="X61" i="5"/>
  <c r="U369" i="5"/>
  <c r="U61" i="5"/>
  <c r="T369" i="5"/>
  <c r="T61" i="5"/>
  <c r="S61" i="5"/>
  <c r="S369" i="5"/>
  <c r="R370" i="5"/>
  <c r="R62" i="5"/>
  <c r="Q369" i="5"/>
  <c r="Q61" i="5"/>
  <c r="O369" i="5"/>
  <c r="O61" i="5"/>
  <c r="N369" i="5"/>
  <c r="N61" i="5"/>
  <c r="P370" i="5"/>
  <c r="P62" i="5"/>
  <c r="M369" i="5"/>
  <c r="M61" i="5"/>
  <c r="J369" i="5"/>
  <c r="J61" i="5"/>
  <c r="L369" i="5"/>
  <c r="L61" i="5"/>
  <c r="K369" i="5"/>
  <c r="K61" i="5"/>
  <c r="I369" i="5"/>
  <c r="I61" i="5"/>
  <c r="F369" i="5"/>
  <c r="F61" i="5"/>
  <c r="H369" i="5"/>
  <c r="H61" i="5"/>
  <c r="G369" i="5"/>
  <c r="G61" i="5"/>
  <c r="E369" i="5"/>
  <c r="E61" i="5"/>
  <c r="B369" i="5"/>
  <c r="B61" i="5"/>
  <c r="D369" i="5"/>
  <c r="D61" i="5"/>
  <c r="C369" i="5"/>
  <c r="C61" i="5"/>
  <c r="AL371" i="5" l="1"/>
  <c r="AL63" i="5"/>
  <c r="AM64" i="5"/>
  <c r="AM372" i="5"/>
  <c r="AN371" i="5"/>
  <c r="AN63" i="5"/>
  <c r="AO371" i="5"/>
  <c r="AO63" i="5"/>
  <c r="AH371" i="5"/>
  <c r="AH63" i="5"/>
  <c r="AJ371" i="5"/>
  <c r="AJ63" i="5"/>
  <c r="AK371" i="5"/>
  <c r="AK63" i="5"/>
  <c r="AI372" i="5"/>
  <c r="AI64" i="5"/>
  <c r="AE371" i="5"/>
  <c r="AE63" i="5"/>
  <c r="AG371" i="5"/>
  <c r="AG63" i="5"/>
  <c r="AD63" i="5"/>
  <c r="AD371" i="5"/>
  <c r="AF63" i="5"/>
  <c r="AF371" i="5"/>
  <c r="Z370" i="5"/>
  <c r="Z62" i="5"/>
  <c r="AA370" i="5"/>
  <c r="AA62" i="5"/>
  <c r="AB370" i="5"/>
  <c r="AB62" i="5"/>
  <c r="AC370" i="5"/>
  <c r="AC62" i="5"/>
  <c r="X370" i="5"/>
  <c r="X62" i="5"/>
  <c r="W62" i="5"/>
  <c r="W370" i="5"/>
  <c r="Y370" i="5"/>
  <c r="Y62" i="5"/>
  <c r="V370" i="5"/>
  <c r="V62" i="5"/>
  <c r="R371" i="5"/>
  <c r="R63" i="5"/>
  <c r="T370" i="5"/>
  <c r="T62" i="5"/>
  <c r="U370" i="5"/>
  <c r="U62" i="5"/>
  <c r="S370" i="5"/>
  <c r="S62" i="5"/>
  <c r="O370" i="5"/>
  <c r="O62" i="5"/>
  <c r="N62" i="5"/>
  <c r="N370" i="5"/>
  <c r="Q370" i="5"/>
  <c r="Q62" i="5"/>
  <c r="P371" i="5"/>
  <c r="P63" i="5"/>
  <c r="K370" i="5"/>
  <c r="K62" i="5"/>
  <c r="J370" i="5"/>
  <c r="J62" i="5"/>
  <c r="L370" i="5"/>
  <c r="L62" i="5"/>
  <c r="M370" i="5"/>
  <c r="M62" i="5"/>
  <c r="G370" i="5"/>
  <c r="G62" i="5"/>
  <c r="F370" i="5"/>
  <c r="F62" i="5"/>
  <c r="H370" i="5"/>
  <c r="H62" i="5"/>
  <c r="I370" i="5"/>
  <c r="I62" i="5"/>
  <c r="C370" i="5"/>
  <c r="C62" i="5"/>
  <c r="B370" i="5"/>
  <c r="B62" i="5"/>
  <c r="D370" i="5"/>
  <c r="D62" i="5"/>
  <c r="E370" i="5"/>
  <c r="E62" i="5"/>
  <c r="AO372" i="5" l="1"/>
  <c r="AO64" i="5"/>
  <c r="AM373" i="5"/>
  <c r="AM65" i="5"/>
  <c r="AN372" i="5"/>
  <c r="AN64" i="5"/>
  <c r="AL372" i="5"/>
  <c r="AL64" i="5"/>
  <c r="AI373" i="5"/>
  <c r="AI65" i="5"/>
  <c r="AJ372" i="5"/>
  <c r="AJ64" i="5"/>
  <c r="AK372" i="5"/>
  <c r="AK64" i="5"/>
  <c r="AH372" i="5"/>
  <c r="AH64" i="5"/>
  <c r="AG372" i="5"/>
  <c r="AG64" i="5"/>
  <c r="AF372" i="5"/>
  <c r="AF64" i="5"/>
  <c r="AE372" i="5"/>
  <c r="AE64" i="5"/>
  <c r="AD64" i="5"/>
  <c r="AD372" i="5"/>
  <c r="AC371" i="5"/>
  <c r="AC63" i="5"/>
  <c r="AA371" i="5"/>
  <c r="AA63" i="5"/>
  <c r="AB371" i="5"/>
  <c r="AB63" i="5"/>
  <c r="Z371" i="5"/>
  <c r="Z63" i="5"/>
  <c r="V63" i="5"/>
  <c r="V371" i="5"/>
  <c r="W371" i="5"/>
  <c r="W63" i="5"/>
  <c r="Y371" i="5"/>
  <c r="Y63" i="5"/>
  <c r="X371" i="5"/>
  <c r="X63" i="5"/>
  <c r="S371" i="5"/>
  <c r="S63" i="5"/>
  <c r="T371" i="5"/>
  <c r="T63" i="5"/>
  <c r="U371" i="5"/>
  <c r="U63" i="5"/>
  <c r="R372" i="5"/>
  <c r="R64" i="5"/>
  <c r="N371" i="5"/>
  <c r="N63" i="5"/>
  <c r="Q371" i="5"/>
  <c r="Q63" i="5"/>
  <c r="O63" i="5"/>
  <c r="O371" i="5"/>
  <c r="P64" i="5"/>
  <c r="P372" i="5"/>
  <c r="M371" i="5"/>
  <c r="M63" i="5"/>
  <c r="J371" i="5"/>
  <c r="J63" i="5"/>
  <c r="L371" i="5"/>
  <c r="L63" i="5"/>
  <c r="K371" i="5"/>
  <c r="K63" i="5"/>
  <c r="I371" i="5"/>
  <c r="I63" i="5"/>
  <c r="F63" i="5"/>
  <c r="F371" i="5"/>
  <c r="H371" i="5"/>
  <c r="H63" i="5"/>
  <c r="G371" i="5"/>
  <c r="G63" i="5"/>
  <c r="E371" i="5"/>
  <c r="E63" i="5"/>
  <c r="B63" i="5"/>
  <c r="B371" i="5"/>
  <c r="D371" i="5"/>
  <c r="D63" i="5"/>
  <c r="C371" i="5"/>
  <c r="C63" i="5"/>
  <c r="AL373" i="5" l="1"/>
  <c r="AL65" i="5"/>
  <c r="AM374" i="5"/>
  <c r="AM66" i="5"/>
  <c r="AN373" i="5"/>
  <c r="AN65" i="5"/>
  <c r="AO373" i="5"/>
  <c r="AO65" i="5"/>
  <c r="AH373" i="5"/>
  <c r="AH65" i="5"/>
  <c r="AJ373" i="5"/>
  <c r="AJ65" i="5"/>
  <c r="AK373" i="5"/>
  <c r="AK65" i="5"/>
  <c r="AI374" i="5"/>
  <c r="AI66" i="5"/>
  <c r="AF65" i="5"/>
  <c r="AF373" i="5"/>
  <c r="AD373" i="5"/>
  <c r="AD65" i="5"/>
  <c r="AE373" i="5"/>
  <c r="AE65" i="5"/>
  <c r="AG373" i="5"/>
  <c r="AG65" i="5"/>
  <c r="Z372" i="5"/>
  <c r="Z64" i="5"/>
  <c r="AA372" i="5"/>
  <c r="AA64" i="5"/>
  <c r="AB372" i="5"/>
  <c r="AB64" i="5"/>
  <c r="AC372" i="5"/>
  <c r="AC64" i="5"/>
  <c r="X372" i="5"/>
  <c r="X64" i="5"/>
  <c r="W372" i="5"/>
  <c r="W64" i="5"/>
  <c r="Y372" i="5"/>
  <c r="Y64" i="5"/>
  <c r="V372" i="5"/>
  <c r="V64" i="5"/>
  <c r="R65" i="5"/>
  <c r="R373" i="5"/>
  <c r="T372" i="5"/>
  <c r="T64" i="5"/>
  <c r="U372" i="5"/>
  <c r="U64" i="5"/>
  <c r="S372" i="5"/>
  <c r="S64" i="5"/>
  <c r="Q372" i="5"/>
  <c r="Q64" i="5"/>
  <c r="P373" i="5"/>
  <c r="P65" i="5"/>
  <c r="N372" i="5"/>
  <c r="N64" i="5"/>
  <c r="O372" i="5"/>
  <c r="O64" i="5"/>
  <c r="K64" i="5"/>
  <c r="K372" i="5"/>
  <c r="J372" i="5"/>
  <c r="J64" i="5"/>
  <c r="L372" i="5"/>
  <c r="L64" i="5"/>
  <c r="M372" i="5"/>
  <c r="M64" i="5"/>
  <c r="G64" i="5"/>
  <c r="G372" i="5"/>
  <c r="F372" i="5"/>
  <c r="F64" i="5"/>
  <c r="H372" i="5"/>
  <c r="H64" i="5"/>
  <c r="I372" i="5"/>
  <c r="I64" i="5"/>
  <c r="C64" i="5"/>
  <c r="C372" i="5"/>
  <c r="B64" i="5"/>
  <c r="B372" i="5"/>
  <c r="D372" i="5"/>
  <c r="D64" i="5"/>
  <c r="E372" i="5"/>
  <c r="E64" i="5"/>
  <c r="AO374" i="5" l="1"/>
  <c r="AO66" i="5"/>
  <c r="AM375" i="5"/>
  <c r="AM67" i="5"/>
  <c r="AN374" i="5"/>
  <c r="AN66" i="5"/>
  <c r="AL374" i="5"/>
  <c r="AL66" i="5"/>
  <c r="AI67" i="5"/>
  <c r="AI375" i="5"/>
  <c r="AJ66" i="5"/>
  <c r="AJ374" i="5"/>
  <c r="AK374" i="5"/>
  <c r="AK66" i="5"/>
  <c r="AH374" i="5"/>
  <c r="AH66" i="5"/>
  <c r="AD374" i="5"/>
  <c r="AD66" i="5"/>
  <c r="AE374" i="5"/>
  <c r="AE66" i="5"/>
  <c r="AG374" i="5"/>
  <c r="AG66" i="5"/>
  <c r="AF374" i="5"/>
  <c r="AF66" i="5"/>
  <c r="AC373" i="5"/>
  <c r="AC65" i="5"/>
  <c r="AA65" i="5"/>
  <c r="AA373" i="5"/>
  <c r="AB373" i="5"/>
  <c r="AB65" i="5"/>
  <c r="Z373" i="5"/>
  <c r="Z65" i="5"/>
  <c r="V373" i="5"/>
  <c r="V65" i="5"/>
  <c r="W373" i="5"/>
  <c r="W65" i="5"/>
  <c r="Y373" i="5"/>
  <c r="Y65" i="5"/>
  <c r="X373" i="5"/>
  <c r="X65" i="5"/>
  <c r="S65" i="5"/>
  <c r="S373" i="5"/>
  <c r="T373" i="5"/>
  <c r="T65" i="5"/>
  <c r="U373" i="5"/>
  <c r="U65" i="5"/>
  <c r="R374" i="5"/>
  <c r="R66" i="5"/>
  <c r="P374" i="5"/>
  <c r="P66" i="5"/>
  <c r="N373" i="5"/>
  <c r="N65" i="5"/>
  <c r="Q373" i="5"/>
  <c r="Q65" i="5"/>
  <c r="O373" i="5"/>
  <c r="O65" i="5"/>
  <c r="M373" i="5"/>
  <c r="M65" i="5"/>
  <c r="J65" i="5"/>
  <c r="J373" i="5"/>
  <c r="L373" i="5"/>
  <c r="L65" i="5"/>
  <c r="K373" i="5"/>
  <c r="K65" i="5"/>
  <c r="I373" i="5"/>
  <c r="I65" i="5"/>
  <c r="F373" i="5"/>
  <c r="F65" i="5"/>
  <c r="H373" i="5"/>
  <c r="H65" i="5"/>
  <c r="G373" i="5"/>
  <c r="G65" i="5"/>
  <c r="E373" i="5"/>
  <c r="E65" i="5"/>
  <c r="B373" i="5"/>
  <c r="B65" i="5"/>
  <c r="D373" i="5"/>
  <c r="D65" i="5"/>
  <c r="C373" i="5"/>
  <c r="C65" i="5"/>
  <c r="AL67" i="5" l="1"/>
  <c r="AL375" i="5"/>
  <c r="AM376" i="5"/>
  <c r="AM68" i="5"/>
  <c r="AN375" i="5"/>
  <c r="AN67" i="5"/>
  <c r="AO375" i="5"/>
  <c r="AO67" i="5"/>
  <c r="AH375" i="5"/>
  <c r="AH67" i="5"/>
  <c r="AJ375" i="5"/>
  <c r="AJ67" i="5"/>
  <c r="AK375" i="5"/>
  <c r="AK67" i="5"/>
  <c r="AI376" i="5"/>
  <c r="AI68" i="5"/>
  <c r="AE375" i="5"/>
  <c r="AE67" i="5"/>
  <c r="AF375" i="5"/>
  <c r="AF67" i="5"/>
  <c r="AG375" i="5"/>
  <c r="AG67" i="5"/>
  <c r="AD67" i="5"/>
  <c r="AD375" i="5"/>
  <c r="Z374" i="5"/>
  <c r="Z66" i="5"/>
  <c r="AA374" i="5"/>
  <c r="AA66" i="5"/>
  <c r="AB374" i="5"/>
  <c r="AB66" i="5"/>
  <c r="AC374" i="5"/>
  <c r="AC66" i="5"/>
  <c r="X374" i="5"/>
  <c r="X66" i="5"/>
  <c r="W374" i="5"/>
  <c r="W66" i="5"/>
  <c r="Y374" i="5"/>
  <c r="Y66" i="5"/>
  <c r="V374" i="5"/>
  <c r="V66" i="5"/>
  <c r="R375" i="5"/>
  <c r="R67" i="5"/>
  <c r="T374" i="5"/>
  <c r="T66" i="5"/>
  <c r="U374" i="5"/>
  <c r="U66" i="5"/>
  <c r="S374" i="5"/>
  <c r="S66" i="5"/>
  <c r="N374" i="5"/>
  <c r="N66" i="5"/>
  <c r="O374" i="5"/>
  <c r="O66" i="5"/>
  <c r="Q374" i="5"/>
  <c r="Q66" i="5"/>
  <c r="P375" i="5"/>
  <c r="P67" i="5"/>
  <c r="K374" i="5"/>
  <c r="K66" i="5"/>
  <c r="J374" i="5"/>
  <c r="J66" i="5"/>
  <c r="L374" i="5"/>
  <c r="L66" i="5"/>
  <c r="M374" i="5"/>
  <c r="M66" i="5"/>
  <c r="G374" i="5"/>
  <c r="G66" i="5"/>
  <c r="F374" i="5"/>
  <c r="F66" i="5"/>
  <c r="H374" i="5"/>
  <c r="H66" i="5"/>
  <c r="I374" i="5"/>
  <c r="I66" i="5"/>
  <c r="C374" i="5"/>
  <c r="C66" i="5"/>
  <c r="B374" i="5"/>
  <c r="B66" i="5"/>
  <c r="D374" i="5"/>
  <c r="D66" i="5"/>
  <c r="E374" i="5"/>
  <c r="E66" i="5"/>
  <c r="AO376" i="5" l="1"/>
  <c r="AO68" i="5"/>
  <c r="AM69" i="5"/>
  <c r="AM377" i="5"/>
  <c r="AN376" i="5"/>
  <c r="AN68" i="5"/>
  <c r="AL376" i="5"/>
  <c r="AL68" i="5"/>
  <c r="AI377" i="5"/>
  <c r="AI69" i="5"/>
  <c r="AJ376" i="5"/>
  <c r="AJ68" i="5"/>
  <c r="AK376" i="5"/>
  <c r="AK68" i="5"/>
  <c r="AH376" i="5"/>
  <c r="AH68" i="5"/>
  <c r="AF68" i="5"/>
  <c r="AF376" i="5"/>
  <c r="AD68" i="5"/>
  <c r="AD376" i="5"/>
  <c r="AG376" i="5"/>
  <c r="AG68" i="5"/>
  <c r="AE376" i="5"/>
  <c r="AE68" i="5"/>
  <c r="AC67" i="5"/>
  <c r="AC375" i="5"/>
  <c r="AA375" i="5"/>
  <c r="AA67" i="5"/>
  <c r="AB375" i="5"/>
  <c r="AB67" i="5"/>
  <c r="Z375" i="5"/>
  <c r="Z67" i="5"/>
  <c r="V67" i="5"/>
  <c r="V375" i="5"/>
  <c r="W67" i="5"/>
  <c r="W375" i="5"/>
  <c r="Y375" i="5"/>
  <c r="Y67" i="5"/>
  <c r="X375" i="5"/>
  <c r="X67" i="5"/>
  <c r="S375" i="5"/>
  <c r="S67" i="5"/>
  <c r="T375" i="5"/>
  <c r="T67" i="5"/>
  <c r="U375" i="5"/>
  <c r="U67" i="5"/>
  <c r="R376" i="5"/>
  <c r="R68" i="5"/>
  <c r="P376" i="5"/>
  <c r="P68" i="5"/>
  <c r="O67" i="5"/>
  <c r="O375" i="5"/>
  <c r="Q375" i="5"/>
  <c r="Q67" i="5"/>
  <c r="N375" i="5"/>
  <c r="N67" i="5"/>
  <c r="M375" i="5"/>
  <c r="M67" i="5"/>
  <c r="J67" i="5"/>
  <c r="J375" i="5"/>
  <c r="L375" i="5"/>
  <c r="L67" i="5"/>
  <c r="K375" i="5"/>
  <c r="K67" i="5"/>
  <c r="I375" i="5"/>
  <c r="I67" i="5"/>
  <c r="F67" i="5"/>
  <c r="F375" i="5"/>
  <c r="H375" i="5"/>
  <c r="H67" i="5"/>
  <c r="G375" i="5"/>
  <c r="G67" i="5"/>
  <c r="E375" i="5"/>
  <c r="E67" i="5"/>
  <c r="B67" i="5"/>
  <c r="B375" i="5"/>
  <c r="D375" i="5"/>
  <c r="D67" i="5"/>
  <c r="C375" i="5"/>
  <c r="C67" i="5"/>
  <c r="AL69" i="5" l="1"/>
  <c r="AL377" i="5"/>
  <c r="AM378" i="5"/>
  <c r="AM70" i="5"/>
  <c r="AN377" i="5"/>
  <c r="AN69" i="5"/>
  <c r="AO377" i="5"/>
  <c r="AO69" i="5"/>
  <c r="AH377" i="5"/>
  <c r="AH69" i="5"/>
  <c r="AJ377" i="5"/>
  <c r="AJ69" i="5"/>
  <c r="AK377" i="5"/>
  <c r="AK69" i="5"/>
  <c r="AI378" i="5"/>
  <c r="AI70" i="5"/>
  <c r="AD377" i="5"/>
  <c r="AD69" i="5"/>
  <c r="AG377" i="5"/>
  <c r="AG69" i="5"/>
  <c r="AE377" i="5"/>
  <c r="AE69" i="5"/>
  <c r="AF377" i="5"/>
  <c r="AF69" i="5"/>
  <c r="Z68" i="5"/>
  <c r="Z376" i="5"/>
  <c r="AA376" i="5"/>
  <c r="AA68" i="5"/>
  <c r="AB376" i="5"/>
  <c r="AB68" i="5"/>
  <c r="AC376" i="5"/>
  <c r="AC68" i="5"/>
  <c r="X376" i="5"/>
  <c r="X68" i="5"/>
  <c r="W376" i="5"/>
  <c r="W68" i="5"/>
  <c r="Y376" i="5"/>
  <c r="Y68" i="5"/>
  <c r="V376" i="5"/>
  <c r="V68" i="5"/>
  <c r="R69" i="5"/>
  <c r="R377" i="5"/>
  <c r="T68" i="5"/>
  <c r="T376" i="5"/>
  <c r="U376" i="5"/>
  <c r="U68" i="5"/>
  <c r="S376" i="5"/>
  <c r="S68" i="5"/>
  <c r="O376" i="5"/>
  <c r="O68" i="5"/>
  <c r="Q376" i="5"/>
  <c r="Q68" i="5"/>
  <c r="P377" i="5"/>
  <c r="P69" i="5"/>
  <c r="N376" i="5"/>
  <c r="N68" i="5"/>
  <c r="K376" i="5"/>
  <c r="K68" i="5"/>
  <c r="J376" i="5"/>
  <c r="J68" i="5"/>
  <c r="L376" i="5"/>
  <c r="L68" i="5"/>
  <c r="M376" i="5"/>
  <c r="M68" i="5"/>
  <c r="G376" i="5"/>
  <c r="G68" i="5"/>
  <c r="F68" i="5"/>
  <c r="F376" i="5"/>
  <c r="H376" i="5"/>
  <c r="H68" i="5"/>
  <c r="I376" i="5"/>
  <c r="I68" i="5"/>
  <c r="C376" i="5"/>
  <c r="C68" i="5"/>
  <c r="B68" i="5"/>
  <c r="B376" i="5"/>
  <c r="D376" i="5"/>
  <c r="D68" i="5"/>
  <c r="E376" i="5"/>
  <c r="E68" i="5"/>
  <c r="AO378" i="5" l="1"/>
  <c r="AO70" i="5"/>
  <c r="AM379" i="5"/>
  <c r="AM71" i="5"/>
  <c r="AN378" i="5"/>
  <c r="AN70" i="5"/>
  <c r="AL378" i="5"/>
  <c r="AL70" i="5"/>
  <c r="AI71" i="5"/>
  <c r="AI379" i="5"/>
  <c r="AJ378" i="5"/>
  <c r="AJ70" i="5"/>
  <c r="AK378" i="5"/>
  <c r="AK70" i="5"/>
  <c r="AH378" i="5"/>
  <c r="AH70" i="5"/>
  <c r="AG378" i="5"/>
  <c r="AG70" i="5"/>
  <c r="AF378" i="5"/>
  <c r="AF70" i="5"/>
  <c r="AE378" i="5"/>
  <c r="AE70" i="5"/>
  <c r="AD378" i="5"/>
  <c r="AD70" i="5"/>
  <c r="AC377" i="5"/>
  <c r="AC69" i="5"/>
  <c r="AA69" i="5"/>
  <c r="AA377" i="5"/>
  <c r="AB377" i="5"/>
  <c r="AB69" i="5"/>
  <c r="Z377" i="5"/>
  <c r="Z69" i="5"/>
  <c r="V377" i="5"/>
  <c r="V69" i="5"/>
  <c r="W377" i="5"/>
  <c r="W69" i="5"/>
  <c r="Y377" i="5"/>
  <c r="Y69" i="5"/>
  <c r="X377" i="5"/>
  <c r="X69" i="5"/>
  <c r="S377" i="5"/>
  <c r="S69" i="5"/>
  <c r="T377" i="5"/>
  <c r="T69" i="5"/>
  <c r="U377" i="5"/>
  <c r="U69" i="5"/>
  <c r="R378" i="5"/>
  <c r="R70" i="5"/>
  <c r="Q377" i="5"/>
  <c r="Q69" i="5"/>
  <c r="N377" i="5"/>
  <c r="N69" i="5"/>
  <c r="P378" i="5"/>
  <c r="P70" i="5"/>
  <c r="O377" i="5"/>
  <c r="O69" i="5"/>
  <c r="M377" i="5"/>
  <c r="M69" i="5"/>
  <c r="J69" i="5"/>
  <c r="J377" i="5"/>
  <c r="L377" i="5"/>
  <c r="L69" i="5"/>
  <c r="K377" i="5"/>
  <c r="K69" i="5"/>
  <c r="I377" i="5"/>
  <c r="I69" i="5"/>
  <c r="F377" i="5"/>
  <c r="F69" i="5"/>
  <c r="H377" i="5"/>
  <c r="H69" i="5"/>
  <c r="G377" i="5"/>
  <c r="G69" i="5"/>
  <c r="E377" i="5"/>
  <c r="E69" i="5"/>
  <c r="B377" i="5"/>
  <c r="B69" i="5"/>
  <c r="D377" i="5"/>
  <c r="D69" i="5"/>
  <c r="C377" i="5"/>
  <c r="C69" i="5"/>
  <c r="AL379" i="5" l="1"/>
  <c r="AL71" i="5"/>
  <c r="AM72" i="5"/>
  <c r="AM380" i="5"/>
  <c r="AN379" i="5"/>
  <c r="AN71" i="5"/>
  <c r="AO379" i="5"/>
  <c r="AO71" i="5"/>
  <c r="AH379" i="5"/>
  <c r="AH71" i="5"/>
  <c r="AJ71" i="5"/>
  <c r="AJ379" i="5"/>
  <c r="AK379" i="5"/>
  <c r="AK71" i="5"/>
  <c r="AI380" i="5"/>
  <c r="AI72" i="5"/>
  <c r="AD71" i="5"/>
  <c r="AD379" i="5"/>
  <c r="AF379" i="5"/>
  <c r="AF71" i="5"/>
  <c r="AE379" i="5"/>
  <c r="AE71" i="5"/>
  <c r="AG379" i="5"/>
  <c r="AG71" i="5"/>
  <c r="Z378" i="5"/>
  <c r="Z70" i="5"/>
  <c r="AA378" i="5"/>
  <c r="AA70" i="5"/>
  <c r="AB378" i="5"/>
  <c r="AB70" i="5"/>
  <c r="AC378" i="5"/>
  <c r="AC70" i="5"/>
  <c r="X378" i="5"/>
  <c r="X70" i="5"/>
  <c r="W70" i="5"/>
  <c r="W378" i="5"/>
  <c r="Y378" i="5"/>
  <c r="Y70" i="5"/>
  <c r="V378" i="5"/>
  <c r="V70" i="5"/>
  <c r="R379" i="5"/>
  <c r="R71" i="5"/>
  <c r="T378" i="5"/>
  <c r="T70" i="5"/>
  <c r="U378" i="5"/>
  <c r="U70" i="5"/>
  <c r="S378" i="5"/>
  <c r="S70" i="5"/>
  <c r="O378" i="5"/>
  <c r="O70" i="5"/>
  <c r="P379" i="5"/>
  <c r="P71" i="5"/>
  <c r="Q378" i="5"/>
  <c r="Q70" i="5"/>
  <c r="N70" i="5"/>
  <c r="N378" i="5"/>
  <c r="K378" i="5"/>
  <c r="K70" i="5"/>
  <c r="J378" i="5"/>
  <c r="J70" i="5"/>
  <c r="L378" i="5"/>
  <c r="L70" i="5"/>
  <c r="M378" i="5"/>
  <c r="M70" i="5"/>
  <c r="G378" i="5"/>
  <c r="G70" i="5"/>
  <c r="F378" i="5"/>
  <c r="F70" i="5"/>
  <c r="H378" i="5"/>
  <c r="H70" i="5"/>
  <c r="I378" i="5"/>
  <c r="I70" i="5"/>
  <c r="C378" i="5"/>
  <c r="C70" i="5"/>
  <c r="B378" i="5"/>
  <c r="B70" i="5"/>
  <c r="D378" i="5"/>
  <c r="D70" i="5"/>
  <c r="E378" i="5"/>
  <c r="E70" i="5"/>
  <c r="AO380" i="5" l="1"/>
  <c r="AO72" i="5"/>
  <c r="AM381" i="5"/>
  <c r="AM73" i="5"/>
  <c r="AN380" i="5"/>
  <c r="AN72" i="5"/>
  <c r="AL380" i="5"/>
  <c r="AL72" i="5"/>
  <c r="AI381" i="5"/>
  <c r="AI73" i="5"/>
  <c r="AJ380" i="5"/>
  <c r="AJ72" i="5"/>
  <c r="AK380" i="5"/>
  <c r="AK72" i="5"/>
  <c r="AH380" i="5"/>
  <c r="AH72" i="5"/>
  <c r="AF72" i="5"/>
  <c r="AF380" i="5"/>
  <c r="AE380" i="5"/>
  <c r="AE72" i="5"/>
  <c r="AG380" i="5"/>
  <c r="AG72" i="5"/>
  <c r="AD380" i="5"/>
  <c r="AD72" i="5"/>
  <c r="AC71" i="5"/>
  <c r="AC379" i="5"/>
  <c r="AA379" i="5"/>
  <c r="AA71" i="5"/>
  <c r="AB379" i="5"/>
  <c r="AB71" i="5"/>
  <c r="Z379" i="5"/>
  <c r="Z71" i="5"/>
  <c r="V71" i="5"/>
  <c r="V379" i="5"/>
  <c r="W379" i="5"/>
  <c r="W71" i="5"/>
  <c r="Y379" i="5"/>
  <c r="Y71" i="5"/>
  <c r="X379" i="5"/>
  <c r="X71" i="5"/>
  <c r="S379" i="5"/>
  <c r="S71" i="5"/>
  <c r="T379" i="5"/>
  <c r="T71" i="5"/>
  <c r="U379" i="5"/>
  <c r="U71" i="5"/>
  <c r="R380" i="5"/>
  <c r="R72" i="5"/>
  <c r="P72" i="5"/>
  <c r="P380" i="5"/>
  <c r="N379" i="5"/>
  <c r="N71" i="5"/>
  <c r="O71" i="5"/>
  <c r="O379" i="5"/>
  <c r="Q379" i="5"/>
  <c r="Q71" i="5"/>
  <c r="M379" i="5"/>
  <c r="M71" i="5"/>
  <c r="J379" i="5"/>
  <c r="J71" i="5"/>
  <c r="L379" i="5"/>
  <c r="L71" i="5"/>
  <c r="K379" i="5"/>
  <c r="K71" i="5"/>
  <c r="I379" i="5"/>
  <c r="I71" i="5"/>
  <c r="F71" i="5"/>
  <c r="F379" i="5"/>
  <c r="H379" i="5"/>
  <c r="H71" i="5"/>
  <c r="G379" i="5"/>
  <c r="G71" i="5"/>
  <c r="E379" i="5"/>
  <c r="E71" i="5"/>
  <c r="B71" i="5"/>
  <c r="B379" i="5"/>
  <c r="D379" i="5"/>
  <c r="D71" i="5"/>
  <c r="C379" i="5"/>
  <c r="C71" i="5"/>
  <c r="AL381" i="5" l="1"/>
  <c r="AL73" i="5"/>
  <c r="AM382" i="5"/>
  <c r="AM74" i="5"/>
  <c r="AN381" i="5"/>
  <c r="AN73" i="5"/>
  <c r="AO381" i="5"/>
  <c r="AO73" i="5"/>
  <c r="AH381" i="5"/>
  <c r="AH73" i="5"/>
  <c r="AJ381" i="5"/>
  <c r="AJ73" i="5"/>
  <c r="AK381" i="5"/>
  <c r="AK73" i="5"/>
  <c r="AI382" i="5"/>
  <c r="AI74" i="5"/>
  <c r="AD381" i="5"/>
  <c r="AD73" i="5"/>
  <c r="AG381" i="5"/>
  <c r="AG73" i="5"/>
  <c r="AE381" i="5"/>
  <c r="AE73" i="5"/>
  <c r="AF73" i="5"/>
  <c r="AF381" i="5"/>
  <c r="Z380" i="5"/>
  <c r="Z72" i="5"/>
  <c r="AA380" i="5"/>
  <c r="AA72" i="5"/>
  <c r="AB380" i="5"/>
  <c r="AB72" i="5"/>
  <c r="AC380" i="5"/>
  <c r="AC72" i="5"/>
  <c r="X72" i="5"/>
  <c r="X380" i="5"/>
  <c r="W380" i="5"/>
  <c r="W72" i="5"/>
  <c r="Y380" i="5"/>
  <c r="Y72" i="5"/>
  <c r="V380" i="5"/>
  <c r="V72" i="5"/>
  <c r="R73" i="5"/>
  <c r="R381" i="5"/>
  <c r="T72" i="5"/>
  <c r="T380" i="5"/>
  <c r="U380" i="5"/>
  <c r="U72" i="5"/>
  <c r="S380" i="5"/>
  <c r="S72" i="5"/>
  <c r="Q380" i="5"/>
  <c r="Q72" i="5"/>
  <c r="N380" i="5"/>
  <c r="N72" i="5"/>
  <c r="O380" i="5"/>
  <c r="O72" i="5"/>
  <c r="P381" i="5"/>
  <c r="P73" i="5"/>
  <c r="K380" i="5"/>
  <c r="K72" i="5"/>
  <c r="J380" i="5"/>
  <c r="J72" i="5"/>
  <c r="L380" i="5"/>
  <c r="L72" i="5"/>
  <c r="M380" i="5"/>
  <c r="M72" i="5"/>
  <c r="G380" i="5"/>
  <c r="G72" i="5"/>
  <c r="F380" i="5"/>
  <c r="F72" i="5"/>
  <c r="H380" i="5"/>
  <c r="H72" i="5"/>
  <c r="I380" i="5"/>
  <c r="I72" i="5"/>
  <c r="C380" i="5"/>
  <c r="C72" i="5"/>
  <c r="B380" i="5"/>
  <c r="B72" i="5"/>
  <c r="D380" i="5"/>
  <c r="D72" i="5"/>
  <c r="E380" i="5"/>
  <c r="E72" i="5"/>
  <c r="AO382" i="5" l="1"/>
  <c r="AO74" i="5"/>
  <c r="AM383" i="5"/>
  <c r="AM75" i="5"/>
  <c r="AN382" i="5"/>
  <c r="AN74" i="5"/>
  <c r="AL382" i="5"/>
  <c r="AL74" i="5"/>
  <c r="AI75" i="5"/>
  <c r="AI383" i="5"/>
  <c r="AJ382" i="5"/>
  <c r="AJ74" i="5"/>
  <c r="AK382" i="5"/>
  <c r="AK74" i="5"/>
  <c r="AH382" i="5"/>
  <c r="AH74" i="5"/>
  <c r="AG382" i="5"/>
  <c r="AG74" i="5"/>
  <c r="AF382" i="5"/>
  <c r="AF74" i="5"/>
  <c r="AE382" i="5"/>
  <c r="AE74" i="5"/>
  <c r="AD382" i="5"/>
  <c r="AD74" i="5"/>
  <c r="AC381" i="5"/>
  <c r="AC73" i="5"/>
  <c r="AA73" i="5"/>
  <c r="AA381" i="5"/>
  <c r="AB381" i="5"/>
  <c r="AB73" i="5"/>
  <c r="Z381" i="5"/>
  <c r="Z73" i="5"/>
  <c r="V381" i="5"/>
  <c r="V73" i="5"/>
  <c r="W381" i="5"/>
  <c r="W73" i="5"/>
  <c r="Y381" i="5"/>
  <c r="Y73" i="5"/>
  <c r="X381" i="5"/>
  <c r="X73" i="5"/>
  <c r="S381" i="5"/>
  <c r="S73" i="5"/>
  <c r="T381" i="5"/>
  <c r="T73" i="5"/>
  <c r="U381" i="5"/>
  <c r="U73" i="5"/>
  <c r="R382" i="5"/>
  <c r="R74" i="5"/>
  <c r="N381" i="5"/>
  <c r="N73" i="5"/>
  <c r="O381" i="5"/>
  <c r="O73" i="5"/>
  <c r="Q381" i="5"/>
  <c r="Q73" i="5"/>
  <c r="P382" i="5"/>
  <c r="P74" i="5"/>
  <c r="M381" i="5"/>
  <c r="M73" i="5"/>
  <c r="J73" i="5"/>
  <c r="J381" i="5"/>
  <c r="L381" i="5"/>
  <c r="L73" i="5"/>
  <c r="K381" i="5"/>
  <c r="K73" i="5"/>
  <c r="I381" i="5"/>
  <c r="I73" i="5"/>
  <c r="F381" i="5"/>
  <c r="F73" i="5"/>
  <c r="H381" i="5"/>
  <c r="H73" i="5"/>
  <c r="G381" i="5"/>
  <c r="G73" i="5"/>
  <c r="E381" i="5"/>
  <c r="E73" i="5"/>
  <c r="B381" i="5"/>
  <c r="B73" i="5"/>
  <c r="D381" i="5"/>
  <c r="D73" i="5"/>
  <c r="C381" i="5"/>
  <c r="C73" i="5"/>
  <c r="AL75" i="5" l="1"/>
  <c r="AL383" i="5"/>
  <c r="AM384" i="5"/>
  <c r="AM76" i="5"/>
  <c r="AN383" i="5"/>
  <c r="AN75" i="5"/>
  <c r="AO383" i="5"/>
  <c r="AO75" i="5"/>
  <c r="AH383" i="5"/>
  <c r="AH75" i="5"/>
  <c r="AJ75" i="5"/>
  <c r="AJ383" i="5"/>
  <c r="AK383" i="5"/>
  <c r="AK75" i="5"/>
  <c r="AI76" i="5"/>
  <c r="AI384" i="5"/>
  <c r="AD75" i="5"/>
  <c r="AD383" i="5"/>
  <c r="AF383" i="5"/>
  <c r="AF75" i="5"/>
  <c r="AE383" i="5"/>
  <c r="AE75" i="5"/>
  <c r="AG383" i="5"/>
  <c r="AG75" i="5"/>
  <c r="Z382" i="5"/>
  <c r="Z74" i="5"/>
  <c r="AA382" i="5"/>
  <c r="AA74" i="5"/>
  <c r="AB382" i="5"/>
  <c r="AB74" i="5"/>
  <c r="AC382" i="5"/>
  <c r="AC74" i="5"/>
  <c r="X382" i="5"/>
  <c r="X74" i="5"/>
  <c r="W74" i="5"/>
  <c r="W382" i="5"/>
  <c r="Y382" i="5"/>
  <c r="Y74" i="5"/>
  <c r="V382" i="5"/>
  <c r="V74" i="5"/>
  <c r="R383" i="5"/>
  <c r="R75" i="5"/>
  <c r="T382" i="5"/>
  <c r="T74" i="5"/>
  <c r="U382" i="5"/>
  <c r="U74" i="5"/>
  <c r="S382" i="5"/>
  <c r="S74" i="5"/>
  <c r="P383" i="5"/>
  <c r="P75" i="5"/>
  <c r="Q382" i="5"/>
  <c r="Q74" i="5"/>
  <c r="N382" i="5"/>
  <c r="N74" i="5"/>
  <c r="O382" i="5"/>
  <c r="O74" i="5"/>
  <c r="K382" i="5"/>
  <c r="K74" i="5"/>
  <c r="J382" i="5"/>
  <c r="J74" i="5"/>
  <c r="L382" i="5"/>
  <c r="L74" i="5"/>
  <c r="M382" i="5"/>
  <c r="M74" i="5"/>
  <c r="G382" i="5"/>
  <c r="G74" i="5"/>
  <c r="F382" i="5"/>
  <c r="F74" i="5"/>
  <c r="H382" i="5"/>
  <c r="H74" i="5"/>
  <c r="I382" i="5"/>
  <c r="I74" i="5"/>
  <c r="C382" i="5"/>
  <c r="C74" i="5"/>
  <c r="B382" i="5"/>
  <c r="B74" i="5"/>
  <c r="D382" i="5"/>
  <c r="D74" i="5"/>
  <c r="E382" i="5"/>
  <c r="E74" i="5"/>
  <c r="AO384" i="5" l="1"/>
  <c r="AO76" i="5"/>
  <c r="AM77" i="5"/>
  <c r="AM385" i="5"/>
  <c r="AN384" i="5"/>
  <c r="AN76" i="5"/>
  <c r="AL384" i="5"/>
  <c r="AL76" i="5"/>
  <c r="AI385" i="5"/>
  <c r="AI77" i="5"/>
  <c r="AJ384" i="5"/>
  <c r="AJ76" i="5"/>
  <c r="AK384" i="5"/>
  <c r="AK76" i="5"/>
  <c r="AH384" i="5"/>
  <c r="AH76" i="5"/>
  <c r="AF384" i="5"/>
  <c r="AF76" i="5"/>
  <c r="AE384" i="5"/>
  <c r="AE76" i="5"/>
  <c r="AG384" i="5"/>
  <c r="AG76" i="5"/>
  <c r="AD384" i="5"/>
  <c r="AD76" i="5"/>
  <c r="AC75" i="5"/>
  <c r="AC383" i="5"/>
  <c r="AA383" i="5"/>
  <c r="AA75" i="5"/>
  <c r="AB383" i="5"/>
  <c r="AB75" i="5"/>
  <c r="Z383" i="5"/>
  <c r="Z75" i="5"/>
  <c r="V75" i="5"/>
  <c r="V383" i="5"/>
  <c r="W75" i="5"/>
  <c r="W383" i="5"/>
  <c r="Y383" i="5"/>
  <c r="Y75" i="5"/>
  <c r="X383" i="5"/>
  <c r="X75" i="5"/>
  <c r="S383" i="5"/>
  <c r="S75" i="5"/>
  <c r="T383" i="5"/>
  <c r="T75" i="5"/>
  <c r="U383" i="5"/>
  <c r="U75" i="5"/>
  <c r="R384" i="5"/>
  <c r="R76" i="5"/>
  <c r="O75" i="5"/>
  <c r="O383" i="5"/>
  <c r="N383" i="5"/>
  <c r="N75" i="5"/>
  <c r="P384" i="5"/>
  <c r="P76" i="5"/>
  <c r="Q75" i="5"/>
  <c r="Q383" i="5"/>
  <c r="M383" i="5"/>
  <c r="M75" i="5"/>
  <c r="J75" i="5"/>
  <c r="J383" i="5"/>
  <c r="L383" i="5"/>
  <c r="L75" i="5"/>
  <c r="K383" i="5"/>
  <c r="K75" i="5"/>
  <c r="I75" i="5"/>
  <c r="I383" i="5"/>
  <c r="F75" i="5"/>
  <c r="F383" i="5"/>
  <c r="H383" i="5"/>
  <c r="H75" i="5"/>
  <c r="G383" i="5"/>
  <c r="G75" i="5"/>
  <c r="E383" i="5"/>
  <c r="E75" i="5"/>
  <c r="B75" i="5"/>
  <c r="B383" i="5"/>
  <c r="D383" i="5"/>
  <c r="D75" i="5"/>
  <c r="C383" i="5"/>
  <c r="C75" i="5"/>
  <c r="AL77" i="5" l="1"/>
  <c r="AL385" i="5"/>
  <c r="AM386" i="5"/>
  <c r="AM78" i="5"/>
  <c r="AN385" i="5"/>
  <c r="AN77" i="5"/>
  <c r="AO385" i="5"/>
  <c r="AO77" i="5"/>
  <c r="AH385" i="5"/>
  <c r="AH77" i="5"/>
  <c r="AJ385" i="5"/>
  <c r="AJ77" i="5"/>
  <c r="AK385" i="5"/>
  <c r="AK77" i="5"/>
  <c r="AI386" i="5"/>
  <c r="AI78" i="5"/>
  <c r="AE385" i="5"/>
  <c r="AE77" i="5"/>
  <c r="AD385" i="5"/>
  <c r="AD77" i="5"/>
  <c r="AG385" i="5"/>
  <c r="AG77" i="5"/>
  <c r="AF77" i="5"/>
  <c r="AF385" i="5"/>
  <c r="Z384" i="5"/>
  <c r="Z76" i="5"/>
  <c r="AA384" i="5"/>
  <c r="AA76" i="5"/>
  <c r="AB384" i="5"/>
  <c r="AB76" i="5"/>
  <c r="AC384" i="5"/>
  <c r="AC76" i="5"/>
  <c r="X76" i="5"/>
  <c r="X384" i="5"/>
  <c r="W384" i="5"/>
  <c r="W76" i="5"/>
  <c r="Y384" i="5"/>
  <c r="Y76" i="5"/>
  <c r="V384" i="5"/>
  <c r="V76" i="5"/>
  <c r="R77" i="5"/>
  <c r="R385" i="5"/>
  <c r="T76" i="5"/>
  <c r="T384" i="5"/>
  <c r="U384" i="5"/>
  <c r="U76" i="5"/>
  <c r="S384" i="5"/>
  <c r="S76" i="5"/>
  <c r="Q384" i="5"/>
  <c r="Q76" i="5"/>
  <c r="P385" i="5"/>
  <c r="P77" i="5"/>
  <c r="N384" i="5"/>
  <c r="N76" i="5"/>
  <c r="O384" i="5"/>
  <c r="O76" i="5"/>
  <c r="K384" i="5"/>
  <c r="K76" i="5"/>
  <c r="J384" i="5"/>
  <c r="J76" i="5"/>
  <c r="L384" i="5"/>
  <c r="L76" i="5"/>
  <c r="M384" i="5"/>
  <c r="M76" i="5"/>
  <c r="G384" i="5"/>
  <c r="G76" i="5"/>
  <c r="F384" i="5"/>
  <c r="F76" i="5"/>
  <c r="H384" i="5"/>
  <c r="H76" i="5"/>
  <c r="I384" i="5"/>
  <c r="I76" i="5"/>
  <c r="C384" i="5"/>
  <c r="C76" i="5"/>
  <c r="B384" i="5"/>
  <c r="B76" i="5"/>
  <c r="D384" i="5"/>
  <c r="D76" i="5"/>
  <c r="E384" i="5"/>
  <c r="E76" i="5"/>
  <c r="AO386" i="5" l="1"/>
  <c r="AO78" i="5"/>
  <c r="AM387" i="5"/>
  <c r="AM79" i="5"/>
  <c r="AN386" i="5"/>
  <c r="AN78" i="5"/>
  <c r="AL386" i="5"/>
  <c r="AL78" i="5"/>
  <c r="AI79" i="5"/>
  <c r="AI387" i="5"/>
  <c r="AJ386" i="5"/>
  <c r="AJ78" i="5"/>
  <c r="AK386" i="5"/>
  <c r="AK78" i="5"/>
  <c r="AH386" i="5"/>
  <c r="AH78" i="5"/>
  <c r="AD386" i="5"/>
  <c r="AD78" i="5"/>
  <c r="AF386" i="5"/>
  <c r="AF78" i="5"/>
  <c r="AG386" i="5"/>
  <c r="AG78" i="5"/>
  <c r="AE386" i="5"/>
  <c r="AE78" i="5"/>
  <c r="AC385" i="5"/>
  <c r="AC77" i="5"/>
  <c r="AA77" i="5"/>
  <c r="AA385" i="5"/>
  <c r="AB385" i="5"/>
  <c r="AB77" i="5"/>
  <c r="Z385" i="5"/>
  <c r="Z77" i="5"/>
  <c r="V385" i="5"/>
  <c r="V77" i="5"/>
  <c r="W385" i="5"/>
  <c r="W77" i="5"/>
  <c r="Y385" i="5"/>
  <c r="Y77" i="5"/>
  <c r="X385" i="5"/>
  <c r="X77" i="5"/>
  <c r="S77" i="5"/>
  <c r="S385" i="5"/>
  <c r="T385" i="5"/>
  <c r="T77" i="5"/>
  <c r="U385" i="5"/>
  <c r="U77" i="5"/>
  <c r="R386" i="5"/>
  <c r="R78" i="5"/>
  <c r="P386" i="5"/>
  <c r="P78" i="5"/>
  <c r="N385" i="5"/>
  <c r="N77" i="5"/>
  <c r="Q385" i="5"/>
  <c r="Q77" i="5"/>
  <c r="O385" i="5"/>
  <c r="O77" i="5"/>
  <c r="M385" i="5"/>
  <c r="M77" i="5"/>
  <c r="J77" i="5"/>
  <c r="J385" i="5"/>
  <c r="L385" i="5"/>
  <c r="L77" i="5"/>
  <c r="K385" i="5"/>
  <c r="K77" i="5"/>
  <c r="I385" i="5"/>
  <c r="I77" i="5"/>
  <c r="F385" i="5"/>
  <c r="F77" i="5"/>
  <c r="H385" i="5"/>
  <c r="H77" i="5"/>
  <c r="G385" i="5"/>
  <c r="G77" i="5"/>
  <c r="E385" i="5"/>
  <c r="E77" i="5"/>
  <c r="B385" i="5"/>
  <c r="B77" i="5"/>
  <c r="D385" i="5"/>
  <c r="D77" i="5"/>
  <c r="C385" i="5"/>
  <c r="C77" i="5"/>
  <c r="AL387" i="5" l="1"/>
  <c r="AL79" i="5"/>
  <c r="AM80" i="5"/>
  <c r="AM388" i="5"/>
  <c r="AN387" i="5"/>
  <c r="AN79" i="5"/>
  <c r="AO387" i="5"/>
  <c r="AO79" i="5"/>
  <c r="AH79" i="5"/>
  <c r="AH387" i="5"/>
  <c r="AJ387" i="5"/>
  <c r="AJ79" i="5"/>
  <c r="AK387" i="5"/>
  <c r="AK79" i="5"/>
  <c r="AI388" i="5"/>
  <c r="AI80" i="5"/>
  <c r="AF79" i="5"/>
  <c r="AF387" i="5"/>
  <c r="AE387" i="5"/>
  <c r="AE79" i="5"/>
  <c r="AG387" i="5"/>
  <c r="AG79" i="5"/>
  <c r="AD79" i="5"/>
  <c r="AD387" i="5"/>
  <c r="Z386" i="5"/>
  <c r="Z78" i="5"/>
  <c r="AA386" i="5"/>
  <c r="AA78" i="5"/>
  <c r="AB386" i="5"/>
  <c r="AB78" i="5"/>
  <c r="AC386" i="5"/>
  <c r="AC78" i="5"/>
  <c r="X386" i="5"/>
  <c r="X78" i="5"/>
  <c r="W386" i="5"/>
  <c r="W78" i="5"/>
  <c r="Y386" i="5"/>
  <c r="Y78" i="5"/>
  <c r="V386" i="5"/>
  <c r="V78" i="5"/>
  <c r="R387" i="5"/>
  <c r="R79" i="5"/>
  <c r="T386" i="5"/>
  <c r="T78" i="5"/>
  <c r="U386" i="5"/>
  <c r="U78" i="5"/>
  <c r="S386" i="5"/>
  <c r="S78" i="5"/>
  <c r="N78" i="5"/>
  <c r="N386" i="5"/>
  <c r="Q386" i="5"/>
  <c r="Q78" i="5"/>
  <c r="P387" i="5"/>
  <c r="P79" i="5"/>
  <c r="O386" i="5"/>
  <c r="O78" i="5"/>
  <c r="K386" i="5"/>
  <c r="K78" i="5"/>
  <c r="J386" i="5"/>
  <c r="J78" i="5"/>
  <c r="L386" i="5"/>
  <c r="L78" i="5"/>
  <c r="M386" i="5"/>
  <c r="M78" i="5"/>
  <c r="G386" i="5"/>
  <c r="G78" i="5"/>
  <c r="F386" i="5"/>
  <c r="F78" i="5"/>
  <c r="H386" i="5"/>
  <c r="H78" i="5"/>
  <c r="I386" i="5"/>
  <c r="I78" i="5"/>
  <c r="C386" i="5"/>
  <c r="C78" i="5"/>
  <c r="B386" i="5"/>
  <c r="B78" i="5"/>
  <c r="D386" i="5"/>
  <c r="D78" i="5"/>
  <c r="E386" i="5"/>
  <c r="E78" i="5"/>
  <c r="AO388" i="5" l="1"/>
  <c r="AO80" i="5"/>
  <c r="AM389" i="5"/>
  <c r="AM81" i="5"/>
  <c r="AN388" i="5"/>
  <c r="AN80" i="5"/>
  <c r="AL388" i="5"/>
  <c r="AL80" i="5"/>
  <c r="AI389" i="5"/>
  <c r="AI81" i="5"/>
  <c r="AJ388" i="5"/>
  <c r="AJ80" i="5"/>
  <c r="AK388" i="5"/>
  <c r="AK80" i="5"/>
  <c r="AH388" i="5"/>
  <c r="AH80" i="5"/>
  <c r="AE388" i="5"/>
  <c r="AE80" i="5"/>
  <c r="AD388" i="5"/>
  <c r="AD80" i="5"/>
  <c r="AG388" i="5"/>
  <c r="AG80" i="5"/>
  <c r="AF388" i="5"/>
  <c r="AF80" i="5"/>
  <c r="AC387" i="5"/>
  <c r="AC79" i="5"/>
  <c r="AA387" i="5"/>
  <c r="AA79" i="5"/>
  <c r="AB79" i="5"/>
  <c r="AB387" i="5"/>
  <c r="Z387" i="5"/>
  <c r="Z79" i="5"/>
  <c r="V79" i="5"/>
  <c r="V387" i="5"/>
  <c r="W79" i="5"/>
  <c r="W387" i="5"/>
  <c r="Y387" i="5"/>
  <c r="Y79" i="5"/>
  <c r="X387" i="5"/>
  <c r="X79" i="5"/>
  <c r="S387" i="5"/>
  <c r="S79" i="5"/>
  <c r="T387" i="5"/>
  <c r="T79" i="5"/>
  <c r="U387" i="5"/>
  <c r="U79" i="5"/>
  <c r="R388" i="5"/>
  <c r="R80" i="5"/>
  <c r="Q387" i="5"/>
  <c r="Q79" i="5"/>
  <c r="P388" i="5"/>
  <c r="P80" i="5"/>
  <c r="O79" i="5"/>
  <c r="O387" i="5"/>
  <c r="N387" i="5"/>
  <c r="N79" i="5"/>
  <c r="M387" i="5"/>
  <c r="M79" i="5"/>
  <c r="J387" i="5"/>
  <c r="J79" i="5"/>
  <c r="L387" i="5"/>
  <c r="L79" i="5"/>
  <c r="K387" i="5"/>
  <c r="K79" i="5"/>
  <c r="I387" i="5"/>
  <c r="I79" i="5"/>
  <c r="F79" i="5"/>
  <c r="F387" i="5"/>
  <c r="H387" i="5"/>
  <c r="H79" i="5"/>
  <c r="G387" i="5"/>
  <c r="G79" i="5"/>
  <c r="E387" i="5"/>
  <c r="E79" i="5"/>
  <c r="B79" i="5"/>
  <c r="B387" i="5"/>
  <c r="D387" i="5"/>
  <c r="D79" i="5"/>
  <c r="C387" i="5"/>
  <c r="C79" i="5"/>
  <c r="AL389" i="5" l="1"/>
  <c r="AL81" i="5"/>
  <c r="AM390" i="5"/>
  <c r="AM82" i="5"/>
  <c r="AN389" i="5"/>
  <c r="AN81" i="5"/>
  <c r="AO389" i="5"/>
  <c r="AO81" i="5"/>
  <c r="AH389" i="5"/>
  <c r="AH81" i="5"/>
  <c r="AJ389" i="5"/>
  <c r="AJ81" i="5"/>
  <c r="AK389" i="5"/>
  <c r="AK81" i="5"/>
  <c r="AI390" i="5"/>
  <c r="AI82" i="5"/>
  <c r="AD389" i="5"/>
  <c r="AD81" i="5"/>
  <c r="AF81" i="5"/>
  <c r="AF389" i="5"/>
  <c r="AG389" i="5"/>
  <c r="AG81" i="5"/>
  <c r="AE389" i="5"/>
  <c r="AE81" i="5"/>
  <c r="Z388" i="5"/>
  <c r="Z80" i="5"/>
  <c r="AA388" i="5"/>
  <c r="AA80" i="5"/>
  <c r="AC388" i="5"/>
  <c r="AC80" i="5"/>
  <c r="AB388" i="5"/>
  <c r="AB80" i="5"/>
  <c r="X388" i="5"/>
  <c r="X80" i="5"/>
  <c r="W388" i="5"/>
  <c r="W80" i="5"/>
  <c r="Y388" i="5"/>
  <c r="Y80" i="5"/>
  <c r="V388" i="5"/>
  <c r="V80" i="5"/>
  <c r="R81" i="5"/>
  <c r="R389" i="5"/>
  <c r="T388" i="5"/>
  <c r="T80" i="5"/>
  <c r="U388" i="5"/>
  <c r="U80" i="5"/>
  <c r="S388" i="5"/>
  <c r="S80" i="5"/>
  <c r="P389" i="5"/>
  <c r="P81" i="5"/>
  <c r="Q388" i="5"/>
  <c r="Q80" i="5"/>
  <c r="N388" i="5"/>
  <c r="N80" i="5"/>
  <c r="O388" i="5"/>
  <c r="O80" i="5"/>
  <c r="K80" i="5"/>
  <c r="K388" i="5"/>
  <c r="J388" i="5"/>
  <c r="J80" i="5"/>
  <c r="L388" i="5"/>
  <c r="L80" i="5"/>
  <c r="M388" i="5"/>
  <c r="M80" i="5"/>
  <c r="G80" i="5"/>
  <c r="G388" i="5"/>
  <c r="F388" i="5"/>
  <c r="F80" i="5"/>
  <c r="H80" i="5"/>
  <c r="H388" i="5"/>
  <c r="I388" i="5"/>
  <c r="I80" i="5"/>
  <c r="C80" i="5"/>
  <c r="C388" i="5"/>
  <c r="B80" i="5"/>
  <c r="B388" i="5"/>
  <c r="D388" i="5"/>
  <c r="D80" i="5"/>
  <c r="E388" i="5"/>
  <c r="E80" i="5"/>
  <c r="AO390" i="5" l="1"/>
  <c r="AO82" i="5"/>
  <c r="AM391" i="5"/>
  <c r="AM83" i="5"/>
  <c r="AN390" i="5"/>
  <c r="AN82" i="5"/>
  <c r="AL390" i="5"/>
  <c r="AL82" i="5"/>
  <c r="AI83" i="5"/>
  <c r="AI391" i="5"/>
  <c r="AJ82" i="5"/>
  <c r="AJ390" i="5"/>
  <c r="AK390" i="5"/>
  <c r="AK82" i="5"/>
  <c r="AH390" i="5"/>
  <c r="AH82" i="5"/>
  <c r="AF390" i="5"/>
  <c r="AF82" i="5"/>
  <c r="AG390" i="5"/>
  <c r="AG82" i="5"/>
  <c r="AD390" i="5"/>
  <c r="AD82" i="5"/>
  <c r="AE390" i="5"/>
  <c r="AE82" i="5"/>
  <c r="AB389" i="5"/>
  <c r="AB81" i="5"/>
  <c r="AA81" i="5"/>
  <c r="AA389" i="5"/>
  <c r="AC389" i="5"/>
  <c r="AC81" i="5"/>
  <c r="Z389" i="5"/>
  <c r="Z81" i="5"/>
  <c r="V389" i="5"/>
  <c r="V81" i="5"/>
  <c r="W389" i="5"/>
  <c r="W81" i="5"/>
  <c r="Y389" i="5"/>
  <c r="Y81" i="5"/>
  <c r="X389" i="5"/>
  <c r="X81" i="5"/>
  <c r="S81" i="5"/>
  <c r="S389" i="5"/>
  <c r="T389" i="5"/>
  <c r="T81" i="5"/>
  <c r="U389" i="5"/>
  <c r="U81" i="5"/>
  <c r="R390" i="5"/>
  <c r="R82" i="5"/>
  <c r="Q389" i="5"/>
  <c r="Q81" i="5"/>
  <c r="N389" i="5"/>
  <c r="N81" i="5"/>
  <c r="P390" i="5"/>
  <c r="P82" i="5"/>
  <c r="O389" i="5"/>
  <c r="O81" i="5"/>
  <c r="M389" i="5"/>
  <c r="M81" i="5"/>
  <c r="J81" i="5"/>
  <c r="J389" i="5"/>
  <c r="L389" i="5"/>
  <c r="L81" i="5"/>
  <c r="K389" i="5"/>
  <c r="K81" i="5"/>
  <c r="I389" i="5"/>
  <c r="I81" i="5"/>
  <c r="F389" i="5"/>
  <c r="F81" i="5"/>
  <c r="H389" i="5"/>
  <c r="H81" i="5"/>
  <c r="G389" i="5"/>
  <c r="G81" i="5"/>
  <c r="E389" i="5"/>
  <c r="E81" i="5"/>
  <c r="B389" i="5"/>
  <c r="B81" i="5"/>
  <c r="D389" i="5"/>
  <c r="D81" i="5"/>
  <c r="C389" i="5"/>
  <c r="C81" i="5"/>
  <c r="AL83" i="5" l="1"/>
  <c r="AL391" i="5"/>
  <c r="AM392" i="5"/>
  <c r="AM84" i="5"/>
  <c r="AN391" i="5"/>
  <c r="AN83" i="5"/>
  <c r="AO391" i="5"/>
  <c r="AO83" i="5"/>
  <c r="AH391" i="5"/>
  <c r="AH83" i="5"/>
  <c r="AJ391" i="5"/>
  <c r="AJ83" i="5"/>
  <c r="AK83" i="5"/>
  <c r="AK391" i="5"/>
  <c r="AI392" i="5"/>
  <c r="AI84" i="5"/>
  <c r="AG83" i="5"/>
  <c r="AG391" i="5"/>
  <c r="AE391" i="5"/>
  <c r="AE83" i="5"/>
  <c r="AD83" i="5"/>
  <c r="AD391" i="5"/>
  <c r="AF391" i="5"/>
  <c r="AF83" i="5"/>
  <c r="Z390" i="5"/>
  <c r="Z82" i="5"/>
  <c r="AA390" i="5"/>
  <c r="AA82" i="5"/>
  <c r="AC390" i="5"/>
  <c r="AC82" i="5"/>
  <c r="AB390" i="5"/>
  <c r="AB82" i="5"/>
  <c r="X390" i="5"/>
  <c r="X82" i="5"/>
  <c r="W390" i="5"/>
  <c r="W82" i="5"/>
  <c r="Y390" i="5"/>
  <c r="Y82" i="5"/>
  <c r="V390" i="5"/>
  <c r="V82" i="5"/>
  <c r="R391" i="5"/>
  <c r="R83" i="5"/>
  <c r="T390" i="5"/>
  <c r="T82" i="5"/>
  <c r="U390" i="5"/>
  <c r="U82" i="5"/>
  <c r="S390" i="5"/>
  <c r="S82" i="5"/>
  <c r="N390" i="5"/>
  <c r="N82" i="5"/>
  <c r="P391" i="5"/>
  <c r="P83" i="5"/>
  <c r="Q390" i="5"/>
  <c r="Q82" i="5"/>
  <c r="O390" i="5"/>
  <c r="O82" i="5"/>
  <c r="K390" i="5"/>
  <c r="K82" i="5"/>
  <c r="J390" i="5"/>
  <c r="J82" i="5"/>
  <c r="L390" i="5"/>
  <c r="L82" i="5"/>
  <c r="M390" i="5"/>
  <c r="M82" i="5"/>
  <c r="G390" i="5"/>
  <c r="G82" i="5"/>
  <c r="F390" i="5"/>
  <c r="F82" i="5"/>
  <c r="H390" i="5"/>
  <c r="H82" i="5"/>
  <c r="I390" i="5"/>
  <c r="I82" i="5"/>
  <c r="C390" i="5"/>
  <c r="C82" i="5"/>
  <c r="B390" i="5"/>
  <c r="B82" i="5"/>
  <c r="D390" i="5"/>
  <c r="D82" i="5"/>
  <c r="E390" i="5"/>
  <c r="E82" i="5"/>
  <c r="AO392" i="5" l="1"/>
  <c r="AO84" i="5"/>
  <c r="AM85" i="5"/>
  <c r="AM393" i="5"/>
  <c r="AN392" i="5"/>
  <c r="AN84" i="5"/>
  <c r="AL392" i="5"/>
  <c r="AL84" i="5"/>
  <c r="AI393" i="5"/>
  <c r="AI85" i="5"/>
  <c r="AJ392" i="5"/>
  <c r="AJ84" i="5"/>
  <c r="AH392" i="5"/>
  <c r="AH84" i="5"/>
  <c r="AK392" i="5"/>
  <c r="AK84" i="5"/>
  <c r="AE392" i="5"/>
  <c r="AE84" i="5"/>
  <c r="AF84" i="5"/>
  <c r="AF392" i="5"/>
  <c r="AD84" i="5"/>
  <c r="AD392" i="5"/>
  <c r="AG392" i="5"/>
  <c r="AG84" i="5"/>
  <c r="AB391" i="5"/>
  <c r="AB83" i="5"/>
  <c r="AA391" i="5"/>
  <c r="AA83" i="5"/>
  <c r="AC391" i="5"/>
  <c r="AC83" i="5"/>
  <c r="Z391" i="5"/>
  <c r="Z83" i="5"/>
  <c r="V83" i="5"/>
  <c r="V391" i="5"/>
  <c r="W83" i="5"/>
  <c r="W391" i="5"/>
  <c r="Y391" i="5"/>
  <c r="Y83" i="5"/>
  <c r="X391" i="5"/>
  <c r="X83" i="5"/>
  <c r="S391" i="5"/>
  <c r="S83" i="5"/>
  <c r="T391" i="5"/>
  <c r="T83" i="5"/>
  <c r="U83" i="5"/>
  <c r="U391" i="5"/>
  <c r="R392" i="5"/>
  <c r="R84" i="5"/>
  <c r="O83" i="5"/>
  <c r="O391" i="5"/>
  <c r="P392" i="5"/>
  <c r="P84" i="5"/>
  <c r="Q83" i="5"/>
  <c r="Q391" i="5"/>
  <c r="N391" i="5"/>
  <c r="N83" i="5"/>
  <c r="M83" i="5"/>
  <c r="M391" i="5"/>
  <c r="J391" i="5"/>
  <c r="J83" i="5"/>
  <c r="L391" i="5"/>
  <c r="L83" i="5"/>
  <c r="K391" i="5"/>
  <c r="K83" i="5"/>
  <c r="I83" i="5"/>
  <c r="I391" i="5"/>
  <c r="F83" i="5"/>
  <c r="F391" i="5"/>
  <c r="H391" i="5"/>
  <c r="H83" i="5"/>
  <c r="G391" i="5"/>
  <c r="G83" i="5"/>
  <c r="E83" i="5"/>
  <c r="E391" i="5"/>
  <c r="B83" i="5"/>
  <c r="B391" i="5"/>
  <c r="D391" i="5"/>
  <c r="D83" i="5"/>
  <c r="C391" i="5"/>
  <c r="C83" i="5"/>
  <c r="AL85" i="5" l="1"/>
  <c r="AL393" i="5"/>
  <c r="AM394" i="5"/>
  <c r="AM86" i="5"/>
  <c r="AN393" i="5"/>
  <c r="AN85" i="5"/>
  <c r="AO393" i="5"/>
  <c r="AO85" i="5"/>
  <c r="AK393" i="5"/>
  <c r="AK85" i="5"/>
  <c r="AJ393" i="5"/>
  <c r="AJ85" i="5"/>
  <c r="AH393" i="5"/>
  <c r="AH85" i="5"/>
  <c r="AI394" i="5"/>
  <c r="AI86" i="5"/>
  <c r="AF393" i="5"/>
  <c r="AF85" i="5"/>
  <c r="AE393" i="5"/>
  <c r="AE85" i="5"/>
  <c r="AG393" i="5"/>
  <c r="AG85" i="5"/>
  <c r="AD393" i="5"/>
  <c r="AD85" i="5"/>
  <c r="Z84" i="5"/>
  <c r="Z392" i="5"/>
  <c r="AA392" i="5"/>
  <c r="AA84" i="5"/>
  <c r="AC392" i="5"/>
  <c r="AC84" i="5"/>
  <c r="AB392" i="5"/>
  <c r="AB84" i="5"/>
  <c r="X392" i="5"/>
  <c r="X84" i="5"/>
  <c r="W392" i="5"/>
  <c r="W84" i="5"/>
  <c r="Y392" i="5"/>
  <c r="Y84" i="5"/>
  <c r="V392" i="5"/>
  <c r="V84" i="5"/>
  <c r="R85" i="5"/>
  <c r="R393" i="5"/>
  <c r="T84" i="5"/>
  <c r="T392" i="5"/>
  <c r="S392" i="5"/>
  <c r="S84" i="5"/>
  <c r="U392" i="5"/>
  <c r="U84" i="5"/>
  <c r="N392" i="5"/>
  <c r="N84" i="5"/>
  <c r="P393" i="5"/>
  <c r="P85" i="5"/>
  <c r="Q392" i="5"/>
  <c r="Q84" i="5"/>
  <c r="O392" i="5"/>
  <c r="O84" i="5"/>
  <c r="K392" i="5"/>
  <c r="K84" i="5"/>
  <c r="J392" i="5"/>
  <c r="J84" i="5"/>
  <c r="L392" i="5"/>
  <c r="L84" i="5"/>
  <c r="M392" i="5"/>
  <c r="M84" i="5"/>
  <c r="G392" i="5"/>
  <c r="G84" i="5"/>
  <c r="F84" i="5"/>
  <c r="F392" i="5"/>
  <c r="H84" i="5"/>
  <c r="H392" i="5"/>
  <c r="I392" i="5"/>
  <c r="I84" i="5"/>
  <c r="C392" i="5"/>
  <c r="C84" i="5"/>
  <c r="B84" i="5"/>
  <c r="B392" i="5"/>
  <c r="D392" i="5"/>
  <c r="D84" i="5"/>
  <c r="E392" i="5"/>
  <c r="E84" i="5"/>
  <c r="AO394" i="5" l="1"/>
  <c r="AO86" i="5"/>
  <c r="AM395" i="5"/>
  <c r="AM87" i="5"/>
  <c r="AN394" i="5"/>
  <c r="AN86" i="5"/>
  <c r="AL394" i="5"/>
  <c r="AL86" i="5"/>
  <c r="AI87" i="5"/>
  <c r="AI395" i="5"/>
  <c r="AJ394" i="5"/>
  <c r="AJ86" i="5"/>
  <c r="AH394" i="5"/>
  <c r="AH86" i="5"/>
  <c r="AK394" i="5"/>
  <c r="AK86" i="5"/>
  <c r="AE394" i="5"/>
  <c r="AE86" i="5"/>
  <c r="AG394" i="5"/>
  <c r="AG86" i="5"/>
  <c r="AF394" i="5"/>
  <c r="AF86" i="5"/>
  <c r="AD394" i="5"/>
  <c r="AD86" i="5"/>
  <c r="AB393" i="5"/>
  <c r="AB85" i="5"/>
  <c r="AA85" i="5"/>
  <c r="AA393" i="5"/>
  <c r="AC393" i="5"/>
  <c r="AC85" i="5"/>
  <c r="Z393" i="5"/>
  <c r="Z85" i="5"/>
  <c r="V393" i="5"/>
  <c r="V85" i="5"/>
  <c r="W393" i="5"/>
  <c r="W85" i="5"/>
  <c r="Y393" i="5"/>
  <c r="Y85" i="5"/>
  <c r="X393" i="5"/>
  <c r="X85" i="5"/>
  <c r="U393" i="5"/>
  <c r="U85" i="5"/>
  <c r="T393" i="5"/>
  <c r="T85" i="5"/>
  <c r="S85" i="5"/>
  <c r="S393" i="5"/>
  <c r="R394" i="5"/>
  <c r="R86" i="5"/>
  <c r="P394" i="5"/>
  <c r="P86" i="5"/>
  <c r="Q393" i="5"/>
  <c r="Q85" i="5"/>
  <c r="N393" i="5"/>
  <c r="N85" i="5"/>
  <c r="O393" i="5"/>
  <c r="O85" i="5"/>
  <c r="M393" i="5"/>
  <c r="M85" i="5"/>
  <c r="J85" i="5"/>
  <c r="J393" i="5"/>
  <c r="L393" i="5"/>
  <c r="L85" i="5"/>
  <c r="K393" i="5"/>
  <c r="K85" i="5"/>
  <c r="I393" i="5"/>
  <c r="I85" i="5"/>
  <c r="F393" i="5"/>
  <c r="F85" i="5"/>
  <c r="G393" i="5"/>
  <c r="G85" i="5"/>
  <c r="H393" i="5"/>
  <c r="H85" i="5"/>
  <c r="E393" i="5"/>
  <c r="E85" i="5"/>
  <c r="B393" i="5"/>
  <c r="B85" i="5"/>
  <c r="D393" i="5"/>
  <c r="D85" i="5"/>
  <c r="C393" i="5"/>
  <c r="C85" i="5"/>
  <c r="AL395" i="5" l="1"/>
  <c r="AL87" i="5"/>
  <c r="AM88" i="5"/>
  <c r="AM396" i="5"/>
  <c r="AN395" i="5"/>
  <c r="AN87" i="5"/>
  <c r="AO87" i="5"/>
  <c r="AO395" i="5"/>
  <c r="AK87" i="5"/>
  <c r="AK395" i="5"/>
  <c r="AJ87" i="5"/>
  <c r="AJ395" i="5"/>
  <c r="AH87" i="5"/>
  <c r="AH395" i="5"/>
  <c r="AI396" i="5"/>
  <c r="AI88" i="5"/>
  <c r="AD87" i="5"/>
  <c r="AD395" i="5"/>
  <c r="AG87" i="5"/>
  <c r="AG395" i="5"/>
  <c r="AF395" i="5"/>
  <c r="AF87" i="5"/>
  <c r="AE395" i="5"/>
  <c r="AE87" i="5"/>
  <c r="Z394" i="5"/>
  <c r="Z86" i="5"/>
  <c r="AA394" i="5"/>
  <c r="AA86" i="5"/>
  <c r="AC394" i="5"/>
  <c r="AC86" i="5"/>
  <c r="AB394" i="5"/>
  <c r="AB86" i="5"/>
  <c r="X394" i="5"/>
  <c r="X86" i="5"/>
  <c r="W86" i="5"/>
  <c r="W394" i="5"/>
  <c r="Y394" i="5"/>
  <c r="Y86" i="5"/>
  <c r="V394" i="5"/>
  <c r="V86" i="5"/>
  <c r="R395" i="5"/>
  <c r="R87" i="5"/>
  <c r="T394" i="5"/>
  <c r="T86" i="5"/>
  <c r="U394" i="5"/>
  <c r="U86" i="5"/>
  <c r="S394" i="5"/>
  <c r="S86" i="5"/>
  <c r="O394" i="5"/>
  <c r="O86" i="5"/>
  <c r="Q394" i="5"/>
  <c r="Q86" i="5"/>
  <c r="N86" i="5"/>
  <c r="N394" i="5"/>
  <c r="P395" i="5"/>
  <c r="P87" i="5"/>
  <c r="K394" i="5"/>
  <c r="K86" i="5"/>
  <c r="J394" i="5"/>
  <c r="J86" i="5"/>
  <c r="L394" i="5"/>
  <c r="L86" i="5"/>
  <c r="M394" i="5"/>
  <c r="M86" i="5"/>
  <c r="H394" i="5"/>
  <c r="H86" i="5"/>
  <c r="F394" i="5"/>
  <c r="F86" i="5"/>
  <c r="G394" i="5"/>
  <c r="G86" i="5"/>
  <c r="I394" i="5"/>
  <c r="I86" i="5"/>
  <c r="C394" i="5"/>
  <c r="C86" i="5"/>
  <c r="B394" i="5"/>
  <c r="B86" i="5"/>
  <c r="D394" i="5"/>
  <c r="D86" i="5"/>
  <c r="E394" i="5"/>
  <c r="E86" i="5"/>
  <c r="AO396" i="5" l="1"/>
  <c r="AO88" i="5"/>
  <c r="AM397" i="5"/>
  <c r="AM89" i="5"/>
  <c r="AN396" i="5"/>
  <c r="AN88" i="5"/>
  <c r="AL396" i="5"/>
  <c r="AL88" i="5"/>
  <c r="AI397" i="5"/>
  <c r="AI89" i="5"/>
  <c r="AJ396" i="5"/>
  <c r="AJ88" i="5"/>
  <c r="AH396" i="5"/>
  <c r="AH88" i="5"/>
  <c r="AK396" i="5"/>
  <c r="AK88" i="5"/>
  <c r="AG396" i="5"/>
  <c r="AG88" i="5"/>
  <c r="AF88" i="5"/>
  <c r="AF396" i="5"/>
  <c r="AE396" i="5"/>
  <c r="AE88" i="5"/>
  <c r="AD396" i="5"/>
  <c r="AD88" i="5"/>
  <c r="AB87" i="5"/>
  <c r="AB395" i="5"/>
  <c r="AA395" i="5"/>
  <c r="AA87" i="5"/>
  <c r="AC87" i="5"/>
  <c r="AC395" i="5"/>
  <c r="Z395" i="5"/>
  <c r="Z87" i="5"/>
  <c r="V87" i="5"/>
  <c r="V395" i="5"/>
  <c r="W395" i="5"/>
  <c r="W87" i="5"/>
  <c r="Y87" i="5"/>
  <c r="Y395" i="5"/>
  <c r="X395" i="5"/>
  <c r="X87" i="5"/>
  <c r="S395" i="5"/>
  <c r="S87" i="5"/>
  <c r="T395" i="5"/>
  <c r="T87" i="5"/>
  <c r="U87" i="5"/>
  <c r="U395" i="5"/>
  <c r="R396" i="5"/>
  <c r="R88" i="5"/>
  <c r="Q87" i="5"/>
  <c r="Q395" i="5"/>
  <c r="O87" i="5"/>
  <c r="O395" i="5"/>
  <c r="P88" i="5"/>
  <c r="P396" i="5"/>
  <c r="N395" i="5"/>
  <c r="N87" i="5"/>
  <c r="M87" i="5"/>
  <c r="M395" i="5"/>
  <c r="J87" i="5"/>
  <c r="J395" i="5"/>
  <c r="L395" i="5"/>
  <c r="L87" i="5"/>
  <c r="K395" i="5"/>
  <c r="K87" i="5"/>
  <c r="I87" i="5"/>
  <c r="I395" i="5"/>
  <c r="F87" i="5"/>
  <c r="F395" i="5"/>
  <c r="G395" i="5"/>
  <c r="G87" i="5"/>
  <c r="H395" i="5"/>
  <c r="H87" i="5"/>
  <c r="E87" i="5"/>
  <c r="E395" i="5"/>
  <c r="B87" i="5"/>
  <c r="B395" i="5"/>
  <c r="D395" i="5"/>
  <c r="D87" i="5"/>
  <c r="C395" i="5"/>
  <c r="C87" i="5"/>
  <c r="AL397" i="5" l="1"/>
  <c r="AL89" i="5"/>
  <c r="AM398" i="5"/>
  <c r="AM90" i="5"/>
  <c r="AN397" i="5"/>
  <c r="AN89" i="5"/>
  <c r="AO397" i="5"/>
  <c r="AO89" i="5"/>
  <c r="AK397" i="5"/>
  <c r="AK89" i="5"/>
  <c r="AJ397" i="5"/>
  <c r="AJ89" i="5"/>
  <c r="AH397" i="5"/>
  <c r="AH89" i="5"/>
  <c r="AI398" i="5"/>
  <c r="AI90" i="5"/>
  <c r="AF89" i="5"/>
  <c r="AF397" i="5"/>
  <c r="AD397" i="5"/>
  <c r="AD89" i="5"/>
  <c r="AE397" i="5"/>
  <c r="AE89" i="5"/>
  <c r="AG397" i="5"/>
  <c r="AG89" i="5"/>
  <c r="Z396" i="5"/>
  <c r="Z88" i="5"/>
  <c r="AA396" i="5"/>
  <c r="AA88" i="5"/>
  <c r="AC396" i="5"/>
  <c r="AC88" i="5"/>
  <c r="AB396" i="5"/>
  <c r="AB88" i="5"/>
  <c r="X88" i="5"/>
  <c r="X396" i="5"/>
  <c r="W396" i="5"/>
  <c r="W88" i="5"/>
  <c r="Y396" i="5"/>
  <c r="Y88" i="5"/>
  <c r="V396" i="5"/>
  <c r="V88" i="5"/>
  <c r="R89" i="5"/>
  <c r="R397" i="5"/>
  <c r="T88" i="5"/>
  <c r="T396" i="5"/>
  <c r="S396" i="5"/>
  <c r="S88" i="5"/>
  <c r="U396" i="5"/>
  <c r="U88" i="5"/>
  <c r="N396" i="5"/>
  <c r="N88" i="5"/>
  <c r="O396" i="5"/>
  <c r="O88" i="5"/>
  <c r="P397" i="5"/>
  <c r="P89" i="5"/>
  <c r="Q396" i="5"/>
  <c r="Q88" i="5"/>
  <c r="K396" i="5"/>
  <c r="K88" i="5"/>
  <c r="J396" i="5"/>
  <c r="J88" i="5"/>
  <c r="L396" i="5"/>
  <c r="L88" i="5"/>
  <c r="M396" i="5"/>
  <c r="M88" i="5"/>
  <c r="H396" i="5"/>
  <c r="H88" i="5"/>
  <c r="F396" i="5"/>
  <c r="F88" i="5"/>
  <c r="G396" i="5"/>
  <c r="G88" i="5"/>
  <c r="I396" i="5"/>
  <c r="I88" i="5"/>
  <c r="C396" i="5"/>
  <c r="C88" i="5"/>
  <c r="B88" i="5"/>
  <c r="B396" i="5"/>
  <c r="D396" i="5"/>
  <c r="D88" i="5"/>
  <c r="E396" i="5"/>
  <c r="E88" i="5"/>
  <c r="AO398" i="5" l="1"/>
  <c r="AO90" i="5"/>
  <c r="AM399" i="5"/>
  <c r="AM91" i="5"/>
  <c r="AN398" i="5"/>
  <c r="AN90" i="5"/>
  <c r="AL398" i="5"/>
  <c r="AL90" i="5"/>
  <c r="AI91" i="5"/>
  <c r="AI399" i="5"/>
  <c r="AJ398" i="5"/>
  <c r="AJ90" i="5"/>
  <c r="AH398" i="5"/>
  <c r="AH90" i="5"/>
  <c r="AK398" i="5"/>
  <c r="AK90" i="5"/>
  <c r="AD398" i="5"/>
  <c r="AD90" i="5"/>
  <c r="AE398" i="5"/>
  <c r="AE90" i="5"/>
  <c r="AG398" i="5"/>
  <c r="AG90" i="5"/>
  <c r="AF398" i="5"/>
  <c r="AF90" i="5"/>
  <c r="AB397" i="5"/>
  <c r="AB89" i="5"/>
  <c r="AA89" i="5"/>
  <c r="AA397" i="5"/>
  <c r="AC397" i="5"/>
  <c r="AC89" i="5"/>
  <c r="Z397" i="5"/>
  <c r="Z89" i="5"/>
  <c r="V397" i="5"/>
  <c r="V89" i="5"/>
  <c r="W397" i="5"/>
  <c r="W89" i="5"/>
  <c r="Y397" i="5"/>
  <c r="Y89" i="5"/>
  <c r="X397" i="5"/>
  <c r="X89" i="5"/>
  <c r="U397" i="5"/>
  <c r="U89" i="5"/>
  <c r="T397" i="5"/>
  <c r="T89" i="5"/>
  <c r="S89" i="5"/>
  <c r="S397" i="5"/>
  <c r="R398" i="5"/>
  <c r="R90" i="5"/>
  <c r="O397" i="5"/>
  <c r="O89" i="5"/>
  <c r="P398" i="5"/>
  <c r="P90" i="5"/>
  <c r="N397" i="5"/>
  <c r="N89" i="5"/>
  <c r="Q397" i="5"/>
  <c r="Q89" i="5"/>
  <c r="M397" i="5"/>
  <c r="M89" i="5"/>
  <c r="J89" i="5"/>
  <c r="J397" i="5"/>
  <c r="L397" i="5"/>
  <c r="L89" i="5"/>
  <c r="K397" i="5"/>
  <c r="K89" i="5"/>
  <c r="I397" i="5"/>
  <c r="I89" i="5"/>
  <c r="F397" i="5"/>
  <c r="F89" i="5"/>
  <c r="G397" i="5"/>
  <c r="G89" i="5"/>
  <c r="H89" i="5"/>
  <c r="H397" i="5"/>
  <c r="E397" i="5"/>
  <c r="E89" i="5"/>
  <c r="B397" i="5"/>
  <c r="B89" i="5"/>
  <c r="D397" i="5"/>
  <c r="D89" i="5"/>
  <c r="C397" i="5"/>
  <c r="C89" i="5"/>
  <c r="AL91" i="5" l="1"/>
  <c r="AL399" i="5"/>
  <c r="AM400" i="5"/>
  <c r="AM92" i="5"/>
  <c r="AN399" i="5"/>
  <c r="AN91" i="5"/>
  <c r="AO91" i="5"/>
  <c r="AO399" i="5"/>
  <c r="AK91" i="5"/>
  <c r="AK399" i="5"/>
  <c r="AJ91" i="5"/>
  <c r="AJ399" i="5"/>
  <c r="AH91" i="5"/>
  <c r="AH399" i="5"/>
  <c r="AI92" i="5"/>
  <c r="AI400" i="5"/>
  <c r="AE399" i="5"/>
  <c r="AE91" i="5"/>
  <c r="AG91" i="5"/>
  <c r="AG399" i="5"/>
  <c r="AD91" i="5"/>
  <c r="AD399" i="5"/>
  <c r="AF399" i="5"/>
  <c r="AF91" i="5"/>
  <c r="Z398" i="5"/>
  <c r="Z90" i="5"/>
  <c r="AA398" i="5"/>
  <c r="AA90" i="5"/>
  <c r="AC398" i="5"/>
  <c r="AC90" i="5"/>
  <c r="AB398" i="5"/>
  <c r="AB90" i="5"/>
  <c r="X398" i="5"/>
  <c r="X90" i="5"/>
  <c r="W90" i="5"/>
  <c r="W398" i="5"/>
  <c r="Y398" i="5"/>
  <c r="Y90" i="5"/>
  <c r="V398" i="5"/>
  <c r="V90" i="5"/>
  <c r="R399" i="5"/>
  <c r="R91" i="5"/>
  <c r="T398" i="5"/>
  <c r="T90" i="5"/>
  <c r="U398" i="5"/>
  <c r="U90" i="5"/>
  <c r="S398" i="5"/>
  <c r="S90" i="5"/>
  <c r="P399" i="5"/>
  <c r="P91" i="5"/>
  <c r="N398" i="5"/>
  <c r="N90" i="5"/>
  <c r="O398" i="5"/>
  <c r="O90" i="5"/>
  <c r="Q398" i="5"/>
  <c r="Q90" i="5"/>
  <c r="K398" i="5"/>
  <c r="K90" i="5"/>
  <c r="J398" i="5"/>
  <c r="J90" i="5"/>
  <c r="L398" i="5"/>
  <c r="L90" i="5"/>
  <c r="M398" i="5"/>
  <c r="M90" i="5"/>
  <c r="F398" i="5"/>
  <c r="F90" i="5"/>
  <c r="H398" i="5"/>
  <c r="H90" i="5"/>
  <c r="G398" i="5"/>
  <c r="G90" i="5"/>
  <c r="I398" i="5"/>
  <c r="I90" i="5"/>
  <c r="C398" i="5"/>
  <c r="C90" i="5"/>
  <c r="B398" i="5"/>
  <c r="B90" i="5"/>
  <c r="D398" i="5"/>
  <c r="D90" i="5"/>
  <c r="E398" i="5"/>
  <c r="E90" i="5"/>
  <c r="AM93" i="5" l="1"/>
  <c r="AM401" i="5"/>
  <c r="AO400" i="5"/>
  <c r="AO92" i="5"/>
  <c r="AN400" i="5"/>
  <c r="AN92" i="5"/>
  <c r="AL400" i="5"/>
  <c r="AL92" i="5"/>
  <c r="AI401" i="5"/>
  <c r="AI93" i="5"/>
  <c r="AJ400" i="5"/>
  <c r="AJ92" i="5"/>
  <c r="AH400" i="5"/>
  <c r="AH92" i="5"/>
  <c r="AK400" i="5"/>
  <c r="AK92" i="5"/>
  <c r="AF400" i="5"/>
  <c r="AF92" i="5"/>
  <c r="AG400" i="5"/>
  <c r="AG92" i="5"/>
  <c r="AE400" i="5"/>
  <c r="AE92" i="5"/>
  <c r="AD400" i="5"/>
  <c r="AD92" i="5"/>
  <c r="AB399" i="5"/>
  <c r="AB91" i="5"/>
  <c r="AA399" i="5"/>
  <c r="AA91" i="5"/>
  <c r="AC91" i="5"/>
  <c r="AC399" i="5"/>
  <c r="Z399" i="5"/>
  <c r="Z91" i="5"/>
  <c r="V91" i="5"/>
  <c r="V399" i="5"/>
  <c r="W91" i="5"/>
  <c r="W399" i="5"/>
  <c r="Y91" i="5"/>
  <c r="Y399" i="5"/>
  <c r="X399" i="5"/>
  <c r="X91" i="5"/>
  <c r="S399" i="5"/>
  <c r="S91" i="5"/>
  <c r="T399" i="5"/>
  <c r="T91" i="5"/>
  <c r="U91" i="5"/>
  <c r="U399" i="5"/>
  <c r="R400" i="5"/>
  <c r="R92" i="5"/>
  <c r="N399" i="5"/>
  <c r="N91" i="5"/>
  <c r="O91" i="5"/>
  <c r="O399" i="5"/>
  <c r="P400" i="5"/>
  <c r="P92" i="5"/>
  <c r="Q91" i="5"/>
  <c r="Q399" i="5"/>
  <c r="M91" i="5"/>
  <c r="M399" i="5"/>
  <c r="J399" i="5"/>
  <c r="J91" i="5"/>
  <c r="L399" i="5"/>
  <c r="L91" i="5"/>
  <c r="K399" i="5"/>
  <c r="K91" i="5"/>
  <c r="I91" i="5"/>
  <c r="I399" i="5"/>
  <c r="H399" i="5"/>
  <c r="H91" i="5"/>
  <c r="G399" i="5"/>
  <c r="G91" i="5"/>
  <c r="F91" i="5"/>
  <c r="F399" i="5"/>
  <c r="E91" i="5"/>
  <c r="E399" i="5"/>
  <c r="B91" i="5"/>
  <c r="B399" i="5"/>
  <c r="D399" i="5"/>
  <c r="D91" i="5"/>
  <c r="C399" i="5"/>
  <c r="C91" i="5"/>
  <c r="AL401" i="5" l="1"/>
  <c r="AL93" i="5"/>
  <c r="AO401" i="5"/>
  <c r="AO93" i="5"/>
  <c r="AN401" i="5"/>
  <c r="AN93" i="5"/>
  <c r="AM402" i="5"/>
  <c r="AM94" i="5"/>
  <c r="AK401" i="5"/>
  <c r="AK93" i="5"/>
  <c r="AJ401" i="5"/>
  <c r="AJ93" i="5"/>
  <c r="AH401" i="5"/>
  <c r="AH93" i="5"/>
  <c r="AI402" i="5"/>
  <c r="AI94" i="5"/>
  <c r="AG401" i="5"/>
  <c r="AG93" i="5"/>
  <c r="AD401" i="5"/>
  <c r="AD93" i="5"/>
  <c r="AE401" i="5"/>
  <c r="AE93" i="5"/>
  <c r="AF93" i="5"/>
  <c r="AF401" i="5"/>
  <c r="Z400" i="5"/>
  <c r="Z92" i="5"/>
  <c r="AA400" i="5"/>
  <c r="AA92" i="5"/>
  <c r="AB400" i="5"/>
  <c r="AB92" i="5"/>
  <c r="AC400" i="5"/>
  <c r="AC92" i="5"/>
  <c r="X92" i="5"/>
  <c r="X400" i="5"/>
  <c r="W400" i="5"/>
  <c r="W92" i="5"/>
  <c r="Y400" i="5"/>
  <c r="Y92" i="5"/>
  <c r="V400" i="5"/>
  <c r="V92" i="5"/>
  <c r="R93" i="5"/>
  <c r="R401" i="5"/>
  <c r="T92" i="5"/>
  <c r="T400" i="5"/>
  <c r="S400" i="5"/>
  <c r="S92" i="5"/>
  <c r="U400" i="5"/>
  <c r="U92" i="5"/>
  <c r="Q400" i="5"/>
  <c r="Q92" i="5"/>
  <c r="O400" i="5"/>
  <c r="O92" i="5"/>
  <c r="P401" i="5"/>
  <c r="P93" i="5"/>
  <c r="N400" i="5"/>
  <c r="N92" i="5"/>
  <c r="M400" i="5"/>
  <c r="M92" i="5"/>
  <c r="K400" i="5"/>
  <c r="K92" i="5"/>
  <c r="J400" i="5"/>
  <c r="J92" i="5"/>
  <c r="L400" i="5"/>
  <c r="L92" i="5"/>
  <c r="H400" i="5"/>
  <c r="H92" i="5"/>
  <c r="F400" i="5"/>
  <c r="F92" i="5"/>
  <c r="G400" i="5"/>
  <c r="G92" i="5"/>
  <c r="I400" i="5"/>
  <c r="I92" i="5"/>
  <c r="C400" i="5"/>
  <c r="C92" i="5"/>
  <c r="B400" i="5"/>
  <c r="B92" i="5"/>
  <c r="D400" i="5"/>
  <c r="D92" i="5"/>
  <c r="E400" i="5"/>
  <c r="E92" i="5"/>
  <c r="AM95" i="5" l="1"/>
  <c r="AM403" i="5"/>
  <c r="AO402" i="5"/>
  <c r="AO94" i="5"/>
  <c r="AN402" i="5"/>
  <c r="AN94" i="5"/>
  <c r="AL402" i="5"/>
  <c r="AL94" i="5"/>
  <c r="AI95" i="5"/>
  <c r="AI403" i="5"/>
  <c r="AJ402" i="5"/>
  <c r="AJ94" i="5"/>
  <c r="AH402" i="5"/>
  <c r="AH94" i="5"/>
  <c r="AK402" i="5"/>
  <c r="AK94" i="5"/>
  <c r="AD402" i="5"/>
  <c r="AD94" i="5"/>
  <c r="AF402" i="5"/>
  <c r="AF94" i="5"/>
  <c r="AE402" i="5"/>
  <c r="AE94" i="5"/>
  <c r="AG402" i="5"/>
  <c r="AG94" i="5"/>
  <c r="AC401" i="5"/>
  <c r="AC93" i="5"/>
  <c r="AA93" i="5"/>
  <c r="AA401" i="5"/>
  <c r="AB401" i="5"/>
  <c r="AB93" i="5"/>
  <c r="Z401" i="5"/>
  <c r="Z93" i="5"/>
  <c r="V401" i="5"/>
  <c r="V93" i="5"/>
  <c r="W401" i="5"/>
  <c r="W93" i="5"/>
  <c r="Y401" i="5"/>
  <c r="Y93" i="5"/>
  <c r="X401" i="5"/>
  <c r="X93" i="5"/>
  <c r="U401" i="5"/>
  <c r="U93" i="5"/>
  <c r="T401" i="5"/>
  <c r="T93" i="5"/>
  <c r="S93" i="5"/>
  <c r="S401" i="5"/>
  <c r="R402" i="5"/>
  <c r="R94" i="5"/>
  <c r="O401" i="5"/>
  <c r="O93" i="5"/>
  <c r="P402" i="5"/>
  <c r="P94" i="5"/>
  <c r="Q401" i="5"/>
  <c r="Q93" i="5"/>
  <c r="N401" i="5"/>
  <c r="N93" i="5"/>
  <c r="L401" i="5"/>
  <c r="L93" i="5"/>
  <c r="K93" i="5"/>
  <c r="K401" i="5"/>
  <c r="J93" i="5"/>
  <c r="J401" i="5"/>
  <c r="M401" i="5"/>
  <c r="M93" i="5"/>
  <c r="I401" i="5"/>
  <c r="I93" i="5"/>
  <c r="F401" i="5"/>
  <c r="F93" i="5"/>
  <c r="G401" i="5"/>
  <c r="G93" i="5"/>
  <c r="H93" i="5"/>
  <c r="H401" i="5"/>
  <c r="E401" i="5"/>
  <c r="E93" i="5"/>
  <c r="B401" i="5"/>
  <c r="B93" i="5"/>
  <c r="D401" i="5"/>
  <c r="D93" i="5"/>
  <c r="C401" i="5"/>
  <c r="C93" i="5"/>
  <c r="AL403" i="5" l="1"/>
  <c r="AL95" i="5"/>
  <c r="AO95" i="5"/>
  <c r="AO403" i="5"/>
  <c r="AN403" i="5"/>
  <c r="AN95" i="5"/>
  <c r="AM404" i="5"/>
  <c r="AM96" i="5"/>
  <c r="AK95" i="5"/>
  <c r="AK403" i="5"/>
  <c r="AJ403" i="5"/>
  <c r="AJ95" i="5"/>
  <c r="AH95" i="5"/>
  <c r="AH403" i="5"/>
  <c r="AI404" i="5"/>
  <c r="AI96" i="5"/>
  <c r="AF95" i="5"/>
  <c r="AF403" i="5"/>
  <c r="AG95" i="5"/>
  <c r="AG403" i="5"/>
  <c r="AE403" i="5"/>
  <c r="AE95" i="5"/>
  <c r="AD95" i="5"/>
  <c r="AD403" i="5"/>
  <c r="Z402" i="5"/>
  <c r="Z94" i="5"/>
  <c r="AA402" i="5"/>
  <c r="AA94" i="5"/>
  <c r="AB402" i="5"/>
  <c r="AB94" i="5"/>
  <c r="AC402" i="5"/>
  <c r="AC94" i="5"/>
  <c r="X402" i="5"/>
  <c r="X94" i="5"/>
  <c r="W402" i="5"/>
  <c r="W94" i="5"/>
  <c r="Y402" i="5"/>
  <c r="Y94" i="5"/>
  <c r="V402" i="5"/>
  <c r="V94" i="5"/>
  <c r="R403" i="5"/>
  <c r="R95" i="5"/>
  <c r="T402" i="5"/>
  <c r="T94" i="5"/>
  <c r="U402" i="5"/>
  <c r="U94" i="5"/>
  <c r="S402" i="5"/>
  <c r="S94" i="5"/>
  <c r="N94" i="5"/>
  <c r="N402" i="5"/>
  <c r="Q402" i="5"/>
  <c r="Q94" i="5"/>
  <c r="O402" i="5"/>
  <c r="O94" i="5"/>
  <c r="P403" i="5"/>
  <c r="P95" i="5"/>
  <c r="J402" i="5"/>
  <c r="J94" i="5"/>
  <c r="M402" i="5"/>
  <c r="M94" i="5"/>
  <c r="K402" i="5"/>
  <c r="K94" i="5"/>
  <c r="L402" i="5"/>
  <c r="L94" i="5"/>
  <c r="F402" i="5"/>
  <c r="F94" i="5"/>
  <c r="H402" i="5"/>
  <c r="H94" i="5"/>
  <c r="G402" i="5"/>
  <c r="G94" i="5"/>
  <c r="I402" i="5"/>
  <c r="I94" i="5"/>
  <c r="C402" i="5"/>
  <c r="C94" i="5"/>
  <c r="B402" i="5"/>
  <c r="B94" i="5"/>
  <c r="D402" i="5"/>
  <c r="D94" i="5"/>
  <c r="E402" i="5"/>
  <c r="E94" i="5"/>
  <c r="AM97" i="5" l="1"/>
  <c r="AM405" i="5"/>
  <c r="AO404" i="5"/>
  <c r="AO96" i="5"/>
  <c r="AN404" i="5"/>
  <c r="AN96" i="5"/>
  <c r="AL404" i="5"/>
  <c r="AL96" i="5"/>
  <c r="AI405" i="5"/>
  <c r="AI97" i="5"/>
  <c r="AJ404" i="5"/>
  <c r="AJ96" i="5"/>
  <c r="AH404" i="5"/>
  <c r="AH96" i="5"/>
  <c r="AK404" i="5"/>
  <c r="AK96" i="5"/>
  <c r="AD96" i="5"/>
  <c r="AD404" i="5"/>
  <c r="AG404" i="5"/>
  <c r="AG96" i="5"/>
  <c r="AE404" i="5"/>
  <c r="AE96" i="5"/>
  <c r="AF404" i="5"/>
  <c r="AF96" i="5"/>
  <c r="AC95" i="5"/>
  <c r="AC403" i="5"/>
  <c r="AA403" i="5"/>
  <c r="AA95" i="5"/>
  <c r="AB403" i="5"/>
  <c r="AB95" i="5"/>
  <c r="Z403" i="5"/>
  <c r="Z95" i="5"/>
  <c r="V95" i="5"/>
  <c r="V403" i="5"/>
  <c r="W95" i="5"/>
  <c r="W403" i="5"/>
  <c r="Y95" i="5"/>
  <c r="Y403" i="5"/>
  <c r="X403" i="5"/>
  <c r="X95" i="5"/>
  <c r="S403" i="5"/>
  <c r="S95" i="5"/>
  <c r="T403" i="5"/>
  <c r="T95" i="5"/>
  <c r="U95" i="5"/>
  <c r="U403" i="5"/>
  <c r="R404" i="5"/>
  <c r="R96" i="5"/>
  <c r="Q95" i="5"/>
  <c r="Q403" i="5"/>
  <c r="O95" i="5"/>
  <c r="O403" i="5"/>
  <c r="P404" i="5"/>
  <c r="P96" i="5"/>
  <c r="N403" i="5"/>
  <c r="N95" i="5"/>
  <c r="L403" i="5"/>
  <c r="L95" i="5"/>
  <c r="M95" i="5"/>
  <c r="M403" i="5"/>
  <c r="K403" i="5"/>
  <c r="K95" i="5"/>
  <c r="J403" i="5"/>
  <c r="J95" i="5"/>
  <c r="I95" i="5"/>
  <c r="I403" i="5"/>
  <c r="H403" i="5"/>
  <c r="H95" i="5"/>
  <c r="G403" i="5"/>
  <c r="G95" i="5"/>
  <c r="F95" i="5"/>
  <c r="F403" i="5"/>
  <c r="E95" i="5"/>
  <c r="E403" i="5"/>
  <c r="B95" i="5"/>
  <c r="B403" i="5"/>
  <c r="D403" i="5"/>
  <c r="D95" i="5"/>
  <c r="C403" i="5"/>
  <c r="C95" i="5"/>
  <c r="AL97" i="5" l="1"/>
  <c r="AL405" i="5"/>
  <c r="AO405" i="5"/>
  <c r="AO97" i="5"/>
  <c r="AN405" i="5"/>
  <c r="AN97" i="5"/>
  <c r="AM406" i="5"/>
  <c r="AM98" i="5"/>
  <c r="AK405" i="5"/>
  <c r="AK97" i="5"/>
  <c r="AJ405" i="5"/>
  <c r="AJ97" i="5"/>
  <c r="AH405" i="5"/>
  <c r="AH97" i="5"/>
  <c r="AI406" i="5"/>
  <c r="AI98" i="5"/>
  <c r="AG405" i="5"/>
  <c r="AG97" i="5"/>
  <c r="AE405" i="5"/>
  <c r="AE97" i="5"/>
  <c r="AF97" i="5"/>
  <c r="AF405" i="5"/>
  <c r="AD405" i="5"/>
  <c r="AD97" i="5"/>
  <c r="Z96" i="5"/>
  <c r="Z404" i="5"/>
  <c r="AA404" i="5"/>
  <c r="AA96" i="5"/>
  <c r="AB404" i="5"/>
  <c r="AB96" i="5"/>
  <c r="AC404" i="5"/>
  <c r="AC96" i="5"/>
  <c r="X404" i="5"/>
  <c r="X96" i="5"/>
  <c r="W404" i="5"/>
  <c r="W96" i="5"/>
  <c r="Y404" i="5"/>
  <c r="Y96" i="5"/>
  <c r="V404" i="5"/>
  <c r="V96" i="5"/>
  <c r="R97" i="5"/>
  <c r="R405" i="5"/>
  <c r="T404" i="5"/>
  <c r="T96" i="5"/>
  <c r="S404" i="5"/>
  <c r="S96" i="5"/>
  <c r="U404" i="5"/>
  <c r="U96" i="5"/>
  <c r="O404" i="5"/>
  <c r="O96" i="5"/>
  <c r="P405" i="5"/>
  <c r="P97" i="5"/>
  <c r="N96" i="5"/>
  <c r="N404" i="5"/>
  <c r="Q404" i="5"/>
  <c r="Q96" i="5"/>
  <c r="J404" i="5"/>
  <c r="J96" i="5"/>
  <c r="M404" i="5"/>
  <c r="M96" i="5"/>
  <c r="K404" i="5"/>
  <c r="K96" i="5"/>
  <c r="L404" i="5"/>
  <c r="L96" i="5"/>
  <c r="H404" i="5"/>
  <c r="H96" i="5"/>
  <c r="F404" i="5"/>
  <c r="F96" i="5"/>
  <c r="G96" i="5"/>
  <c r="G404" i="5"/>
  <c r="I404" i="5"/>
  <c r="I96" i="5"/>
  <c r="C96" i="5"/>
  <c r="C404" i="5"/>
  <c r="B404" i="5"/>
  <c r="B96" i="5"/>
  <c r="D404" i="5"/>
  <c r="D96" i="5"/>
  <c r="E404" i="5"/>
  <c r="E96" i="5"/>
  <c r="AM407" i="5" l="1"/>
  <c r="AM99" i="5"/>
  <c r="AO406" i="5"/>
  <c r="AO98" i="5"/>
  <c r="AN406" i="5"/>
  <c r="AN98" i="5"/>
  <c r="AL406" i="5"/>
  <c r="AL98" i="5"/>
  <c r="AI99" i="5"/>
  <c r="AI407" i="5"/>
  <c r="AJ98" i="5"/>
  <c r="AJ406" i="5"/>
  <c r="AH406" i="5"/>
  <c r="AH98" i="5"/>
  <c r="AK406" i="5"/>
  <c r="AK98" i="5"/>
  <c r="AE406" i="5"/>
  <c r="AE98" i="5"/>
  <c r="AG406" i="5"/>
  <c r="AG98" i="5"/>
  <c r="AD406" i="5"/>
  <c r="AD98" i="5"/>
  <c r="AF406" i="5"/>
  <c r="AF98" i="5"/>
  <c r="AC405" i="5"/>
  <c r="AC97" i="5"/>
  <c r="AA97" i="5"/>
  <c r="AA405" i="5"/>
  <c r="AB405" i="5"/>
  <c r="AB97" i="5"/>
  <c r="Z405" i="5"/>
  <c r="Z97" i="5"/>
  <c r="V405" i="5"/>
  <c r="V97" i="5"/>
  <c r="W405" i="5"/>
  <c r="W97" i="5"/>
  <c r="Y405" i="5"/>
  <c r="Y97" i="5"/>
  <c r="X405" i="5"/>
  <c r="X97" i="5"/>
  <c r="U405" i="5"/>
  <c r="U97" i="5"/>
  <c r="T405" i="5"/>
  <c r="T97" i="5"/>
  <c r="S97" i="5"/>
  <c r="S405" i="5"/>
  <c r="R406" i="5"/>
  <c r="R98" i="5"/>
  <c r="Q405" i="5"/>
  <c r="Q97" i="5"/>
  <c r="O405" i="5"/>
  <c r="O97" i="5"/>
  <c r="P406" i="5"/>
  <c r="P98" i="5"/>
  <c r="N405" i="5"/>
  <c r="N97" i="5"/>
  <c r="L405" i="5"/>
  <c r="L97" i="5"/>
  <c r="M405" i="5"/>
  <c r="M97" i="5"/>
  <c r="K405" i="5"/>
  <c r="K97" i="5"/>
  <c r="J97" i="5"/>
  <c r="J405" i="5"/>
  <c r="I405" i="5"/>
  <c r="I97" i="5"/>
  <c r="F405" i="5"/>
  <c r="F97" i="5"/>
  <c r="H97" i="5"/>
  <c r="H405" i="5"/>
  <c r="G405" i="5"/>
  <c r="G97" i="5"/>
  <c r="D405" i="5"/>
  <c r="D97" i="5"/>
  <c r="E405" i="5"/>
  <c r="E97" i="5"/>
  <c r="B405" i="5"/>
  <c r="B97" i="5"/>
  <c r="C405" i="5"/>
  <c r="C97" i="5"/>
  <c r="AL99" i="5" l="1"/>
  <c r="AL407" i="5"/>
  <c r="AO99" i="5"/>
  <c r="AO407" i="5"/>
  <c r="AN407" i="5"/>
  <c r="AN99" i="5"/>
  <c r="AM100" i="5"/>
  <c r="AM408" i="5"/>
  <c r="AK99" i="5"/>
  <c r="AK407" i="5"/>
  <c r="AJ407" i="5"/>
  <c r="AJ99" i="5"/>
  <c r="AH99" i="5"/>
  <c r="AH407" i="5"/>
  <c r="AI408" i="5"/>
  <c r="AI100" i="5"/>
  <c r="AG99" i="5"/>
  <c r="AG407" i="5"/>
  <c r="AF407" i="5"/>
  <c r="AF99" i="5"/>
  <c r="AD99" i="5"/>
  <c r="AD407" i="5"/>
  <c r="AE407" i="5"/>
  <c r="AE99" i="5"/>
  <c r="Z406" i="5"/>
  <c r="Z98" i="5"/>
  <c r="AA406" i="5"/>
  <c r="AA98" i="5"/>
  <c r="AB406" i="5"/>
  <c r="AB98" i="5"/>
  <c r="AC406" i="5"/>
  <c r="AC98" i="5"/>
  <c r="X406" i="5"/>
  <c r="X98" i="5"/>
  <c r="W406" i="5"/>
  <c r="W98" i="5"/>
  <c r="Y406" i="5"/>
  <c r="Y98" i="5"/>
  <c r="V406" i="5"/>
  <c r="V98" i="5"/>
  <c r="R407" i="5"/>
  <c r="R99" i="5"/>
  <c r="T406" i="5"/>
  <c r="T98" i="5"/>
  <c r="U406" i="5"/>
  <c r="U98" i="5"/>
  <c r="S406" i="5"/>
  <c r="S98" i="5"/>
  <c r="O406" i="5"/>
  <c r="O98" i="5"/>
  <c r="P407" i="5"/>
  <c r="P99" i="5"/>
  <c r="Q406" i="5"/>
  <c r="Q98" i="5"/>
  <c r="N406" i="5"/>
  <c r="N98" i="5"/>
  <c r="M406" i="5"/>
  <c r="M98" i="5"/>
  <c r="J406" i="5"/>
  <c r="J98" i="5"/>
  <c r="K406" i="5"/>
  <c r="K98" i="5"/>
  <c r="L406" i="5"/>
  <c r="L98" i="5"/>
  <c r="G406" i="5"/>
  <c r="G98" i="5"/>
  <c r="F406" i="5"/>
  <c r="F98" i="5"/>
  <c r="I406" i="5"/>
  <c r="I98" i="5"/>
  <c r="H406" i="5"/>
  <c r="H98" i="5"/>
  <c r="C406" i="5"/>
  <c r="C98" i="5"/>
  <c r="E406" i="5"/>
  <c r="E98" i="5"/>
  <c r="B406" i="5"/>
  <c r="B98" i="5"/>
  <c r="D406" i="5"/>
  <c r="D98" i="5"/>
  <c r="AM409" i="5" l="1"/>
  <c r="AM101" i="5"/>
  <c r="AO408" i="5"/>
  <c r="AO100" i="5"/>
  <c r="AN408" i="5"/>
  <c r="AN100" i="5"/>
  <c r="AL408" i="5"/>
  <c r="AL100" i="5"/>
  <c r="AI409" i="5"/>
  <c r="AI101" i="5"/>
  <c r="AJ408" i="5"/>
  <c r="AJ100" i="5"/>
  <c r="AH408" i="5"/>
  <c r="AH100" i="5"/>
  <c r="AK408" i="5"/>
  <c r="AK100" i="5"/>
  <c r="AF100" i="5"/>
  <c r="AF408" i="5"/>
  <c r="AE408" i="5"/>
  <c r="AE100" i="5"/>
  <c r="AD100" i="5"/>
  <c r="AD408" i="5"/>
  <c r="AG408" i="5"/>
  <c r="AG100" i="5"/>
  <c r="AC99" i="5"/>
  <c r="AC407" i="5"/>
  <c r="AA407" i="5"/>
  <c r="AA99" i="5"/>
  <c r="AB407" i="5"/>
  <c r="AB99" i="5"/>
  <c r="Z407" i="5"/>
  <c r="Z99" i="5"/>
  <c r="V99" i="5"/>
  <c r="V407" i="5"/>
  <c r="W99" i="5"/>
  <c r="W407" i="5"/>
  <c r="Y99" i="5"/>
  <c r="Y407" i="5"/>
  <c r="X407" i="5"/>
  <c r="X99" i="5"/>
  <c r="S407" i="5"/>
  <c r="S99" i="5"/>
  <c r="T407" i="5"/>
  <c r="T99" i="5"/>
  <c r="U99" i="5"/>
  <c r="U407" i="5"/>
  <c r="R408" i="5"/>
  <c r="R100" i="5"/>
  <c r="P408" i="5"/>
  <c r="P100" i="5"/>
  <c r="Q99" i="5"/>
  <c r="Q407" i="5"/>
  <c r="O99" i="5"/>
  <c r="O407" i="5"/>
  <c r="N407" i="5"/>
  <c r="N99" i="5"/>
  <c r="L407" i="5"/>
  <c r="L99" i="5"/>
  <c r="J99" i="5"/>
  <c r="J407" i="5"/>
  <c r="K407" i="5"/>
  <c r="K99" i="5"/>
  <c r="M99" i="5"/>
  <c r="M407" i="5"/>
  <c r="H407" i="5"/>
  <c r="H99" i="5"/>
  <c r="F99" i="5"/>
  <c r="F407" i="5"/>
  <c r="I99" i="5"/>
  <c r="I407" i="5"/>
  <c r="G407" i="5"/>
  <c r="G99" i="5"/>
  <c r="D407" i="5"/>
  <c r="D99" i="5"/>
  <c r="E99" i="5"/>
  <c r="E407" i="5"/>
  <c r="B99" i="5"/>
  <c r="B407" i="5"/>
  <c r="C407" i="5"/>
  <c r="C99" i="5"/>
  <c r="AL409" i="5" l="1"/>
  <c r="AL101" i="5"/>
  <c r="AO409" i="5"/>
  <c r="AO101" i="5"/>
  <c r="AN409" i="5"/>
  <c r="AN101" i="5"/>
  <c r="AM410" i="5"/>
  <c r="AM102" i="5"/>
  <c r="AK409" i="5"/>
  <c r="AK101" i="5"/>
  <c r="AJ409" i="5"/>
  <c r="AJ101" i="5"/>
  <c r="AH409" i="5"/>
  <c r="AH101" i="5"/>
  <c r="AI410" i="5"/>
  <c r="AI102" i="5"/>
  <c r="AE409" i="5"/>
  <c r="AE101" i="5"/>
  <c r="AG409" i="5"/>
  <c r="AG101" i="5"/>
  <c r="AD409" i="5"/>
  <c r="AD101" i="5"/>
  <c r="AF409" i="5"/>
  <c r="AF101" i="5"/>
  <c r="Z100" i="5"/>
  <c r="Z408" i="5"/>
  <c r="AA408" i="5"/>
  <c r="AA100" i="5"/>
  <c r="AB408" i="5"/>
  <c r="AB100" i="5"/>
  <c r="AC408" i="5"/>
  <c r="AC100" i="5"/>
  <c r="X408" i="5"/>
  <c r="X100" i="5"/>
  <c r="W408" i="5"/>
  <c r="W100" i="5"/>
  <c r="Y408" i="5"/>
  <c r="Y100" i="5"/>
  <c r="V408" i="5"/>
  <c r="V100" i="5"/>
  <c r="R101" i="5"/>
  <c r="R409" i="5"/>
  <c r="T100" i="5"/>
  <c r="T408" i="5"/>
  <c r="S408" i="5"/>
  <c r="S100" i="5"/>
  <c r="U408" i="5"/>
  <c r="U100" i="5"/>
  <c r="Q408" i="5"/>
  <c r="Q100" i="5"/>
  <c r="P409" i="5"/>
  <c r="P101" i="5"/>
  <c r="N408" i="5"/>
  <c r="N100" i="5"/>
  <c r="O408" i="5"/>
  <c r="O100" i="5"/>
  <c r="M408" i="5"/>
  <c r="M100" i="5"/>
  <c r="J408" i="5"/>
  <c r="J100" i="5"/>
  <c r="K408" i="5"/>
  <c r="K100" i="5"/>
  <c r="L408" i="5"/>
  <c r="L100" i="5"/>
  <c r="G408" i="5"/>
  <c r="G100" i="5"/>
  <c r="F100" i="5"/>
  <c r="F408" i="5"/>
  <c r="H100" i="5"/>
  <c r="H408" i="5"/>
  <c r="I408" i="5"/>
  <c r="I100" i="5"/>
  <c r="C408" i="5"/>
  <c r="C100" i="5"/>
  <c r="E408" i="5"/>
  <c r="E100" i="5"/>
  <c r="D408" i="5"/>
  <c r="D100" i="5"/>
  <c r="B100" i="5"/>
  <c r="B408" i="5"/>
  <c r="AM411" i="5" l="1"/>
  <c r="AM103" i="5"/>
  <c r="AO410" i="5"/>
  <c r="AO102" i="5"/>
  <c r="AN410" i="5"/>
  <c r="AN102" i="5"/>
  <c r="AL410" i="5"/>
  <c r="AL102" i="5"/>
  <c r="AI103" i="5"/>
  <c r="AI411" i="5"/>
  <c r="AJ410" i="5"/>
  <c r="AJ102" i="5"/>
  <c r="AH410" i="5"/>
  <c r="AH102" i="5"/>
  <c r="AK410" i="5"/>
  <c r="AK102" i="5"/>
  <c r="AG410" i="5"/>
  <c r="AG102" i="5"/>
  <c r="AD410" i="5"/>
  <c r="AD102" i="5"/>
  <c r="AE410" i="5"/>
  <c r="AE102" i="5"/>
  <c r="AF410" i="5"/>
  <c r="AF102" i="5"/>
  <c r="AC409" i="5"/>
  <c r="AC101" i="5"/>
  <c r="AA101" i="5"/>
  <c r="AA409" i="5"/>
  <c r="AB409" i="5"/>
  <c r="AB101" i="5"/>
  <c r="Z409" i="5"/>
  <c r="Z101" i="5"/>
  <c r="V409" i="5"/>
  <c r="V101" i="5"/>
  <c r="W409" i="5"/>
  <c r="W101" i="5"/>
  <c r="Y409" i="5"/>
  <c r="Y101" i="5"/>
  <c r="X409" i="5"/>
  <c r="X101" i="5"/>
  <c r="U409" i="5"/>
  <c r="U101" i="5"/>
  <c r="T409" i="5"/>
  <c r="T101" i="5"/>
  <c r="S101" i="5"/>
  <c r="S409" i="5"/>
  <c r="R410" i="5"/>
  <c r="R102" i="5"/>
  <c r="P410" i="5"/>
  <c r="P102" i="5"/>
  <c r="N409" i="5"/>
  <c r="N101" i="5"/>
  <c r="Q409" i="5"/>
  <c r="Q101" i="5"/>
  <c r="O409" i="5"/>
  <c r="O101" i="5"/>
  <c r="L409" i="5"/>
  <c r="L101" i="5"/>
  <c r="J101" i="5"/>
  <c r="J409" i="5"/>
  <c r="K101" i="5"/>
  <c r="K409" i="5"/>
  <c r="M409" i="5"/>
  <c r="M101" i="5"/>
  <c r="I409" i="5"/>
  <c r="I101" i="5"/>
  <c r="F409" i="5"/>
  <c r="F101" i="5"/>
  <c r="G409" i="5"/>
  <c r="G101" i="5"/>
  <c r="H101" i="5"/>
  <c r="H409" i="5"/>
  <c r="E409" i="5"/>
  <c r="E101" i="5"/>
  <c r="B409" i="5"/>
  <c r="B101" i="5"/>
  <c r="D409" i="5"/>
  <c r="D101" i="5"/>
  <c r="C409" i="5"/>
  <c r="C101" i="5"/>
  <c r="AL411" i="5" l="1"/>
  <c r="AL103" i="5"/>
  <c r="AO103" i="5"/>
  <c r="AO411" i="5"/>
  <c r="AN411" i="5"/>
  <c r="AN103" i="5"/>
  <c r="AM104" i="5"/>
  <c r="AM412" i="5"/>
  <c r="AK103" i="5"/>
  <c r="AK411" i="5"/>
  <c r="AJ103" i="5"/>
  <c r="AJ411" i="5"/>
  <c r="AH103" i="5"/>
  <c r="AH411" i="5"/>
  <c r="AI412" i="5"/>
  <c r="AI104" i="5"/>
  <c r="AD103" i="5"/>
  <c r="AD411" i="5"/>
  <c r="AE411" i="5"/>
  <c r="AE103" i="5"/>
  <c r="AG103" i="5"/>
  <c r="AG411" i="5"/>
  <c r="AF411" i="5"/>
  <c r="AF103" i="5"/>
  <c r="Z410" i="5"/>
  <c r="Z102" i="5"/>
  <c r="AA410" i="5"/>
  <c r="AA102" i="5"/>
  <c r="AB410" i="5"/>
  <c r="AB102" i="5"/>
  <c r="AC410" i="5"/>
  <c r="AC102" i="5"/>
  <c r="X410" i="5"/>
  <c r="X102" i="5"/>
  <c r="W410" i="5"/>
  <c r="W102" i="5"/>
  <c r="Y410" i="5"/>
  <c r="Y102" i="5"/>
  <c r="V410" i="5"/>
  <c r="V102" i="5"/>
  <c r="R411" i="5"/>
  <c r="R103" i="5"/>
  <c r="T410" i="5"/>
  <c r="T102" i="5"/>
  <c r="U410" i="5"/>
  <c r="U102" i="5"/>
  <c r="S410" i="5"/>
  <c r="S102" i="5"/>
  <c r="O410" i="5"/>
  <c r="O102" i="5"/>
  <c r="N102" i="5"/>
  <c r="N410" i="5"/>
  <c r="Q410" i="5"/>
  <c r="Q102" i="5"/>
  <c r="P411" i="5"/>
  <c r="P103" i="5"/>
  <c r="M410" i="5"/>
  <c r="M102" i="5"/>
  <c r="J410" i="5"/>
  <c r="J102" i="5"/>
  <c r="L410" i="5"/>
  <c r="L102" i="5"/>
  <c r="K410" i="5"/>
  <c r="K102" i="5"/>
  <c r="F410" i="5"/>
  <c r="F102" i="5"/>
  <c r="H410" i="5"/>
  <c r="H102" i="5"/>
  <c r="G410" i="5"/>
  <c r="G102" i="5"/>
  <c r="I410" i="5"/>
  <c r="I102" i="5"/>
  <c r="C410" i="5"/>
  <c r="C102" i="5"/>
  <c r="B410" i="5"/>
  <c r="B102" i="5"/>
  <c r="D410" i="5"/>
  <c r="D102" i="5"/>
  <c r="E410" i="5"/>
  <c r="E102" i="5"/>
  <c r="AM105" i="5" l="1"/>
  <c r="AM413" i="5"/>
  <c r="AO412" i="5"/>
  <c r="AO104" i="5"/>
  <c r="AN412" i="5"/>
  <c r="AN104" i="5"/>
  <c r="AL412" i="5"/>
  <c r="AL104" i="5"/>
  <c r="AI413" i="5"/>
  <c r="AI105" i="5"/>
  <c r="AJ412" i="5"/>
  <c r="AJ104" i="5"/>
  <c r="AH412" i="5"/>
  <c r="AH104" i="5"/>
  <c r="AK412" i="5"/>
  <c r="AK104" i="5"/>
  <c r="AE412" i="5"/>
  <c r="AE104" i="5"/>
  <c r="AF104" i="5"/>
  <c r="AF412" i="5"/>
  <c r="AG412" i="5"/>
  <c r="AG104" i="5"/>
  <c r="AD412" i="5"/>
  <c r="AD104" i="5"/>
  <c r="AC103" i="5"/>
  <c r="AC411" i="5"/>
  <c r="AA411" i="5"/>
  <c r="AA103" i="5"/>
  <c r="AB411" i="5"/>
  <c r="AB103" i="5"/>
  <c r="Z411" i="5"/>
  <c r="Z103" i="5"/>
  <c r="V103" i="5"/>
  <c r="V411" i="5"/>
  <c r="W103" i="5"/>
  <c r="W411" i="5"/>
  <c r="Y103" i="5"/>
  <c r="Y411" i="5"/>
  <c r="X411" i="5"/>
  <c r="X103" i="5"/>
  <c r="S411" i="5"/>
  <c r="S103" i="5"/>
  <c r="T411" i="5"/>
  <c r="T103" i="5"/>
  <c r="U103" i="5"/>
  <c r="U411" i="5"/>
  <c r="R412" i="5"/>
  <c r="R104" i="5"/>
  <c r="N411" i="5"/>
  <c r="N103" i="5"/>
  <c r="P104" i="5"/>
  <c r="P412" i="5"/>
  <c r="Q103" i="5"/>
  <c r="Q411" i="5"/>
  <c r="O103" i="5"/>
  <c r="O411" i="5"/>
  <c r="K411" i="5"/>
  <c r="K103" i="5"/>
  <c r="J411" i="5"/>
  <c r="J103" i="5"/>
  <c r="L411" i="5"/>
  <c r="L103" i="5"/>
  <c r="M103" i="5"/>
  <c r="M411" i="5"/>
  <c r="I103" i="5"/>
  <c r="I411" i="5"/>
  <c r="H411" i="5"/>
  <c r="H103" i="5"/>
  <c r="G411" i="5"/>
  <c r="G103" i="5"/>
  <c r="F103" i="5"/>
  <c r="F411" i="5"/>
  <c r="E103" i="5"/>
  <c r="E411" i="5"/>
  <c r="B103" i="5"/>
  <c r="B411" i="5"/>
  <c r="D411" i="5"/>
  <c r="D103" i="5"/>
  <c r="C411" i="5"/>
  <c r="C103" i="5"/>
  <c r="AL105" i="5" l="1"/>
  <c r="AL413" i="5"/>
  <c r="AO413" i="5"/>
  <c r="AO105" i="5"/>
  <c r="AN413" i="5"/>
  <c r="AN105" i="5"/>
  <c r="AM414" i="5"/>
  <c r="AM106" i="5"/>
  <c r="AK413" i="5"/>
  <c r="AK105" i="5"/>
  <c r="AJ413" i="5"/>
  <c r="AJ105" i="5"/>
  <c r="AH413" i="5"/>
  <c r="AH105" i="5"/>
  <c r="AI414" i="5"/>
  <c r="AI106" i="5"/>
  <c r="AF105" i="5"/>
  <c r="AF413" i="5"/>
  <c r="AG413" i="5"/>
  <c r="AG105" i="5"/>
  <c r="AE413" i="5"/>
  <c r="AE105" i="5"/>
  <c r="AD413" i="5"/>
  <c r="AD105" i="5"/>
  <c r="Z412" i="5"/>
  <c r="Z104" i="5"/>
  <c r="AA412" i="5"/>
  <c r="AA104" i="5"/>
  <c r="AB412" i="5"/>
  <c r="AB104" i="5"/>
  <c r="AC412" i="5"/>
  <c r="AC104" i="5"/>
  <c r="X104" i="5"/>
  <c r="X412" i="5"/>
  <c r="W412" i="5"/>
  <c r="W104" i="5"/>
  <c r="Y412" i="5"/>
  <c r="Y104" i="5"/>
  <c r="V412" i="5"/>
  <c r="V104" i="5"/>
  <c r="R105" i="5"/>
  <c r="R413" i="5"/>
  <c r="T104" i="5"/>
  <c r="T412" i="5"/>
  <c r="S412" i="5"/>
  <c r="S104" i="5"/>
  <c r="U412" i="5"/>
  <c r="U104" i="5"/>
  <c r="O412" i="5"/>
  <c r="O104" i="5"/>
  <c r="P413" i="5"/>
  <c r="P105" i="5"/>
  <c r="N412" i="5"/>
  <c r="N104" i="5"/>
  <c r="Q412" i="5"/>
  <c r="Q104" i="5"/>
  <c r="J412" i="5"/>
  <c r="J104" i="5"/>
  <c r="M412" i="5"/>
  <c r="M104" i="5"/>
  <c r="L412" i="5"/>
  <c r="L104" i="5"/>
  <c r="K412" i="5"/>
  <c r="K104" i="5"/>
  <c r="H412" i="5"/>
  <c r="H104" i="5"/>
  <c r="F412" i="5"/>
  <c r="F104" i="5"/>
  <c r="G412" i="5"/>
  <c r="G104" i="5"/>
  <c r="I412" i="5"/>
  <c r="I104" i="5"/>
  <c r="C412" i="5"/>
  <c r="C104" i="5"/>
  <c r="B412" i="5"/>
  <c r="B104" i="5"/>
  <c r="D412" i="5"/>
  <c r="D104" i="5"/>
  <c r="E412" i="5"/>
  <c r="E104" i="5"/>
  <c r="AM415" i="5" l="1"/>
  <c r="AM107" i="5"/>
  <c r="AO414" i="5"/>
  <c r="AO106" i="5"/>
  <c r="AN414" i="5"/>
  <c r="AN106" i="5"/>
  <c r="AL414" i="5"/>
  <c r="AL106" i="5"/>
  <c r="AI107" i="5"/>
  <c r="AI415" i="5"/>
  <c r="AJ414" i="5"/>
  <c r="AJ106" i="5"/>
  <c r="AH414" i="5"/>
  <c r="AH106" i="5"/>
  <c r="AK414" i="5"/>
  <c r="AK106" i="5"/>
  <c r="AG414" i="5"/>
  <c r="AG106" i="5"/>
  <c r="AE414" i="5"/>
  <c r="AE106" i="5"/>
  <c r="AD414" i="5"/>
  <c r="AD106" i="5"/>
  <c r="AF414" i="5"/>
  <c r="AF106" i="5"/>
  <c r="AC413" i="5"/>
  <c r="AC105" i="5"/>
  <c r="AA105" i="5"/>
  <c r="AA413" i="5"/>
  <c r="AB413" i="5"/>
  <c r="AB105" i="5"/>
  <c r="Z413" i="5"/>
  <c r="Z105" i="5"/>
  <c r="V413" i="5"/>
  <c r="V105" i="5"/>
  <c r="W413" i="5"/>
  <c r="W105" i="5"/>
  <c r="Y413" i="5"/>
  <c r="Y105" i="5"/>
  <c r="X413" i="5"/>
  <c r="X105" i="5"/>
  <c r="U413" i="5"/>
  <c r="U105" i="5"/>
  <c r="T413" i="5"/>
  <c r="T105" i="5"/>
  <c r="S105" i="5"/>
  <c r="S413" i="5"/>
  <c r="R414" i="5"/>
  <c r="R106" i="5"/>
  <c r="P414" i="5"/>
  <c r="P106" i="5"/>
  <c r="N413" i="5"/>
  <c r="N105" i="5"/>
  <c r="O413" i="5"/>
  <c r="O105" i="5"/>
  <c r="Q413" i="5"/>
  <c r="Q105" i="5"/>
  <c r="K413" i="5"/>
  <c r="K105" i="5"/>
  <c r="M413" i="5"/>
  <c r="M105" i="5"/>
  <c r="L413" i="5"/>
  <c r="L105" i="5"/>
  <c r="J105" i="5"/>
  <c r="J413" i="5"/>
  <c r="I413" i="5"/>
  <c r="I105" i="5"/>
  <c r="F413" i="5"/>
  <c r="F105" i="5"/>
  <c r="G413" i="5"/>
  <c r="G105" i="5"/>
  <c r="H105" i="5"/>
  <c r="H413" i="5"/>
  <c r="E413" i="5"/>
  <c r="E105" i="5"/>
  <c r="B413" i="5"/>
  <c r="B105" i="5"/>
  <c r="D413" i="5"/>
  <c r="D105" i="5"/>
  <c r="C413" i="5"/>
  <c r="C105" i="5"/>
  <c r="AL107" i="5" l="1"/>
  <c r="AL415" i="5"/>
  <c r="AO107" i="5"/>
  <c r="AO415" i="5"/>
  <c r="AN415" i="5"/>
  <c r="AN107" i="5"/>
  <c r="AM416" i="5"/>
  <c r="AM108" i="5"/>
  <c r="AK107" i="5"/>
  <c r="AK415" i="5"/>
  <c r="AJ107" i="5"/>
  <c r="AJ415" i="5"/>
  <c r="AH107" i="5"/>
  <c r="AH415" i="5"/>
  <c r="AI108" i="5"/>
  <c r="AI416" i="5"/>
  <c r="AE415" i="5"/>
  <c r="AE107" i="5"/>
  <c r="AD107" i="5"/>
  <c r="AD415" i="5"/>
  <c r="AG107" i="5"/>
  <c r="AG415" i="5"/>
  <c r="AF415" i="5"/>
  <c r="AF107" i="5"/>
  <c r="Z414" i="5"/>
  <c r="Z106" i="5"/>
  <c r="AA414" i="5"/>
  <c r="AA106" i="5"/>
  <c r="AB414" i="5"/>
  <c r="AB106" i="5"/>
  <c r="AC414" i="5"/>
  <c r="AC106" i="5"/>
  <c r="X414" i="5"/>
  <c r="X106" i="5"/>
  <c r="W414" i="5"/>
  <c r="W106" i="5"/>
  <c r="Y414" i="5"/>
  <c r="Y106" i="5"/>
  <c r="V414" i="5"/>
  <c r="V106" i="5"/>
  <c r="R415" i="5"/>
  <c r="R107" i="5"/>
  <c r="T414" i="5"/>
  <c r="T106" i="5"/>
  <c r="U414" i="5"/>
  <c r="U106" i="5"/>
  <c r="S414" i="5"/>
  <c r="S106" i="5"/>
  <c r="N414" i="5"/>
  <c r="N106" i="5"/>
  <c r="Q414" i="5"/>
  <c r="Q106" i="5"/>
  <c r="O414" i="5"/>
  <c r="O106" i="5"/>
  <c r="P415" i="5"/>
  <c r="P107" i="5"/>
  <c r="M414" i="5"/>
  <c r="M106" i="5"/>
  <c r="J414" i="5"/>
  <c r="J106" i="5"/>
  <c r="L414" i="5"/>
  <c r="L106" i="5"/>
  <c r="K414" i="5"/>
  <c r="K106" i="5"/>
  <c r="F414" i="5"/>
  <c r="F106" i="5"/>
  <c r="H414" i="5"/>
  <c r="H106" i="5"/>
  <c r="G414" i="5"/>
  <c r="G106" i="5"/>
  <c r="I414" i="5"/>
  <c r="I106" i="5"/>
  <c r="C414" i="5"/>
  <c r="C106" i="5"/>
  <c r="B414" i="5"/>
  <c r="B106" i="5"/>
  <c r="D414" i="5"/>
  <c r="D106" i="5"/>
  <c r="E414" i="5"/>
  <c r="E106" i="5"/>
  <c r="AM109" i="5" l="1"/>
  <c r="AM417" i="5"/>
  <c r="AO416" i="5"/>
  <c r="AO108" i="5"/>
  <c r="AN416" i="5"/>
  <c r="AN108" i="5"/>
  <c r="AL416" i="5"/>
  <c r="AL108" i="5"/>
  <c r="AI417" i="5"/>
  <c r="AI109" i="5"/>
  <c r="AJ416" i="5"/>
  <c r="AJ108" i="5"/>
  <c r="AH416" i="5"/>
  <c r="AH108" i="5"/>
  <c r="AK416" i="5"/>
  <c r="AK108" i="5"/>
  <c r="AF416" i="5"/>
  <c r="AF108" i="5"/>
  <c r="AD416" i="5"/>
  <c r="AD108" i="5"/>
  <c r="AE416" i="5"/>
  <c r="AE108" i="5"/>
  <c r="AG416" i="5"/>
  <c r="AG108" i="5"/>
  <c r="AC107" i="5"/>
  <c r="AC415" i="5"/>
  <c r="AA415" i="5"/>
  <c r="AA107" i="5"/>
  <c r="AB415" i="5"/>
  <c r="AB107" i="5"/>
  <c r="Z415" i="5"/>
  <c r="Z107" i="5"/>
  <c r="V107" i="5"/>
  <c r="V415" i="5"/>
  <c r="W107" i="5"/>
  <c r="W415" i="5"/>
  <c r="Y107" i="5"/>
  <c r="Y415" i="5"/>
  <c r="X415" i="5"/>
  <c r="X107" i="5"/>
  <c r="S415" i="5"/>
  <c r="S107" i="5"/>
  <c r="T415" i="5"/>
  <c r="T107" i="5"/>
  <c r="U107" i="5"/>
  <c r="U415" i="5"/>
  <c r="R416" i="5"/>
  <c r="R108" i="5"/>
  <c r="P416" i="5"/>
  <c r="P108" i="5"/>
  <c r="O107" i="5"/>
  <c r="O415" i="5"/>
  <c r="N415" i="5"/>
  <c r="N107" i="5"/>
  <c r="Q107" i="5"/>
  <c r="Q415" i="5"/>
  <c r="K415" i="5"/>
  <c r="K107" i="5"/>
  <c r="J415" i="5"/>
  <c r="J107" i="5"/>
  <c r="L415" i="5"/>
  <c r="L107" i="5"/>
  <c r="M107" i="5"/>
  <c r="M415" i="5"/>
  <c r="I107" i="5"/>
  <c r="I415" i="5"/>
  <c r="H415" i="5"/>
  <c r="H107" i="5"/>
  <c r="G415" i="5"/>
  <c r="G107" i="5"/>
  <c r="F107" i="5"/>
  <c r="F415" i="5"/>
  <c r="E107" i="5"/>
  <c r="E415" i="5"/>
  <c r="B107" i="5"/>
  <c r="B415" i="5"/>
  <c r="D415" i="5"/>
  <c r="D107" i="5"/>
  <c r="C415" i="5"/>
  <c r="C107" i="5"/>
  <c r="AL417" i="5" l="1"/>
  <c r="AL109" i="5"/>
  <c r="AO417" i="5"/>
  <c r="AO109" i="5"/>
  <c r="AN417" i="5"/>
  <c r="AN109" i="5"/>
  <c r="AM418" i="5"/>
  <c r="AM110" i="5"/>
  <c r="AK417" i="5"/>
  <c r="AK109" i="5"/>
  <c r="AJ417" i="5"/>
  <c r="AJ109" i="5"/>
  <c r="AH417" i="5"/>
  <c r="AH109" i="5"/>
  <c r="AI418" i="5"/>
  <c r="AI110" i="5"/>
  <c r="AD417" i="5"/>
  <c r="AD109" i="5"/>
  <c r="AG417" i="5"/>
  <c r="AG109" i="5"/>
  <c r="AE417" i="5"/>
  <c r="AE109" i="5"/>
  <c r="AF109" i="5"/>
  <c r="AF417" i="5"/>
  <c r="Z416" i="5"/>
  <c r="Z108" i="5"/>
  <c r="AA416" i="5"/>
  <c r="AA108" i="5"/>
  <c r="AB416" i="5"/>
  <c r="AB108" i="5"/>
  <c r="AC416" i="5"/>
  <c r="AC108" i="5"/>
  <c r="X108" i="5"/>
  <c r="X416" i="5"/>
  <c r="W108" i="5"/>
  <c r="W416" i="5"/>
  <c r="Y416" i="5"/>
  <c r="Y108" i="5"/>
  <c r="V416" i="5"/>
  <c r="V108" i="5"/>
  <c r="R109" i="5"/>
  <c r="R417" i="5"/>
  <c r="T108" i="5"/>
  <c r="T416" i="5"/>
  <c r="S416" i="5"/>
  <c r="S108" i="5"/>
  <c r="U416" i="5"/>
  <c r="U108" i="5"/>
  <c r="Q416" i="5"/>
  <c r="Q108" i="5"/>
  <c r="O416" i="5"/>
  <c r="O108" i="5"/>
  <c r="N416" i="5"/>
  <c r="N108" i="5"/>
  <c r="P417" i="5"/>
  <c r="P109" i="5"/>
  <c r="J416" i="5"/>
  <c r="J108" i="5"/>
  <c r="M416" i="5"/>
  <c r="M108" i="5"/>
  <c r="L416" i="5"/>
  <c r="L108" i="5"/>
  <c r="K416" i="5"/>
  <c r="K108" i="5"/>
  <c r="H416" i="5"/>
  <c r="H108" i="5"/>
  <c r="F416" i="5"/>
  <c r="F108" i="5"/>
  <c r="G416" i="5"/>
  <c r="G108" i="5"/>
  <c r="I416" i="5"/>
  <c r="I108" i="5"/>
  <c r="C416" i="5"/>
  <c r="C108" i="5"/>
  <c r="B416" i="5"/>
  <c r="B108" i="5"/>
  <c r="D416" i="5"/>
  <c r="D108" i="5"/>
  <c r="E108" i="5"/>
  <c r="E416" i="5"/>
  <c r="AM419" i="5" l="1"/>
  <c r="AM111" i="5"/>
  <c r="AO418" i="5"/>
  <c r="AO110" i="5"/>
  <c r="AN418" i="5"/>
  <c r="AN110" i="5"/>
  <c r="AL418" i="5"/>
  <c r="AL110" i="5"/>
  <c r="AI111" i="5"/>
  <c r="AI419" i="5"/>
  <c r="AJ418" i="5"/>
  <c r="AJ110" i="5"/>
  <c r="AH418" i="5"/>
  <c r="AH110" i="5"/>
  <c r="AK418" i="5"/>
  <c r="AK110" i="5"/>
  <c r="AF418" i="5"/>
  <c r="AF110" i="5"/>
  <c r="AG418" i="5"/>
  <c r="AG110" i="5"/>
  <c r="AE418" i="5"/>
  <c r="AE110" i="5"/>
  <c r="AD418" i="5"/>
  <c r="AD110" i="5"/>
  <c r="AC417" i="5"/>
  <c r="AC109" i="5"/>
  <c r="AA109" i="5"/>
  <c r="AA417" i="5"/>
  <c r="AB417" i="5"/>
  <c r="AB109" i="5"/>
  <c r="Z417" i="5"/>
  <c r="Z109" i="5"/>
  <c r="V417" i="5"/>
  <c r="V109" i="5"/>
  <c r="W417" i="5"/>
  <c r="W109" i="5"/>
  <c r="Y417" i="5"/>
  <c r="Y109" i="5"/>
  <c r="X417" i="5"/>
  <c r="X109" i="5"/>
  <c r="U417" i="5"/>
  <c r="U109" i="5"/>
  <c r="T417" i="5"/>
  <c r="T109" i="5"/>
  <c r="S109" i="5"/>
  <c r="S417" i="5"/>
  <c r="R418" i="5"/>
  <c r="R110" i="5"/>
  <c r="O417" i="5"/>
  <c r="O109" i="5"/>
  <c r="N417" i="5"/>
  <c r="N109" i="5"/>
  <c r="Q417" i="5"/>
  <c r="Q109" i="5"/>
  <c r="P418" i="5"/>
  <c r="P110" i="5"/>
  <c r="K109" i="5"/>
  <c r="K417" i="5"/>
  <c r="M417" i="5"/>
  <c r="M109" i="5"/>
  <c r="L417" i="5"/>
  <c r="L109" i="5"/>
  <c r="J109" i="5"/>
  <c r="J417" i="5"/>
  <c r="I417" i="5"/>
  <c r="I109" i="5"/>
  <c r="F417" i="5"/>
  <c r="F109" i="5"/>
  <c r="G417" i="5"/>
  <c r="G109" i="5"/>
  <c r="H109" i="5"/>
  <c r="H417" i="5"/>
  <c r="B417" i="5"/>
  <c r="B109" i="5"/>
  <c r="E417" i="5"/>
  <c r="E109" i="5"/>
  <c r="D417" i="5"/>
  <c r="D109" i="5"/>
  <c r="C417" i="5"/>
  <c r="C109" i="5"/>
  <c r="AL419" i="5" l="1"/>
  <c r="AL111" i="5"/>
  <c r="AO111" i="5"/>
  <c r="AO419" i="5"/>
  <c r="AN419" i="5"/>
  <c r="AN111" i="5"/>
  <c r="AM420" i="5"/>
  <c r="AM112" i="5"/>
  <c r="AK111" i="5"/>
  <c r="AK419" i="5"/>
  <c r="AJ419" i="5"/>
  <c r="AJ111" i="5"/>
  <c r="AH111" i="5"/>
  <c r="AH419" i="5"/>
  <c r="AI420" i="5"/>
  <c r="AI112" i="5"/>
  <c r="AD111" i="5"/>
  <c r="AD419" i="5"/>
  <c r="AG111" i="5"/>
  <c r="AG419" i="5"/>
  <c r="AE419" i="5"/>
  <c r="AE111" i="5"/>
  <c r="AF111" i="5"/>
  <c r="AF419" i="5"/>
  <c r="Z418" i="5"/>
  <c r="Z110" i="5"/>
  <c r="AA418" i="5"/>
  <c r="AA110" i="5"/>
  <c r="AB418" i="5"/>
  <c r="AB110" i="5"/>
  <c r="AC418" i="5"/>
  <c r="AC110" i="5"/>
  <c r="X418" i="5"/>
  <c r="X110" i="5"/>
  <c r="W418" i="5"/>
  <c r="W110" i="5"/>
  <c r="Y418" i="5"/>
  <c r="Y110" i="5"/>
  <c r="V418" i="5"/>
  <c r="V110" i="5"/>
  <c r="R419" i="5"/>
  <c r="R111" i="5"/>
  <c r="T418" i="5"/>
  <c r="T110" i="5"/>
  <c r="U418" i="5"/>
  <c r="U110" i="5"/>
  <c r="S418" i="5"/>
  <c r="S110" i="5"/>
  <c r="N110" i="5"/>
  <c r="N418" i="5"/>
  <c r="Q418" i="5"/>
  <c r="Q110" i="5"/>
  <c r="O418" i="5"/>
  <c r="O110" i="5"/>
  <c r="P419" i="5"/>
  <c r="P111" i="5"/>
  <c r="M418" i="5"/>
  <c r="M110" i="5"/>
  <c r="J418" i="5"/>
  <c r="J110" i="5"/>
  <c r="L418" i="5"/>
  <c r="L110" i="5"/>
  <c r="K418" i="5"/>
  <c r="K110" i="5"/>
  <c r="F418" i="5"/>
  <c r="F110" i="5"/>
  <c r="H418" i="5"/>
  <c r="H110" i="5"/>
  <c r="G418" i="5"/>
  <c r="G110" i="5"/>
  <c r="I418" i="5"/>
  <c r="I110" i="5"/>
  <c r="C418" i="5"/>
  <c r="C110" i="5"/>
  <c r="E418" i="5"/>
  <c r="E110" i="5"/>
  <c r="D418" i="5"/>
  <c r="D110" i="5"/>
  <c r="B418" i="5"/>
  <c r="B110" i="5"/>
  <c r="AM113" i="5" l="1"/>
  <c r="AM421" i="5"/>
  <c r="AM114" i="5" a="1"/>
  <c r="AO420" i="5"/>
  <c r="AO112" i="5"/>
  <c r="AN420" i="5"/>
  <c r="AN112" i="5"/>
  <c r="AL420" i="5"/>
  <c r="AL112" i="5"/>
  <c r="AI421" i="5"/>
  <c r="AI113" i="5"/>
  <c r="AI114" i="5" a="1"/>
  <c r="AJ420" i="5"/>
  <c r="AJ112" i="5"/>
  <c r="AH420" i="5"/>
  <c r="AH112" i="5"/>
  <c r="AK420" i="5"/>
  <c r="AK112" i="5"/>
  <c r="AF420" i="5"/>
  <c r="AF112" i="5"/>
  <c r="AG420" i="5"/>
  <c r="AG112" i="5"/>
  <c r="AE420" i="5"/>
  <c r="AE112" i="5"/>
  <c r="AD420" i="5"/>
  <c r="AD112" i="5"/>
  <c r="AC111" i="5"/>
  <c r="AC419" i="5"/>
  <c r="AA419" i="5"/>
  <c r="AA111" i="5"/>
  <c r="AB111" i="5"/>
  <c r="AB419" i="5"/>
  <c r="Z419" i="5"/>
  <c r="Z111" i="5"/>
  <c r="V111" i="5"/>
  <c r="V419" i="5"/>
  <c r="W111" i="5"/>
  <c r="W419" i="5"/>
  <c r="Y111" i="5"/>
  <c r="Y419" i="5"/>
  <c r="X419" i="5"/>
  <c r="X111" i="5"/>
  <c r="S419" i="5"/>
  <c r="S111" i="5"/>
  <c r="T419" i="5"/>
  <c r="T111" i="5"/>
  <c r="U111" i="5"/>
  <c r="U419" i="5"/>
  <c r="R420" i="5"/>
  <c r="R112" i="5"/>
  <c r="Q111" i="5"/>
  <c r="Q419" i="5"/>
  <c r="P420" i="5"/>
  <c r="P112" i="5"/>
  <c r="O111" i="5"/>
  <c r="O419" i="5"/>
  <c r="N419" i="5"/>
  <c r="N111" i="5"/>
  <c r="K419" i="5"/>
  <c r="K111" i="5"/>
  <c r="J111" i="5"/>
  <c r="J419" i="5"/>
  <c r="L419" i="5"/>
  <c r="L111" i="5"/>
  <c r="M111" i="5"/>
  <c r="M419" i="5"/>
  <c r="I111" i="5"/>
  <c r="I419" i="5"/>
  <c r="H419" i="5"/>
  <c r="H111" i="5"/>
  <c r="G419" i="5"/>
  <c r="G111" i="5"/>
  <c r="F111" i="5"/>
  <c r="F419" i="5"/>
  <c r="B111" i="5"/>
  <c r="B419" i="5"/>
  <c r="E111" i="5"/>
  <c r="E419" i="5"/>
  <c r="D419" i="5"/>
  <c r="D111" i="5"/>
  <c r="C419" i="5"/>
  <c r="C111" i="5"/>
  <c r="AM116" i="5" l="1"/>
  <c r="AM120" i="5"/>
  <c r="AM124" i="5"/>
  <c r="AM128" i="5"/>
  <c r="AM132" i="5"/>
  <c r="AM136" i="5"/>
  <c r="AM140" i="5"/>
  <c r="AM144" i="5"/>
  <c r="AM148" i="5"/>
  <c r="AM152" i="5"/>
  <c r="AM156" i="5"/>
  <c r="AM160" i="5"/>
  <c r="AM164" i="5"/>
  <c r="AM168" i="5"/>
  <c r="AM172" i="5"/>
  <c r="AM176" i="5"/>
  <c r="AM180" i="5"/>
  <c r="AM184" i="5"/>
  <c r="AM188" i="5"/>
  <c r="AM192" i="5"/>
  <c r="AM196" i="5"/>
  <c r="AM200" i="5"/>
  <c r="AM204" i="5"/>
  <c r="AM208" i="5"/>
  <c r="AM212" i="5"/>
  <c r="AM117" i="5"/>
  <c r="AM121" i="5"/>
  <c r="AM125" i="5"/>
  <c r="AM129" i="5"/>
  <c r="AM133" i="5"/>
  <c r="AM137" i="5"/>
  <c r="AM141" i="5"/>
  <c r="AM145" i="5"/>
  <c r="AM149" i="5"/>
  <c r="AM153" i="5"/>
  <c r="AM157" i="5"/>
  <c r="AM161" i="5"/>
  <c r="AM165" i="5"/>
  <c r="AM169" i="5"/>
  <c r="AM173" i="5"/>
  <c r="AM177" i="5"/>
  <c r="AM181" i="5"/>
  <c r="AM185" i="5"/>
  <c r="AM189" i="5"/>
  <c r="AM193" i="5"/>
  <c r="AM197" i="5"/>
  <c r="AM201" i="5"/>
  <c r="AM205" i="5"/>
  <c r="AM209" i="5"/>
  <c r="AM213" i="5"/>
  <c r="AM114" i="5"/>
  <c r="AM217" i="5" s="1"/>
  <c r="AM118" i="5"/>
  <c r="AM122" i="5"/>
  <c r="AM126" i="5"/>
  <c r="AM130" i="5"/>
  <c r="AM134" i="5"/>
  <c r="AM138" i="5"/>
  <c r="AM142" i="5"/>
  <c r="AM146" i="5"/>
  <c r="AM150" i="5"/>
  <c r="AM154" i="5"/>
  <c r="AM158" i="5"/>
  <c r="AM162" i="5"/>
  <c r="AM166" i="5"/>
  <c r="AM170" i="5"/>
  <c r="AM174" i="5"/>
  <c r="AM178" i="5"/>
  <c r="AM182" i="5"/>
  <c r="AM186" i="5"/>
  <c r="AM190" i="5"/>
  <c r="AM194" i="5"/>
  <c r="AM198" i="5"/>
  <c r="AM202" i="5"/>
  <c r="AM206" i="5"/>
  <c r="AM210" i="5"/>
  <c r="AM214" i="5"/>
  <c r="AM115" i="5"/>
  <c r="AM131" i="5"/>
  <c r="AM147" i="5"/>
  <c r="AM163" i="5"/>
  <c r="AM179" i="5"/>
  <c r="AM195" i="5"/>
  <c r="AM211" i="5"/>
  <c r="AM119" i="5"/>
  <c r="AM135" i="5"/>
  <c r="AM151" i="5"/>
  <c r="AM167" i="5"/>
  <c r="AM183" i="5"/>
  <c r="AM199" i="5"/>
  <c r="AM215" i="5"/>
  <c r="AM123" i="5"/>
  <c r="AM139" i="5"/>
  <c r="AM155" i="5"/>
  <c r="AM171" i="5"/>
  <c r="AM187" i="5"/>
  <c r="AM203" i="5"/>
  <c r="AM127" i="5"/>
  <c r="AM143" i="5"/>
  <c r="AM159" i="5"/>
  <c r="AM175" i="5"/>
  <c r="AM191" i="5"/>
  <c r="AM207" i="5"/>
  <c r="AN421" i="5"/>
  <c r="AN113" i="5"/>
  <c r="AN114" i="5" a="1"/>
  <c r="AL113" i="5"/>
  <c r="AL421" i="5"/>
  <c r="AL114" i="5" a="1"/>
  <c r="AO421" i="5"/>
  <c r="AO113" i="5"/>
  <c r="AO114" i="5" a="1"/>
  <c r="AI114" i="5"/>
  <c r="AI217" i="5" s="1"/>
  <c r="AI118" i="5"/>
  <c r="AI122" i="5"/>
  <c r="AI126" i="5"/>
  <c r="AI130" i="5"/>
  <c r="AI134" i="5"/>
  <c r="AI138" i="5"/>
  <c r="AI142" i="5"/>
  <c r="AI146" i="5"/>
  <c r="AI150" i="5"/>
  <c r="AI154" i="5"/>
  <c r="AI158" i="5"/>
  <c r="AI162" i="5"/>
  <c r="AI166" i="5"/>
  <c r="AI170" i="5"/>
  <c r="AI174" i="5"/>
  <c r="AI178" i="5"/>
  <c r="AI182" i="5"/>
  <c r="AI186" i="5"/>
  <c r="AI190" i="5"/>
  <c r="AI194" i="5"/>
  <c r="AI198" i="5"/>
  <c r="AI202" i="5"/>
  <c r="AI206" i="5"/>
  <c r="AI210" i="5"/>
  <c r="AI214" i="5"/>
  <c r="AI115" i="5"/>
  <c r="AI119" i="5"/>
  <c r="AI123" i="5"/>
  <c r="AI127" i="5"/>
  <c r="AI131" i="5"/>
  <c r="AI135" i="5"/>
  <c r="AI139" i="5"/>
  <c r="AI143" i="5"/>
  <c r="AI147" i="5"/>
  <c r="AI151" i="5"/>
  <c r="AI155" i="5"/>
  <c r="AI159" i="5"/>
  <c r="AI163" i="5"/>
  <c r="AI167" i="5"/>
  <c r="AI171" i="5"/>
  <c r="AI175" i="5"/>
  <c r="AI179" i="5"/>
  <c r="AI183" i="5"/>
  <c r="AI187" i="5"/>
  <c r="AI191" i="5"/>
  <c r="AI195" i="5"/>
  <c r="AI199" i="5"/>
  <c r="AI203" i="5"/>
  <c r="AI207" i="5"/>
  <c r="AI211" i="5"/>
  <c r="AI215" i="5"/>
  <c r="AI116" i="5"/>
  <c r="AI120" i="5"/>
  <c r="AI124" i="5"/>
  <c r="AI128" i="5"/>
  <c r="AI132" i="5"/>
  <c r="AI136" i="5"/>
  <c r="AI140" i="5"/>
  <c r="AI144" i="5"/>
  <c r="AI148" i="5"/>
  <c r="AI152" i="5"/>
  <c r="AI156" i="5"/>
  <c r="AI160" i="5"/>
  <c r="AI164" i="5"/>
  <c r="AI168" i="5"/>
  <c r="AI172" i="5"/>
  <c r="AI176" i="5"/>
  <c r="AI180" i="5"/>
  <c r="AI184" i="5"/>
  <c r="AI188" i="5"/>
  <c r="AI192" i="5"/>
  <c r="AI196" i="5"/>
  <c r="AI200" i="5"/>
  <c r="AI204" i="5"/>
  <c r="AI208" i="5"/>
  <c r="AI212" i="5"/>
  <c r="AI125" i="5"/>
  <c r="AI141" i="5"/>
  <c r="AI157" i="5"/>
  <c r="AI173" i="5"/>
  <c r="AI189" i="5"/>
  <c r="AI205" i="5"/>
  <c r="AI129" i="5"/>
  <c r="AI145" i="5"/>
  <c r="AI161" i="5"/>
  <c r="AI177" i="5"/>
  <c r="AI193" i="5"/>
  <c r="AI209" i="5"/>
  <c r="AI117" i="5"/>
  <c r="AI133" i="5"/>
  <c r="AI149" i="5"/>
  <c r="AI165" i="5"/>
  <c r="AI181" i="5"/>
  <c r="AI197" i="5"/>
  <c r="AI213" i="5"/>
  <c r="AI121" i="5"/>
  <c r="AI137" i="5"/>
  <c r="AI153" i="5"/>
  <c r="AI169" i="5"/>
  <c r="AI185" i="5"/>
  <c r="AI201" i="5"/>
  <c r="AH421" i="5"/>
  <c r="AH113" i="5"/>
  <c r="AH114" i="5" a="1"/>
  <c r="AK421" i="5"/>
  <c r="AK113" i="5"/>
  <c r="AK114" i="5" a="1"/>
  <c r="AJ421" i="5"/>
  <c r="AJ113" i="5"/>
  <c r="AJ114" i="5" a="1"/>
  <c r="AG421" i="5"/>
  <c r="AG113" i="5"/>
  <c r="AG114" i="5" a="1"/>
  <c r="AD421" i="5"/>
  <c r="AD113" i="5"/>
  <c r="AD114" i="5" a="1"/>
  <c r="AE421" i="5"/>
  <c r="AE113" i="5"/>
  <c r="AE114" i="5" a="1"/>
  <c r="AF113" i="5"/>
  <c r="AF421" i="5"/>
  <c r="AF114" i="5" a="1"/>
  <c r="Z420" i="5"/>
  <c r="Z112" i="5"/>
  <c r="AA420" i="5"/>
  <c r="AA112" i="5"/>
  <c r="AB420" i="5"/>
  <c r="AB112" i="5"/>
  <c r="AC420" i="5"/>
  <c r="AC112" i="5"/>
  <c r="X420" i="5"/>
  <c r="X112" i="5"/>
  <c r="W420" i="5"/>
  <c r="W112" i="5"/>
  <c r="Y420" i="5"/>
  <c r="Y112" i="5"/>
  <c r="V420" i="5"/>
  <c r="V112" i="5"/>
  <c r="R113" i="5"/>
  <c r="R421" i="5"/>
  <c r="R114" i="5" a="1"/>
  <c r="T420" i="5"/>
  <c r="T112" i="5"/>
  <c r="S420" i="5"/>
  <c r="S112" i="5"/>
  <c r="U420" i="5"/>
  <c r="U112" i="5"/>
  <c r="N420" i="5"/>
  <c r="N112" i="5"/>
  <c r="P421" i="5"/>
  <c r="P113" i="5"/>
  <c r="P114" i="5" a="1"/>
  <c r="O420" i="5"/>
  <c r="O112" i="5"/>
  <c r="Q420" i="5"/>
  <c r="Q112" i="5"/>
  <c r="M420" i="5"/>
  <c r="M112" i="5"/>
  <c r="J420" i="5"/>
  <c r="J112" i="5"/>
  <c r="L420" i="5"/>
  <c r="L112" i="5"/>
  <c r="K420" i="5"/>
  <c r="K112" i="5"/>
  <c r="H420" i="5"/>
  <c r="H112" i="5"/>
  <c r="F420" i="5"/>
  <c r="F112" i="5"/>
  <c r="G112" i="5"/>
  <c r="G420" i="5"/>
  <c r="I420" i="5"/>
  <c r="I112" i="5"/>
  <c r="C112" i="5"/>
  <c r="C420" i="5"/>
  <c r="E420" i="5"/>
  <c r="E112" i="5"/>
  <c r="D420" i="5"/>
  <c r="D112" i="5"/>
  <c r="B112" i="5"/>
  <c r="B420" i="5"/>
  <c r="AM218" i="5" l="1"/>
  <c r="AM219" i="5" s="1"/>
  <c r="AM220" i="5" s="1"/>
  <c r="AM221" i="5" s="1"/>
  <c r="AM222" i="5" s="1"/>
  <c r="AM223" i="5" s="1"/>
  <c r="AM224" i="5" s="1"/>
  <c r="AM225" i="5" s="1"/>
  <c r="AM226" i="5" s="1"/>
  <c r="AM227" i="5" s="1"/>
  <c r="AM228" i="5" s="1"/>
  <c r="AM229" i="5" s="1"/>
  <c r="AM230" i="5" s="1"/>
  <c r="AM231" i="5" s="1"/>
  <c r="AM232" i="5" s="1"/>
  <c r="AM233" i="5" s="1"/>
  <c r="AM234" i="5" s="1"/>
  <c r="AM235" i="5" s="1"/>
  <c r="AM236" i="5" s="1"/>
  <c r="AM237" i="5" s="1"/>
  <c r="AM238" i="5" s="1"/>
  <c r="AM239" i="5" s="1"/>
  <c r="AM240" i="5" s="1"/>
  <c r="AM241" i="5" s="1"/>
  <c r="AM242" i="5" s="1"/>
  <c r="AM243" i="5" s="1"/>
  <c r="AM244" i="5" s="1"/>
  <c r="AM245" i="5" s="1"/>
  <c r="AM246" i="5" s="1"/>
  <c r="AM247" i="5" s="1"/>
  <c r="AM248" i="5" s="1"/>
  <c r="AM249" i="5" s="1"/>
  <c r="AM250" i="5" s="1"/>
  <c r="AM251" i="5" s="1"/>
  <c r="AM252" i="5" s="1"/>
  <c r="AM253" i="5" s="1"/>
  <c r="AM254" i="5" s="1"/>
  <c r="AM255" i="5" s="1"/>
  <c r="AM256" i="5" s="1"/>
  <c r="AM257" i="5" s="1"/>
  <c r="AM258" i="5" s="1"/>
  <c r="AM259" i="5" s="1"/>
  <c r="AM260" i="5" s="1"/>
  <c r="AM261" i="5" s="1"/>
  <c r="AM262" i="5" s="1"/>
  <c r="AM263" i="5" s="1"/>
  <c r="AM264" i="5" s="1"/>
  <c r="AM265" i="5" s="1"/>
  <c r="AM266" i="5" s="1"/>
  <c r="AM267" i="5" s="1"/>
  <c r="AM268" i="5" s="1"/>
  <c r="AM269" i="5" s="1"/>
  <c r="AM270" i="5" s="1"/>
  <c r="AM271" i="5" s="1"/>
  <c r="AM272" i="5" s="1"/>
  <c r="AM273" i="5" s="1"/>
  <c r="AM274" i="5" s="1"/>
  <c r="AM275" i="5" s="1"/>
  <c r="AM276" i="5" s="1"/>
  <c r="AM277" i="5" s="1"/>
  <c r="AM278" i="5" s="1"/>
  <c r="AM279" i="5" s="1"/>
  <c r="AM280" i="5" s="1"/>
  <c r="AM281" i="5" s="1"/>
  <c r="AM282" i="5" s="1"/>
  <c r="AM283" i="5" s="1"/>
  <c r="AM284" i="5" s="1"/>
  <c r="AM285" i="5" s="1"/>
  <c r="AM286" i="5" s="1"/>
  <c r="AM287" i="5" s="1"/>
  <c r="AM288" i="5" s="1"/>
  <c r="AM289" i="5" s="1"/>
  <c r="AM290" i="5" s="1"/>
  <c r="AM291" i="5" s="1"/>
  <c r="AM292" i="5" s="1"/>
  <c r="AM293" i="5" s="1"/>
  <c r="AM294" i="5" s="1"/>
  <c r="AM295" i="5" s="1"/>
  <c r="AM296" i="5" s="1"/>
  <c r="AM297" i="5" s="1"/>
  <c r="AM298" i="5" s="1"/>
  <c r="AM299" i="5" s="1"/>
  <c r="AM300" i="5" s="1"/>
  <c r="AM301" i="5" s="1"/>
  <c r="AM302" i="5" s="1"/>
  <c r="AM303" i="5" s="1"/>
  <c r="AM304" i="5" s="1"/>
  <c r="AM305" i="5" s="1"/>
  <c r="AM306" i="5" s="1"/>
  <c r="AM307" i="5" s="1"/>
  <c r="AM308" i="5" s="1"/>
  <c r="AM309" i="5" s="1"/>
  <c r="AM310" i="5" s="1"/>
  <c r="AM311" i="5" s="1"/>
  <c r="AM312" i="5" s="1"/>
  <c r="AM313" i="5" s="1"/>
  <c r="AM314" i="5" s="1"/>
  <c r="AM315" i="5" s="1"/>
  <c r="AM316" i="5" s="1"/>
  <c r="AM317" i="5" s="1"/>
  <c r="AM318" i="5" s="1"/>
  <c r="AL117" i="5"/>
  <c r="AL121" i="5"/>
  <c r="AL125" i="5"/>
  <c r="AL129" i="5"/>
  <c r="AL133" i="5"/>
  <c r="AL137" i="5"/>
  <c r="AL141" i="5"/>
  <c r="AL145" i="5"/>
  <c r="AL149" i="5"/>
  <c r="AL153" i="5"/>
  <c r="AL157" i="5"/>
  <c r="AL161" i="5"/>
  <c r="AL165" i="5"/>
  <c r="AL169" i="5"/>
  <c r="AL173" i="5"/>
  <c r="AL177" i="5"/>
  <c r="AL181" i="5"/>
  <c r="AL185" i="5"/>
  <c r="AL189" i="5"/>
  <c r="AL193" i="5"/>
  <c r="AL197" i="5"/>
  <c r="AL201" i="5"/>
  <c r="AL205" i="5"/>
  <c r="AL209" i="5"/>
  <c r="AL213" i="5"/>
  <c r="AL116" i="5"/>
  <c r="AL120" i="5"/>
  <c r="AL124" i="5"/>
  <c r="AL128" i="5"/>
  <c r="AL132" i="5"/>
  <c r="AL136" i="5"/>
  <c r="AL140" i="5"/>
  <c r="AL144" i="5"/>
  <c r="AL152" i="5"/>
  <c r="AL156" i="5"/>
  <c r="AL160" i="5"/>
  <c r="AL168" i="5"/>
  <c r="AL176" i="5"/>
  <c r="AL184" i="5"/>
  <c r="AL192" i="5"/>
  <c r="AL200" i="5"/>
  <c r="AL208" i="5"/>
  <c r="AL114" i="5"/>
  <c r="AL217" i="5" s="1"/>
  <c r="AL118" i="5"/>
  <c r="AL122" i="5"/>
  <c r="AL126" i="5"/>
  <c r="AL130" i="5"/>
  <c r="AL134" i="5"/>
  <c r="AL138" i="5"/>
  <c r="AL142" i="5"/>
  <c r="AL146" i="5"/>
  <c r="AL150" i="5"/>
  <c r="AL154" i="5"/>
  <c r="AL158" i="5"/>
  <c r="AL162" i="5"/>
  <c r="AL166" i="5"/>
  <c r="AL170" i="5"/>
  <c r="AL174" i="5"/>
  <c r="AL178" i="5"/>
  <c r="AL182" i="5"/>
  <c r="AL186" i="5"/>
  <c r="AL190" i="5"/>
  <c r="AL194" i="5"/>
  <c r="AL198" i="5"/>
  <c r="AL202" i="5"/>
  <c r="AL206" i="5"/>
  <c r="AL210" i="5"/>
  <c r="AL214" i="5"/>
  <c r="AL115" i="5"/>
  <c r="AL119" i="5"/>
  <c r="AL123" i="5"/>
  <c r="AL127" i="5"/>
  <c r="AL131" i="5"/>
  <c r="AL135" i="5"/>
  <c r="AL139" i="5"/>
  <c r="AL143" i="5"/>
  <c r="AL147" i="5"/>
  <c r="AL151" i="5"/>
  <c r="AL155" i="5"/>
  <c r="AL159" i="5"/>
  <c r="AL163" i="5"/>
  <c r="AL167" i="5"/>
  <c r="AL171" i="5"/>
  <c r="AL175" i="5"/>
  <c r="AL179" i="5"/>
  <c r="AL183" i="5"/>
  <c r="AL187" i="5"/>
  <c r="AL191" i="5"/>
  <c r="AL195" i="5"/>
  <c r="AL199" i="5"/>
  <c r="AL203" i="5"/>
  <c r="AL207" i="5"/>
  <c r="AL211" i="5"/>
  <c r="AL215" i="5"/>
  <c r="AL148" i="5"/>
  <c r="AL164" i="5"/>
  <c r="AL172" i="5"/>
  <c r="AL180" i="5"/>
  <c r="AL188" i="5"/>
  <c r="AL196" i="5"/>
  <c r="AL204" i="5"/>
  <c r="AL212" i="5"/>
  <c r="AO114" i="5"/>
  <c r="AO217" i="5" s="1"/>
  <c r="AO118" i="5"/>
  <c r="AO122" i="5"/>
  <c r="AO126" i="5"/>
  <c r="AO130" i="5"/>
  <c r="AO134" i="5"/>
  <c r="AO138" i="5"/>
  <c r="AO142" i="5"/>
  <c r="AO146" i="5"/>
  <c r="AO150" i="5"/>
  <c r="AO154" i="5"/>
  <c r="AO158" i="5"/>
  <c r="AO162" i="5"/>
  <c r="AO166" i="5"/>
  <c r="AO170" i="5"/>
  <c r="AO174" i="5"/>
  <c r="AO178" i="5"/>
  <c r="AO182" i="5"/>
  <c r="AO186" i="5"/>
  <c r="AO190" i="5"/>
  <c r="AO194" i="5"/>
  <c r="AO198" i="5"/>
  <c r="AO202" i="5"/>
  <c r="AO206" i="5"/>
  <c r="AO210" i="5"/>
  <c r="AO214" i="5"/>
  <c r="AO115" i="5"/>
  <c r="AO119" i="5"/>
  <c r="AO123" i="5"/>
  <c r="AO127" i="5"/>
  <c r="AO131" i="5"/>
  <c r="AO135" i="5"/>
  <c r="AO139" i="5"/>
  <c r="AO143" i="5"/>
  <c r="AO147" i="5"/>
  <c r="AO151" i="5"/>
  <c r="AO155" i="5"/>
  <c r="AO159" i="5"/>
  <c r="AO163" i="5"/>
  <c r="AO167" i="5"/>
  <c r="AO171" i="5"/>
  <c r="AO175" i="5"/>
  <c r="AO179" i="5"/>
  <c r="AO183" i="5"/>
  <c r="AO187" i="5"/>
  <c r="AO191" i="5"/>
  <c r="AO195" i="5"/>
  <c r="AO199" i="5"/>
  <c r="AO203" i="5"/>
  <c r="AO207" i="5"/>
  <c r="AO211" i="5"/>
  <c r="AO215" i="5"/>
  <c r="AO116" i="5"/>
  <c r="AO120" i="5"/>
  <c r="AO124" i="5"/>
  <c r="AO128" i="5"/>
  <c r="AO132" i="5"/>
  <c r="AO136" i="5"/>
  <c r="AO140" i="5"/>
  <c r="AO144" i="5"/>
  <c r="AO148" i="5"/>
  <c r="AO152" i="5"/>
  <c r="AO156" i="5"/>
  <c r="AO160" i="5"/>
  <c r="AO164" i="5"/>
  <c r="AO168" i="5"/>
  <c r="AO172" i="5"/>
  <c r="AO176" i="5"/>
  <c r="AO180" i="5"/>
  <c r="AO184" i="5"/>
  <c r="AO188" i="5"/>
  <c r="AO192" i="5"/>
  <c r="AO196" i="5"/>
  <c r="AO200" i="5"/>
  <c r="AO204" i="5"/>
  <c r="AO208" i="5"/>
  <c r="AO212" i="5"/>
  <c r="AO117" i="5"/>
  <c r="AO133" i="5"/>
  <c r="AO149" i="5"/>
  <c r="AO165" i="5"/>
  <c r="AO181" i="5"/>
  <c r="AO197" i="5"/>
  <c r="AO213" i="5"/>
  <c r="AO121" i="5"/>
  <c r="AO137" i="5"/>
  <c r="AO153" i="5"/>
  <c r="AO169" i="5"/>
  <c r="AO185" i="5"/>
  <c r="AO201" i="5"/>
  <c r="AO125" i="5"/>
  <c r="AO141" i="5"/>
  <c r="AO157" i="5"/>
  <c r="AO173" i="5"/>
  <c r="AO189" i="5"/>
  <c r="AO205" i="5"/>
  <c r="AO129" i="5"/>
  <c r="AO145" i="5"/>
  <c r="AO161" i="5"/>
  <c r="AO177" i="5"/>
  <c r="AO193" i="5"/>
  <c r="AO209" i="5"/>
  <c r="AN115" i="5"/>
  <c r="AN119" i="5"/>
  <c r="AN123" i="5"/>
  <c r="AN127" i="5"/>
  <c r="AN131" i="5"/>
  <c r="AN135" i="5"/>
  <c r="AN116" i="5"/>
  <c r="AN120" i="5"/>
  <c r="AN124" i="5"/>
  <c r="AN121" i="5"/>
  <c r="AN128" i="5"/>
  <c r="AN133" i="5"/>
  <c r="AN138" i="5"/>
  <c r="AN142" i="5"/>
  <c r="AN146" i="5"/>
  <c r="AN150" i="5"/>
  <c r="AN154" i="5"/>
  <c r="AN158" i="5"/>
  <c r="AN162" i="5"/>
  <c r="AN166" i="5"/>
  <c r="AN170" i="5"/>
  <c r="AN174" i="5"/>
  <c r="AN178" i="5"/>
  <c r="AN182" i="5"/>
  <c r="AN186" i="5"/>
  <c r="AN190" i="5"/>
  <c r="AN194" i="5"/>
  <c r="AN198" i="5"/>
  <c r="AN202" i="5"/>
  <c r="AN206" i="5"/>
  <c r="AN210" i="5"/>
  <c r="AN214" i="5"/>
  <c r="AN114" i="5"/>
  <c r="AN217" i="5" s="1"/>
  <c r="AN218" i="5" s="1"/>
  <c r="AN122" i="5"/>
  <c r="AN129" i="5"/>
  <c r="AN134" i="5"/>
  <c r="AN139" i="5"/>
  <c r="AN143" i="5"/>
  <c r="AN147" i="5"/>
  <c r="AN151" i="5"/>
  <c r="AN155" i="5"/>
  <c r="AN159" i="5"/>
  <c r="AN163" i="5"/>
  <c r="AN167" i="5"/>
  <c r="AN171" i="5"/>
  <c r="AN175" i="5"/>
  <c r="AN179" i="5"/>
  <c r="AN183" i="5"/>
  <c r="AN187" i="5"/>
  <c r="AN191" i="5"/>
  <c r="AN195" i="5"/>
  <c r="AN199" i="5"/>
  <c r="AN203" i="5"/>
  <c r="AN207" i="5"/>
  <c r="AN211" i="5"/>
  <c r="AN215" i="5"/>
  <c r="AN117" i="5"/>
  <c r="AN125" i="5"/>
  <c r="AN130" i="5"/>
  <c r="AN136" i="5"/>
  <c r="AN140" i="5"/>
  <c r="AN144" i="5"/>
  <c r="AN148" i="5"/>
  <c r="AN152" i="5"/>
  <c r="AN156" i="5"/>
  <c r="AN160" i="5"/>
  <c r="AN164" i="5"/>
  <c r="AN168" i="5"/>
  <c r="AN172" i="5"/>
  <c r="AN176" i="5"/>
  <c r="AN180" i="5"/>
  <c r="AN184" i="5"/>
  <c r="AN188" i="5"/>
  <c r="AN192" i="5"/>
  <c r="AN196" i="5"/>
  <c r="AN200" i="5"/>
  <c r="AN204" i="5"/>
  <c r="AN208" i="5"/>
  <c r="AN212" i="5"/>
  <c r="AN118" i="5"/>
  <c r="AN126" i="5"/>
  <c r="AN132" i="5"/>
  <c r="AN137" i="5"/>
  <c r="AN141" i="5"/>
  <c r="AN145" i="5"/>
  <c r="AN149" i="5"/>
  <c r="AN153" i="5"/>
  <c r="AN157" i="5"/>
  <c r="AN161" i="5"/>
  <c r="AN165" i="5"/>
  <c r="AN169" i="5"/>
  <c r="AN173" i="5"/>
  <c r="AN177" i="5"/>
  <c r="AN181" i="5"/>
  <c r="AN185" i="5"/>
  <c r="AN189" i="5"/>
  <c r="AN193" i="5"/>
  <c r="AN197" i="5"/>
  <c r="AN201" i="5"/>
  <c r="AN205" i="5"/>
  <c r="AN209" i="5"/>
  <c r="AN213" i="5"/>
  <c r="AK114" i="5"/>
  <c r="AK217" i="5" s="1"/>
  <c r="AK118" i="5"/>
  <c r="AK122" i="5"/>
  <c r="AK126" i="5"/>
  <c r="AK130" i="5"/>
  <c r="AK134" i="5"/>
  <c r="AK138" i="5"/>
  <c r="AK142" i="5"/>
  <c r="AK146" i="5"/>
  <c r="AK150" i="5"/>
  <c r="AK154" i="5"/>
  <c r="AK158" i="5"/>
  <c r="AK162" i="5"/>
  <c r="AK166" i="5"/>
  <c r="AK170" i="5"/>
  <c r="AK174" i="5"/>
  <c r="AK178" i="5"/>
  <c r="AK182" i="5"/>
  <c r="AK186" i="5"/>
  <c r="AK190" i="5"/>
  <c r="AK194" i="5"/>
  <c r="AK198" i="5"/>
  <c r="AK202" i="5"/>
  <c r="AK206" i="5"/>
  <c r="AK210" i="5"/>
  <c r="AK214" i="5"/>
  <c r="AK116" i="5"/>
  <c r="AK120" i="5"/>
  <c r="AK124" i="5"/>
  <c r="AK128" i="5"/>
  <c r="AK132" i="5"/>
  <c r="AK136" i="5"/>
  <c r="AK140" i="5"/>
  <c r="AK144" i="5"/>
  <c r="AK148" i="5"/>
  <c r="AK152" i="5"/>
  <c r="AK156" i="5"/>
  <c r="AK160" i="5"/>
  <c r="AK164" i="5"/>
  <c r="AK168" i="5"/>
  <c r="AK172" i="5"/>
  <c r="AK176" i="5"/>
  <c r="AK180" i="5"/>
  <c r="AK184" i="5"/>
  <c r="AK188" i="5"/>
  <c r="AK192" i="5"/>
  <c r="AK196" i="5"/>
  <c r="AK200" i="5"/>
  <c r="AK204" i="5"/>
  <c r="AK208" i="5"/>
  <c r="AK212" i="5"/>
  <c r="AK117" i="5"/>
  <c r="AK125" i="5"/>
  <c r="AK133" i="5"/>
  <c r="AK141" i="5"/>
  <c r="AK149" i="5"/>
  <c r="AK157" i="5"/>
  <c r="AK165" i="5"/>
  <c r="AK173" i="5"/>
  <c r="AK181" i="5"/>
  <c r="AK189" i="5"/>
  <c r="AK197" i="5"/>
  <c r="AK205" i="5"/>
  <c r="AK213" i="5"/>
  <c r="AK119" i="5"/>
  <c r="AK127" i="5"/>
  <c r="AK135" i="5"/>
  <c r="AK143" i="5"/>
  <c r="AK151" i="5"/>
  <c r="AK159" i="5"/>
  <c r="AK167" i="5"/>
  <c r="AK175" i="5"/>
  <c r="AK183" i="5"/>
  <c r="AK191" i="5"/>
  <c r="AK199" i="5"/>
  <c r="AK207" i="5"/>
  <c r="AK215" i="5"/>
  <c r="AK121" i="5"/>
  <c r="AK129" i="5"/>
  <c r="AK137" i="5"/>
  <c r="AK145" i="5"/>
  <c r="AK153" i="5"/>
  <c r="AK161" i="5"/>
  <c r="AK169" i="5"/>
  <c r="AK177" i="5"/>
  <c r="AK185" i="5"/>
  <c r="AK193" i="5"/>
  <c r="AK201" i="5"/>
  <c r="AK209" i="5"/>
  <c r="AK115" i="5"/>
  <c r="AK123" i="5"/>
  <c r="AK131" i="5"/>
  <c r="AK139" i="5"/>
  <c r="AK147" i="5"/>
  <c r="AK155" i="5"/>
  <c r="AK163" i="5"/>
  <c r="AK171" i="5"/>
  <c r="AK179" i="5"/>
  <c r="AK187" i="5"/>
  <c r="AK195" i="5"/>
  <c r="AK203" i="5"/>
  <c r="AK211" i="5"/>
  <c r="AJ114" i="5"/>
  <c r="AJ217" i="5" s="1"/>
  <c r="AJ118" i="5"/>
  <c r="AJ122" i="5"/>
  <c r="AJ126" i="5"/>
  <c r="AJ130" i="5"/>
  <c r="AJ134" i="5"/>
  <c r="AJ138" i="5"/>
  <c r="AJ142" i="5"/>
  <c r="AJ146" i="5"/>
  <c r="AJ150" i="5"/>
  <c r="AJ154" i="5"/>
  <c r="AJ158" i="5"/>
  <c r="AJ162" i="5"/>
  <c r="AJ166" i="5"/>
  <c r="AJ170" i="5"/>
  <c r="AJ174" i="5"/>
  <c r="AJ178" i="5"/>
  <c r="AJ182" i="5"/>
  <c r="AJ186" i="5"/>
  <c r="AJ190" i="5"/>
  <c r="AJ194" i="5"/>
  <c r="AJ198" i="5"/>
  <c r="AJ202" i="5"/>
  <c r="AJ206" i="5"/>
  <c r="AJ210" i="5"/>
  <c r="AJ214" i="5"/>
  <c r="AJ115" i="5"/>
  <c r="AJ119" i="5"/>
  <c r="AJ123" i="5"/>
  <c r="AJ127" i="5"/>
  <c r="AJ131" i="5"/>
  <c r="AJ135" i="5"/>
  <c r="AJ139" i="5"/>
  <c r="AJ143" i="5"/>
  <c r="AJ147" i="5"/>
  <c r="AJ151" i="5"/>
  <c r="AJ155" i="5"/>
  <c r="AJ159" i="5"/>
  <c r="AJ163" i="5"/>
  <c r="AJ167" i="5"/>
  <c r="AJ171" i="5"/>
  <c r="AJ175" i="5"/>
  <c r="AJ179" i="5"/>
  <c r="AJ183" i="5"/>
  <c r="AJ187" i="5"/>
  <c r="AJ191" i="5"/>
  <c r="AJ195" i="5"/>
  <c r="AJ199" i="5"/>
  <c r="AJ203" i="5"/>
  <c r="AJ207" i="5"/>
  <c r="AJ211" i="5"/>
  <c r="AJ215" i="5"/>
  <c r="AJ116" i="5"/>
  <c r="AJ120" i="5"/>
  <c r="AJ124" i="5"/>
  <c r="AJ128" i="5"/>
  <c r="AJ132" i="5"/>
  <c r="AJ136" i="5"/>
  <c r="AJ140" i="5"/>
  <c r="AJ144" i="5"/>
  <c r="AJ148" i="5"/>
  <c r="AJ152" i="5"/>
  <c r="AJ156" i="5"/>
  <c r="AJ160" i="5"/>
  <c r="AJ164" i="5"/>
  <c r="AJ168" i="5"/>
  <c r="AJ172" i="5"/>
  <c r="AJ176" i="5"/>
  <c r="AJ180" i="5"/>
  <c r="AJ184" i="5"/>
  <c r="AJ188" i="5"/>
  <c r="AJ192" i="5"/>
  <c r="AJ196" i="5"/>
  <c r="AJ200" i="5"/>
  <c r="AJ204" i="5"/>
  <c r="AJ208" i="5"/>
  <c r="AJ212" i="5"/>
  <c r="AJ121" i="5"/>
  <c r="AJ137" i="5"/>
  <c r="AJ153" i="5"/>
  <c r="AJ169" i="5"/>
  <c r="AJ185" i="5"/>
  <c r="AJ201" i="5"/>
  <c r="AJ125" i="5"/>
  <c r="AJ141" i="5"/>
  <c r="AJ157" i="5"/>
  <c r="AJ173" i="5"/>
  <c r="AJ189" i="5"/>
  <c r="AJ205" i="5"/>
  <c r="AJ129" i="5"/>
  <c r="AJ145" i="5"/>
  <c r="AJ161" i="5"/>
  <c r="AJ177" i="5"/>
  <c r="AJ193" i="5"/>
  <c r="AJ209" i="5"/>
  <c r="AJ117" i="5"/>
  <c r="AJ133" i="5"/>
  <c r="AJ149" i="5"/>
  <c r="AJ165" i="5"/>
  <c r="AJ181" i="5"/>
  <c r="AJ197" i="5"/>
  <c r="AJ213" i="5"/>
  <c r="AH114" i="5"/>
  <c r="AH217" i="5" s="1"/>
  <c r="AH118" i="5"/>
  <c r="AH122" i="5"/>
  <c r="AH126" i="5"/>
  <c r="AH130" i="5"/>
  <c r="AH134" i="5"/>
  <c r="AH138" i="5"/>
  <c r="AH142" i="5"/>
  <c r="AH146" i="5"/>
  <c r="AH150" i="5"/>
  <c r="AH154" i="5"/>
  <c r="AH158" i="5"/>
  <c r="AH162" i="5"/>
  <c r="AH166" i="5"/>
  <c r="AH170" i="5"/>
  <c r="AH174" i="5"/>
  <c r="AH178" i="5"/>
  <c r="AH182" i="5"/>
  <c r="AH186" i="5"/>
  <c r="AH190" i="5"/>
  <c r="AH194" i="5"/>
  <c r="AH198" i="5"/>
  <c r="AH202" i="5"/>
  <c r="AH206" i="5"/>
  <c r="AH210" i="5"/>
  <c r="AH214" i="5"/>
  <c r="AH116" i="5"/>
  <c r="AH120" i="5"/>
  <c r="AH124" i="5"/>
  <c r="AH128" i="5"/>
  <c r="AH132" i="5"/>
  <c r="AH136" i="5"/>
  <c r="AH140" i="5"/>
  <c r="AH144" i="5"/>
  <c r="AH148" i="5"/>
  <c r="AH152" i="5"/>
  <c r="AH156" i="5"/>
  <c r="AH160" i="5"/>
  <c r="AH164" i="5"/>
  <c r="AH168" i="5"/>
  <c r="AH172" i="5"/>
  <c r="AH176" i="5"/>
  <c r="AH180" i="5"/>
  <c r="AH184" i="5"/>
  <c r="AH188" i="5"/>
  <c r="AH192" i="5"/>
  <c r="AH196" i="5"/>
  <c r="AH200" i="5"/>
  <c r="AH204" i="5"/>
  <c r="AH208" i="5"/>
  <c r="AH212" i="5"/>
  <c r="AH117" i="5"/>
  <c r="AH121" i="5"/>
  <c r="AH125" i="5"/>
  <c r="AH129" i="5"/>
  <c r="AH133" i="5"/>
  <c r="AH137" i="5"/>
  <c r="AH141" i="5"/>
  <c r="AH145" i="5"/>
  <c r="AH149" i="5"/>
  <c r="AH153" i="5"/>
  <c r="AH157" i="5"/>
  <c r="AH161" i="5"/>
  <c r="AH165" i="5"/>
  <c r="AH169" i="5"/>
  <c r="AH173" i="5"/>
  <c r="AH177" i="5"/>
  <c r="AH181" i="5"/>
  <c r="AH185" i="5"/>
  <c r="AH189" i="5"/>
  <c r="AH193" i="5"/>
  <c r="AH197" i="5"/>
  <c r="AH201" i="5"/>
  <c r="AH205" i="5"/>
  <c r="AH209" i="5"/>
  <c r="AH213" i="5"/>
  <c r="AH127" i="5"/>
  <c r="AH143" i="5"/>
  <c r="AH159" i="5"/>
  <c r="AH175" i="5"/>
  <c r="AH191" i="5"/>
  <c r="AH207" i="5"/>
  <c r="AH115" i="5"/>
  <c r="AH131" i="5"/>
  <c r="AH147" i="5"/>
  <c r="AH163" i="5"/>
  <c r="AH179" i="5"/>
  <c r="AH195" i="5"/>
  <c r="AH211" i="5"/>
  <c r="AH119" i="5"/>
  <c r="AH135" i="5"/>
  <c r="AH151" i="5"/>
  <c r="AH167" i="5"/>
  <c r="AH183" i="5"/>
  <c r="AH199" i="5"/>
  <c r="AH215" i="5"/>
  <c r="AH123" i="5"/>
  <c r="AH139" i="5"/>
  <c r="AH155" i="5"/>
  <c r="AH171" i="5"/>
  <c r="AH187" i="5"/>
  <c r="AH203" i="5"/>
  <c r="AI218" i="5"/>
  <c r="AI219" i="5" s="1"/>
  <c r="AI220" i="5" s="1"/>
  <c r="AI221" i="5" s="1"/>
  <c r="AI222" i="5" s="1"/>
  <c r="AI223" i="5" s="1"/>
  <c r="AI224" i="5" s="1"/>
  <c r="AI225" i="5" s="1"/>
  <c r="AI226" i="5" s="1"/>
  <c r="AI227" i="5" s="1"/>
  <c r="AI228" i="5" s="1"/>
  <c r="AI229" i="5" s="1"/>
  <c r="AI230" i="5" s="1"/>
  <c r="AI231" i="5" s="1"/>
  <c r="AI232" i="5" s="1"/>
  <c r="AI233" i="5" s="1"/>
  <c r="AI234" i="5" s="1"/>
  <c r="AI235" i="5" s="1"/>
  <c r="AI236" i="5" s="1"/>
  <c r="AI237" i="5" s="1"/>
  <c r="AI238" i="5" s="1"/>
  <c r="AI239" i="5" s="1"/>
  <c r="AI240" i="5" s="1"/>
  <c r="AI241" i="5" s="1"/>
  <c r="AI242" i="5" s="1"/>
  <c r="AI243" i="5" s="1"/>
  <c r="AI244" i="5" s="1"/>
  <c r="AI245" i="5" s="1"/>
  <c r="AI246" i="5" s="1"/>
  <c r="AI247" i="5" s="1"/>
  <c r="AI248" i="5" s="1"/>
  <c r="AI249" i="5" s="1"/>
  <c r="AI250" i="5" s="1"/>
  <c r="AI251" i="5" s="1"/>
  <c r="AI252" i="5" s="1"/>
  <c r="AI253" i="5" s="1"/>
  <c r="AI254" i="5" s="1"/>
  <c r="AI255" i="5" s="1"/>
  <c r="AI256" i="5" s="1"/>
  <c r="AI257" i="5" s="1"/>
  <c r="AI258" i="5" s="1"/>
  <c r="AI259" i="5" s="1"/>
  <c r="AI260" i="5" s="1"/>
  <c r="AI261" i="5" s="1"/>
  <c r="AI262" i="5" s="1"/>
  <c r="AI263" i="5" s="1"/>
  <c r="AI264" i="5" s="1"/>
  <c r="AI265" i="5" s="1"/>
  <c r="AI266" i="5" s="1"/>
  <c r="AI267" i="5" s="1"/>
  <c r="AI268" i="5" s="1"/>
  <c r="AI269" i="5" s="1"/>
  <c r="AI270" i="5" s="1"/>
  <c r="AI271" i="5" s="1"/>
  <c r="AI272" i="5" s="1"/>
  <c r="AI273" i="5" s="1"/>
  <c r="AI274" i="5" s="1"/>
  <c r="AI275" i="5" s="1"/>
  <c r="AI276" i="5" s="1"/>
  <c r="AI277" i="5" s="1"/>
  <c r="AI278" i="5" s="1"/>
  <c r="AI279" i="5" s="1"/>
  <c r="AI280" i="5" s="1"/>
  <c r="AI281" i="5" s="1"/>
  <c r="AI282" i="5" s="1"/>
  <c r="AI283" i="5" s="1"/>
  <c r="AI284" i="5" s="1"/>
  <c r="AI285" i="5" s="1"/>
  <c r="AI286" i="5" s="1"/>
  <c r="AI287" i="5" s="1"/>
  <c r="AI288" i="5" s="1"/>
  <c r="AI289" i="5" s="1"/>
  <c r="AI290" i="5" s="1"/>
  <c r="AI291" i="5" s="1"/>
  <c r="AI292" i="5" s="1"/>
  <c r="AI293" i="5" s="1"/>
  <c r="AI294" i="5" s="1"/>
  <c r="AI295" i="5" s="1"/>
  <c r="AI296" i="5" s="1"/>
  <c r="AI297" i="5" s="1"/>
  <c r="AI298" i="5" s="1"/>
  <c r="AI299" i="5" s="1"/>
  <c r="AI300" i="5" s="1"/>
  <c r="AI301" i="5" s="1"/>
  <c r="AI302" i="5" s="1"/>
  <c r="AI303" i="5" s="1"/>
  <c r="AI304" i="5" s="1"/>
  <c r="AI305" i="5" s="1"/>
  <c r="AI306" i="5" s="1"/>
  <c r="AI307" i="5" s="1"/>
  <c r="AI308" i="5" s="1"/>
  <c r="AI309" i="5" s="1"/>
  <c r="AI310" i="5" s="1"/>
  <c r="AI311" i="5" s="1"/>
  <c r="AI312" i="5" s="1"/>
  <c r="AI313" i="5" s="1"/>
  <c r="AI314" i="5" s="1"/>
  <c r="AI315" i="5" s="1"/>
  <c r="AI316" i="5" s="1"/>
  <c r="AI317" i="5" s="1"/>
  <c r="AI318" i="5" s="1"/>
  <c r="AF116" i="5"/>
  <c r="AF120" i="5"/>
  <c r="AF124" i="5"/>
  <c r="AF128" i="5"/>
  <c r="AF132" i="5"/>
  <c r="AF136" i="5"/>
  <c r="AF140" i="5"/>
  <c r="AF144" i="5"/>
  <c r="AF148" i="5"/>
  <c r="AF152" i="5"/>
  <c r="AF156" i="5"/>
  <c r="AF160" i="5"/>
  <c r="AF164" i="5"/>
  <c r="AF168" i="5"/>
  <c r="AF172" i="5"/>
  <c r="AF176" i="5"/>
  <c r="AF180" i="5"/>
  <c r="AF184" i="5"/>
  <c r="AF188" i="5"/>
  <c r="AF192" i="5"/>
  <c r="AF196" i="5"/>
  <c r="AF200" i="5"/>
  <c r="AF204" i="5"/>
  <c r="AF208" i="5"/>
  <c r="AF212" i="5"/>
  <c r="AF117" i="5"/>
  <c r="AF121" i="5"/>
  <c r="AF125" i="5"/>
  <c r="AF129" i="5"/>
  <c r="AF133" i="5"/>
  <c r="AF137" i="5"/>
  <c r="AF141" i="5"/>
  <c r="AF145" i="5"/>
  <c r="AF149" i="5"/>
  <c r="AF153" i="5"/>
  <c r="AF157" i="5"/>
  <c r="AF161" i="5"/>
  <c r="AF165" i="5"/>
  <c r="AF169" i="5"/>
  <c r="AF173" i="5"/>
  <c r="AF177" i="5"/>
  <c r="AF181" i="5"/>
  <c r="AF185" i="5"/>
  <c r="AF189" i="5"/>
  <c r="AF193" i="5"/>
  <c r="AF197" i="5"/>
  <c r="AF201" i="5"/>
  <c r="AF205" i="5"/>
  <c r="AF209" i="5"/>
  <c r="AF213" i="5"/>
  <c r="AF114" i="5"/>
  <c r="AF217" i="5" s="1"/>
  <c r="AF118" i="5"/>
  <c r="AF122" i="5"/>
  <c r="AF126" i="5"/>
  <c r="AF130" i="5"/>
  <c r="AF134" i="5"/>
  <c r="AF138" i="5"/>
  <c r="AF142" i="5"/>
  <c r="AF146" i="5"/>
  <c r="AF150" i="5"/>
  <c r="AF154" i="5"/>
  <c r="AF158" i="5"/>
  <c r="AF162" i="5"/>
  <c r="AF166" i="5"/>
  <c r="AF170" i="5"/>
  <c r="AF174" i="5"/>
  <c r="AF178" i="5"/>
  <c r="AF182" i="5"/>
  <c r="AF186" i="5"/>
  <c r="AF190" i="5"/>
  <c r="AF194" i="5"/>
  <c r="AF198" i="5"/>
  <c r="AF202" i="5"/>
  <c r="AF206" i="5"/>
  <c r="AF210" i="5"/>
  <c r="AF214" i="5"/>
  <c r="AF119" i="5"/>
  <c r="AF135" i="5"/>
  <c r="AF151" i="5"/>
  <c r="AF167" i="5"/>
  <c r="AF183" i="5"/>
  <c r="AF199" i="5"/>
  <c r="AF215" i="5"/>
  <c r="AF123" i="5"/>
  <c r="AF139" i="5"/>
  <c r="AF155" i="5"/>
  <c r="AF171" i="5"/>
  <c r="AF187" i="5"/>
  <c r="AF203" i="5"/>
  <c r="AF127" i="5"/>
  <c r="AF143" i="5"/>
  <c r="AF159" i="5"/>
  <c r="AF175" i="5"/>
  <c r="AF191" i="5"/>
  <c r="AF207" i="5"/>
  <c r="AF115" i="5"/>
  <c r="AF131" i="5"/>
  <c r="AF147" i="5"/>
  <c r="AF163" i="5"/>
  <c r="AF179" i="5"/>
  <c r="AF195" i="5"/>
  <c r="AF211" i="5"/>
  <c r="AG114" i="5"/>
  <c r="AG217" i="5" s="1"/>
  <c r="AG118" i="5"/>
  <c r="AG122" i="5"/>
  <c r="AG126" i="5"/>
  <c r="AG130" i="5"/>
  <c r="AG134" i="5"/>
  <c r="AG138" i="5"/>
  <c r="AG142" i="5"/>
  <c r="AG146" i="5"/>
  <c r="AG150" i="5"/>
  <c r="AG154" i="5"/>
  <c r="AG158" i="5"/>
  <c r="AG162" i="5"/>
  <c r="AG166" i="5"/>
  <c r="AG170" i="5"/>
  <c r="AG174" i="5"/>
  <c r="AG178" i="5"/>
  <c r="AG182" i="5"/>
  <c r="AG186" i="5"/>
  <c r="AG190" i="5"/>
  <c r="AG194" i="5"/>
  <c r="AG198" i="5"/>
  <c r="AG202" i="5"/>
  <c r="AG206" i="5"/>
  <c r="AG210" i="5"/>
  <c r="AG214" i="5"/>
  <c r="AG116" i="5"/>
  <c r="AG120" i="5"/>
  <c r="AG124" i="5"/>
  <c r="AG128" i="5"/>
  <c r="AG132" i="5"/>
  <c r="AG136" i="5"/>
  <c r="AG140" i="5"/>
  <c r="AG144" i="5"/>
  <c r="AG148" i="5"/>
  <c r="AG152" i="5"/>
  <c r="AG156" i="5"/>
  <c r="AG160" i="5"/>
  <c r="AG164" i="5"/>
  <c r="AG168" i="5"/>
  <c r="AG172" i="5"/>
  <c r="AG176" i="5"/>
  <c r="AG180" i="5"/>
  <c r="AG184" i="5"/>
  <c r="AG188" i="5"/>
  <c r="AG192" i="5"/>
  <c r="AG196" i="5"/>
  <c r="AG200" i="5"/>
  <c r="AG204" i="5"/>
  <c r="AG208" i="5"/>
  <c r="AG212" i="5"/>
  <c r="AG117" i="5"/>
  <c r="AG125" i="5"/>
  <c r="AG133" i="5"/>
  <c r="AG141" i="5"/>
  <c r="AG149" i="5"/>
  <c r="AG157" i="5"/>
  <c r="AG165" i="5"/>
  <c r="AG173" i="5"/>
  <c r="AG181" i="5"/>
  <c r="AG189" i="5"/>
  <c r="AG197" i="5"/>
  <c r="AG205" i="5"/>
  <c r="AG213" i="5"/>
  <c r="AG119" i="5"/>
  <c r="AG127" i="5"/>
  <c r="AG135" i="5"/>
  <c r="AG143" i="5"/>
  <c r="AG151" i="5"/>
  <c r="AG159" i="5"/>
  <c r="AG167" i="5"/>
  <c r="AG175" i="5"/>
  <c r="AG183" i="5"/>
  <c r="AG191" i="5"/>
  <c r="AG199" i="5"/>
  <c r="AG207" i="5"/>
  <c r="AG215" i="5"/>
  <c r="AG121" i="5"/>
  <c r="AG129" i="5"/>
  <c r="AG137" i="5"/>
  <c r="AG145" i="5"/>
  <c r="AG153" i="5"/>
  <c r="AG161" i="5"/>
  <c r="AG169" i="5"/>
  <c r="AG177" i="5"/>
  <c r="AG185" i="5"/>
  <c r="AG193" i="5"/>
  <c r="AG201" i="5"/>
  <c r="AG209" i="5"/>
  <c r="AG115" i="5"/>
  <c r="AG123" i="5"/>
  <c r="AG131" i="5"/>
  <c r="AG139" i="5"/>
  <c r="AG147" i="5"/>
  <c r="AG155" i="5"/>
  <c r="AG163" i="5"/>
  <c r="AG171" i="5"/>
  <c r="AG179" i="5"/>
  <c r="AG187" i="5"/>
  <c r="AG195" i="5"/>
  <c r="AG203" i="5"/>
  <c r="AG211" i="5"/>
  <c r="AD114" i="5"/>
  <c r="AD217" i="5" s="1"/>
  <c r="AD118" i="5"/>
  <c r="AD122" i="5"/>
  <c r="AD126" i="5"/>
  <c r="AD130" i="5"/>
  <c r="AD134" i="5"/>
  <c r="AD138" i="5"/>
  <c r="AD142" i="5"/>
  <c r="AD146" i="5"/>
  <c r="AD150" i="5"/>
  <c r="AD154" i="5"/>
  <c r="AD158" i="5"/>
  <c r="AD162" i="5"/>
  <c r="AD166" i="5"/>
  <c r="AD170" i="5"/>
  <c r="AD174" i="5"/>
  <c r="AD178" i="5"/>
  <c r="AD182" i="5"/>
  <c r="AD186" i="5"/>
  <c r="AD190" i="5"/>
  <c r="AD194" i="5"/>
  <c r="AD198" i="5"/>
  <c r="AD202" i="5"/>
  <c r="AD206" i="5"/>
  <c r="AD210" i="5"/>
  <c r="AD214" i="5"/>
  <c r="AD115" i="5"/>
  <c r="AD119" i="5"/>
  <c r="AD123" i="5"/>
  <c r="AD127" i="5"/>
  <c r="AD131" i="5"/>
  <c r="AD135" i="5"/>
  <c r="AD139" i="5"/>
  <c r="AD143" i="5"/>
  <c r="AD147" i="5"/>
  <c r="AD151" i="5"/>
  <c r="AD155" i="5"/>
  <c r="AD159" i="5"/>
  <c r="AD163" i="5"/>
  <c r="AD167" i="5"/>
  <c r="AD171" i="5"/>
  <c r="AD175" i="5"/>
  <c r="AD179" i="5"/>
  <c r="AD183" i="5"/>
  <c r="AD187" i="5"/>
  <c r="AD191" i="5"/>
  <c r="AD195" i="5"/>
  <c r="AD199" i="5"/>
  <c r="AD203" i="5"/>
  <c r="AD207" i="5"/>
  <c r="AD211" i="5"/>
  <c r="AD215" i="5"/>
  <c r="AD116" i="5"/>
  <c r="AD120" i="5"/>
  <c r="AD124" i="5"/>
  <c r="AD128" i="5"/>
  <c r="AD132" i="5"/>
  <c r="AD136" i="5"/>
  <c r="AD140" i="5"/>
  <c r="AD144" i="5"/>
  <c r="AD148" i="5"/>
  <c r="AD152" i="5"/>
  <c r="AD156" i="5"/>
  <c r="AD160" i="5"/>
  <c r="AD164" i="5"/>
  <c r="AD168" i="5"/>
  <c r="AD172" i="5"/>
  <c r="AD176" i="5"/>
  <c r="AD180" i="5"/>
  <c r="AD184" i="5"/>
  <c r="AD188" i="5"/>
  <c r="AD192" i="5"/>
  <c r="AD196" i="5"/>
  <c r="AD200" i="5"/>
  <c r="AD204" i="5"/>
  <c r="AD208" i="5"/>
  <c r="AD212" i="5"/>
  <c r="AD129" i="5"/>
  <c r="AD145" i="5"/>
  <c r="AD161" i="5"/>
  <c r="AD177" i="5"/>
  <c r="AD193" i="5"/>
  <c r="AD209" i="5"/>
  <c r="AD121" i="5"/>
  <c r="AD153" i="5"/>
  <c r="AD185" i="5"/>
  <c r="AD117" i="5"/>
  <c r="AD133" i="5"/>
  <c r="AD149" i="5"/>
  <c r="AD165" i="5"/>
  <c r="AD181" i="5"/>
  <c r="AD197" i="5"/>
  <c r="AD213" i="5"/>
  <c r="AD169" i="5"/>
  <c r="AD201" i="5"/>
  <c r="AD137" i="5"/>
  <c r="AD125" i="5"/>
  <c r="AD141" i="5"/>
  <c r="AD157" i="5"/>
  <c r="AD173" i="5"/>
  <c r="AD189" i="5"/>
  <c r="AD205" i="5"/>
  <c r="AE116" i="5"/>
  <c r="AE120" i="5"/>
  <c r="AE124" i="5"/>
  <c r="AE128" i="5"/>
  <c r="AE132" i="5"/>
  <c r="AE136" i="5"/>
  <c r="AE140" i="5"/>
  <c r="AE144" i="5"/>
  <c r="AE148" i="5"/>
  <c r="AE152" i="5"/>
  <c r="AE156" i="5"/>
  <c r="AE160" i="5"/>
  <c r="AE164" i="5"/>
  <c r="AE168" i="5"/>
  <c r="AE117" i="5"/>
  <c r="AE122" i="5"/>
  <c r="AE127" i="5"/>
  <c r="AE133" i="5"/>
  <c r="AE138" i="5"/>
  <c r="AE143" i="5"/>
  <c r="AE149" i="5"/>
  <c r="AE154" i="5"/>
  <c r="AE159" i="5"/>
  <c r="AE165" i="5"/>
  <c r="AE170" i="5"/>
  <c r="AE174" i="5"/>
  <c r="AE178" i="5"/>
  <c r="AE182" i="5"/>
  <c r="AE186" i="5"/>
  <c r="AE190" i="5"/>
  <c r="AE194" i="5"/>
  <c r="AE198" i="5"/>
  <c r="AE202" i="5"/>
  <c r="AE206" i="5"/>
  <c r="AE210" i="5"/>
  <c r="AE214" i="5"/>
  <c r="AE118" i="5"/>
  <c r="AE123" i="5"/>
  <c r="AE129" i="5"/>
  <c r="AE134" i="5"/>
  <c r="AE139" i="5"/>
  <c r="AE145" i="5"/>
  <c r="AE150" i="5"/>
  <c r="AE155" i="5"/>
  <c r="AE161" i="5"/>
  <c r="AE166" i="5"/>
  <c r="AE171" i="5"/>
  <c r="AE175" i="5"/>
  <c r="AE179" i="5"/>
  <c r="AE183" i="5"/>
  <c r="AE187" i="5"/>
  <c r="AE191" i="5"/>
  <c r="AE195" i="5"/>
  <c r="AE199" i="5"/>
  <c r="AE203" i="5"/>
  <c r="AE207" i="5"/>
  <c r="AE211" i="5"/>
  <c r="AE215" i="5"/>
  <c r="AE114" i="5"/>
  <c r="AE217" i="5" s="1"/>
  <c r="AE119" i="5"/>
  <c r="AE125" i="5"/>
  <c r="AE130" i="5"/>
  <c r="AE135" i="5"/>
  <c r="AE141" i="5"/>
  <c r="AE146" i="5"/>
  <c r="AE151" i="5"/>
  <c r="AE157" i="5"/>
  <c r="AE162" i="5"/>
  <c r="AE167" i="5"/>
  <c r="AE172" i="5"/>
  <c r="AE176" i="5"/>
  <c r="AE180" i="5"/>
  <c r="AE184" i="5"/>
  <c r="AE188" i="5"/>
  <c r="AE192" i="5"/>
  <c r="AE196" i="5"/>
  <c r="AE200" i="5"/>
  <c r="AE204" i="5"/>
  <c r="AE208" i="5"/>
  <c r="AE212" i="5"/>
  <c r="AE115" i="5"/>
  <c r="AE121" i="5"/>
  <c r="AE126" i="5"/>
  <c r="AE131" i="5"/>
  <c r="AE137" i="5"/>
  <c r="AE142" i="5"/>
  <c r="AE147" i="5"/>
  <c r="AE153" i="5"/>
  <c r="AE158" i="5"/>
  <c r="AE163" i="5"/>
  <c r="AE169" i="5"/>
  <c r="AE173" i="5"/>
  <c r="AE177" i="5"/>
  <c r="AE181" i="5"/>
  <c r="AE185" i="5"/>
  <c r="AE189" i="5"/>
  <c r="AE193" i="5"/>
  <c r="AE197" i="5"/>
  <c r="AE201" i="5"/>
  <c r="AE205" i="5"/>
  <c r="AE209" i="5"/>
  <c r="AE213" i="5"/>
  <c r="AC421" i="5"/>
  <c r="AC113" i="5"/>
  <c r="AC114" i="5" a="1"/>
  <c r="AA113" i="5"/>
  <c r="AA421" i="5"/>
  <c r="AA114" i="5" a="1"/>
  <c r="AB421" i="5"/>
  <c r="AB113" i="5"/>
  <c r="AB114" i="5" a="1"/>
  <c r="Z421" i="5"/>
  <c r="Z113" i="5"/>
  <c r="Z114" i="5" a="1"/>
  <c r="V421" i="5"/>
  <c r="V113" i="5"/>
  <c r="V114" i="5" a="1"/>
  <c r="W421" i="5"/>
  <c r="W113" i="5"/>
  <c r="W114" i="5" a="1"/>
  <c r="Y421" i="5"/>
  <c r="Y113" i="5"/>
  <c r="Y114" i="5" a="1"/>
  <c r="X421" i="5"/>
  <c r="X113" i="5"/>
  <c r="X114" i="5" a="1"/>
  <c r="R115" i="5"/>
  <c r="R119" i="5"/>
  <c r="R123" i="5"/>
  <c r="R127" i="5"/>
  <c r="R131" i="5"/>
  <c r="R135" i="5"/>
  <c r="R139" i="5"/>
  <c r="R143" i="5"/>
  <c r="R147" i="5"/>
  <c r="R151" i="5"/>
  <c r="R155" i="5"/>
  <c r="R159" i="5"/>
  <c r="R163" i="5"/>
  <c r="R167" i="5"/>
  <c r="R171" i="5"/>
  <c r="R175" i="5"/>
  <c r="R179" i="5"/>
  <c r="R183" i="5"/>
  <c r="R187" i="5"/>
  <c r="R191" i="5"/>
  <c r="R195" i="5"/>
  <c r="R199" i="5"/>
  <c r="R203" i="5"/>
  <c r="R207" i="5"/>
  <c r="R211" i="5"/>
  <c r="R215" i="5"/>
  <c r="R116" i="5"/>
  <c r="R120" i="5"/>
  <c r="R124" i="5"/>
  <c r="R128" i="5"/>
  <c r="R132" i="5"/>
  <c r="R136" i="5"/>
  <c r="R140" i="5"/>
  <c r="R144" i="5"/>
  <c r="R148" i="5"/>
  <c r="R152" i="5"/>
  <c r="R156" i="5"/>
  <c r="R160" i="5"/>
  <c r="R164" i="5"/>
  <c r="R168" i="5"/>
  <c r="R172" i="5"/>
  <c r="R176" i="5"/>
  <c r="R180" i="5"/>
  <c r="R184" i="5"/>
  <c r="R188" i="5"/>
  <c r="R192" i="5"/>
  <c r="R196" i="5"/>
  <c r="R200" i="5"/>
  <c r="R204" i="5"/>
  <c r="R208" i="5"/>
  <c r="R212" i="5"/>
  <c r="R114" i="5"/>
  <c r="R217" i="5" s="1"/>
  <c r="R118" i="5"/>
  <c r="R122" i="5"/>
  <c r="R126" i="5"/>
  <c r="R130" i="5"/>
  <c r="R134" i="5"/>
  <c r="R138" i="5"/>
  <c r="R142" i="5"/>
  <c r="R146" i="5"/>
  <c r="R150" i="5"/>
  <c r="R154" i="5"/>
  <c r="R158" i="5"/>
  <c r="R162" i="5"/>
  <c r="R166" i="5"/>
  <c r="R170" i="5"/>
  <c r="R174" i="5"/>
  <c r="R178" i="5"/>
  <c r="R182" i="5"/>
  <c r="R186" i="5"/>
  <c r="R190" i="5"/>
  <c r="R194" i="5"/>
  <c r="R198" i="5"/>
  <c r="R202" i="5"/>
  <c r="R206" i="5"/>
  <c r="R210" i="5"/>
  <c r="R214" i="5"/>
  <c r="R117" i="5"/>
  <c r="R133" i="5"/>
  <c r="R149" i="5"/>
  <c r="R165" i="5"/>
  <c r="R181" i="5"/>
  <c r="R197" i="5"/>
  <c r="R213" i="5"/>
  <c r="R121" i="5"/>
  <c r="R137" i="5"/>
  <c r="R153" i="5"/>
  <c r="R169" i="5"/>
  <c r="R185" i="5"/>
  <c r="R201" i="5"/>
  <c r="R205" i="5"/>
  <c r="R125" i="5"/>
  <c r="R141" i="5"/>
  <c r="R157" i="5"/>
  <c r="R173" i="5"/>
  <c r="R189" i="5"/>
  <c r="R129" i="5"/>
  <c r="R145" i="5"/>
  <c r="R161" i="5"/>
  <c r="R177" i="5"/>
  <c r="R193" i="5"/>
  <c r="R209" i="5"/>
  <c r="S113" i="5"/>
  <c r="S421" i="5"/>
  <c r="S114" i="5" a="1"/>
  <c r="U421" i="5"/>
  <c r="U113" i="5"/>
  <c r="U114" i="5" a="1"/>
  <c r="T421" i="5"/>
  <c r="T113" i="5"/>
  <c r="T114" i="5" a="1"/>
  <c r="Q421" i="5"/>
  <c r="Q113" i="5"/>
  <c r="Q114" i="5" a="1"/>
  <c r="O421" i="5"/>
  <c r="O113" i="5"/>
  <c r="O114" i="5" a="1"/>
  <c r="N421" i="5"/>
  <c r="N113" i="5"/>
  <c r="N114" i="5" a="1"/>
  <c r="P114" i="5"/>
  <c r="P217" i="5" s="1"/>
  <c r="P118" i="5"/>
  <c r="P122" i="5"/>
  <c r="P126" i="5"/>
  <c r="P130" i="5"/>
  <c r="P134" i="5"/>
  <c r="P138" i="5"/>
  <c r="P142" i="5"/>
  <c r="P146" i="5"/>
  <c r="P150" i="5"/>
  <c r="P154" i="5"/>
  <c r="P158" i="5"/>
  <c r="P162" i="5"/>
  <c r="P166" i="5"/>
  <c r="P170" i="5"/>
  <c r="P174" i="5"/>
  <c r="P178" i="5"/>
  <c r="P182" i="5"/>
  <c r="P186" i="5"/>
  <c r="P190" i="5"/>
  <c r="P194" i="5"/>
  <c r="P198" i="5"/>
  <c r="P202" i="5"/>
  <c r="P206" i="5"/>
  <c r="P210" i="5"/>
  <c r="P214" i="5"/>
  <c r="P115" i="5"/>
  <c r="P119" i="5"/>
  <c r="P123" i="5"/>
  <c r="P127" i="5"/>
  <c r="P131" i="5"/>
  <c r="P135" i="5"/>
  <c r="P139" i="5"/>
  <c r="P143" i="5"/>
  <c r="P147" i="5"/>
  <c r="P151" i="5"/>
  <c r="P155" i="5"/>
  <c r="P159" i="5"/>
  <c r="P163" i="5"/>
  <c r="P167" i="5"/>
  <c r="P171" i="5"/>
  <c r="P175" i="5"/>
  <c r="P179" i="5"/>
  <c r="P183" i="5"/>
  <c r="P187" i="5"/>
  <c r="P191" i="5"/>
  <c r="P195" i="5"/>
  <c r="P199" i="5"/>
  <c r="P203" i="5"/>
  <c r="P207" i="5"/>
  <c r="P211" i="5"/>
  <c r="P215" i="5"/>
  <c r="P116" i="5"/>
  <c r="P120" i="5"/>
  <c r="P124" i="5"/>
  <c r="P128" i="5"/>
  <c r="P132" i="5"/>
  <c r="P136" i="5"/>
  <c r="P140" i="5"/>
  <c r="P144" i="5"/>
  <c r="P148" i="5"/>
  <c r="P152" i="5"/>
  <c r="P156" i="5"/>
  <c r="P160" i="5"/>
  <c r="P164" i="5"/>
  <c r="P168" i="5"/>
  <c r="P172" i="5"/>
  <c r="P176" i="5"/>
  <c r="P180" i="5"/>
  <c r="P184" i="5"/>
  <c r="P188" i="5"/>
  <c r="P192" i="5"/>
  <c r="P196" i="5"/>
  <c r="P200" i="5"/>
  <c r="P204" i="5"/>
  <c r="P208" i="5"/>
  <c r="P212" i="5"/>
  <c r="P129" i="5"/>
  <c r="P145" i="5"/>
  <c r="P161" i="5"/>
  <c r="P177" i="5"/>
  <c r="P193" i="5"/>
  <c r="P209" i="5"/>
  <c r="P117" i="5"/>
  <c r="P133" i="5"/>
  <c r="P149" i="5"/>
  <c r="P165" i="5"/>
  <c r="P181" i="5"/>
  <c r="P197" i="5"/>
  <c r="P213" i="5"/>
  <c r="P121" i="5"/>
  <c r="P137" i="5"/>
  <c r="P153" i="5"/>
  <c r="P169" i="5"/>
  <c r="P185" i="5"/>
  <c r="P201" i="5"/>
  <c r="P141" i="5"/>
  <c r="P205" i="5"/>
  <c r="P157" i="5"/>
  <c r="P125" i="5"/>
  <c r="P189" i="5"/>
  <c r="P173" i="5"/>
  <c r="K421" i="5"/>
  <c r="K113" i="5"/>
  <c r="K114" i="5" a="1"/>
  <c r="J113" i="5"/>
  <c r="J421" i="5"/>
  <c r="J114" i="5" a="1"/>
  <c r="L421" i="5"/>
  <c r="L113" i="5"/>
  <c r="L114" i="5" a="1"/>
  <c r="M421" i="5"/>
  <c r="M113" i="5"/>
  <c r="M114" i="5" a="1"/>
  <c r="I421" i="5"/>
  <c r="I113" i="5"/>
  <c r="I114" i="5" a="1"/>
  <c r="F421" i="5"/>
  <c r="F113" i="5"/>
  <c r="F114" i="5" a="1"/>
  <c r="H113" i="5"/>
  <c r="H421" i="5"/>
  <c r="H114" i="5" a="1"/>
  <c r="G421" i="5"/>
  <c r="G113" i="5"/>
  <c r="G114" i="5" a="1"/>
  <c r="E421" i="5"/>
  <c r="E113" i="5"/>
  <c r="E114" i="5" a="1"/>
  <c r="B421" i="5"/>
  <c r="B113" i="5"/>
  <c r="B114" i="5" a="1"/>
  <c r="D421" i="5"/>
  <c r="D113" i="5"/>
  <c r="D114" i="5" a="1"/>
  <c r="C421" i="5"/>
  <c r="C113" i="5"/>
  <c r="C114" i="5" a="1"/>
  <c r="AO218" i="5" l="1"/>
  <c r="AO219" i="5" s="1"/>
  <c r="AO220" i="5" s="1"/>
  <c r="AO221" i="5" s="1"/>
  <c r="AO222" i="5" s="1"/>
  <c r="AO223" i="5" s="1"/>
  <c r="AO224" i="5" s="1"/>
  <c r="AO225" i="5" s="1"/>
  <c r="AO226" i="5" s="1"/>
  <c r="AO227" i="5" s="1"/>
  <c r="AO228" i="5" s="1"/>
  <c r="AO229" i="5" s="1"/>
  <c r="AO230" i="5" s="1"/>
  <c r="AO231" i="5" s="1"/>
  <c r="AO232" i="5" s="1"/>
  <c r="AO233" i="5" s="1"/>
  <c r="AO234" i="5" s="1"/>
  <c r="AO235" i="5" s="1"/>
  <c r="AO236" i="5" s="1"/>
  <c r="AO237" i="5" s="1"/>
  <c r="AO238" i="5" s="1"/>
  <c r="AO239" i="5" s="1"/>
  <c r="AO240" i="5" s="1"/>
  <c r="AO241" i="5" s="1"/>
  <c r="AO242" i="5" s="1"/>
  <c r="AO243" i="5" s="1"/>
  <c r="AO244" i="5" s="1"/>
  <c r="AO245" i="5" s="1"/>
  <c r="AO246" i="5" s="1"/>
  <c r="AO247" i="5" s="1"/>
  <c r="AO248" i="5" s="1"/>
  <c r="AO249" i="5" s="1"/>
  <c r="AO250" i="5" s="1"/>
  <c r="AO251" i="5" s="1"/>
  <c r="AO252" i="5" s="1"/>
  <c r="AO253" i="5" s="1"/>
  <c r="AO254" i="5" s="1"/>
  <c r="AO255" i="5" s="1"/>
  <c r="AO256" i="5" s="1"/>
  <c r="AO257" i="5" s="1"/>
  <c r="AO258" i="5" s="1"/>
  <c r="AO259" i="5" s="1"/>
  <c r="AO260" i="5" s="1"/>
  <c r="AO261" i="5" s="1"/>
  <c r="AO262" i="5" s="1"/>
  <c r="AO263" i="5" s="1"/>
  <c r="AO264" i="5" s="1"/>
  <c r="AO265" i="5" s="1"/>
  <c r="AO266" i="5" s="1"/>
  <c r="AO267" i="5" s="1"/>
  <c r="AO268" i="5" s="1"/>
  <c r="AO269" i="5" s="1"/>
  <c r="AO270" i="5" s="1"/>
  <c r="AO271" i="5" s="1"/>
  <c r="AO272" i="5" s="1"/>
  <c r="AO273" i="5" s="1"/>
  <c r="AO274" i="5" s="1"/>
  <c r="AO275" i="5" s="1"/>
  <c r="AO276" i="5" s="1"/>
  <c r="AO277" i="5" s="1"/>
  <c r="AO278" i="5" s="1"/>
  <c r="AO279" i="5" s="1"/>
  <c r="AO280" i="5" s="1"/>
  <c r="AO281" i="5" s="1"/>
  <c r="AO282" i="5" s="1"/>
  <c r="AO283" i="5" s="1"/>
  <c r="AO284" i="5" s="1"/>
  <c r="AO285" i="5" s="1"/>
  <c r="AO286" i="5" s="1"/>
  <c r="AO287" i="5" s="1"/>
  <c r="AO288" i="5" s="1"/>
  <c r="AO289" i="5" s="1"/>
  <c r="AO290" i="5" s="1"/>
  <c r="AO291" i="5" s="1"/>
  <c r="AO292" i="5" s="1"/>
  <c r="AO293" i="5" s="1"/>
  <c r="AO294" i="5" s="1"/>
  <c r="AO295" i="5" s="1"/>
  <c r="AO296" i="5" s="1"/>
  <c r="AO297" i="5" s="1"/>
  <c r="AO298" i="5" s="1"/>
  <c r="AO299" i="5" s="1"/>
  <c r="AO300" i="5" s="1"/>
  <c r="AO301" i="5" s="1"/>
  <c r="AO302" i="5" s="1"/>
  <c r="AO303" i="5" s="1"/>
  <c r="AO304" i="5" s="1"/>
  <c r="AO305" i="5" s="1"/>
  <c r="AO306" i="5" s="1"/>
  <c r="AO307" i="5" s="1"/>
  <c r="AO308" i="5" s="1"/>
  <c r="AO309" i="5" s="1"/>
  <c r="AO310" i="5" s="1"/>
  <c r="AO311" i="5" s="1"/>
  <c r="AO312" i="5" s="1"/>
  <c r="AO313" i="5" s="1"/>
  <c r="AO314" i="5" s="1"/>
  <c r="AO315" i="5" s="1"/>
  <c r="AO316" i="5" s="1"/>
  <c r="AO317" i="5" s="1"/>
  <c r="AO318" i="5" s="1"/>
  <c r="AL218" i="5"/>
  <c r="AL219" i="5" s="1"/>
  <c r="AL220" i="5" s="1"/>
  <c r="AL221" i="5" s="1"/>
  <c r="AL222" i="5" s="1"/>
  <c r="AL223" i="5" s="1"/>
  <c r="AL224" i="5" s="1"/>
  <c r="AL225" i="5" s="1"/>
  <c r="AL226" i="5" s="1"/>
  <c r="AL227" i="5" s="1"/>
  <c r="AL228" i="5" s="1"/>
  <c r="AL229" i="5" s="1"/>
  <c r="AL230" i="5" s="1"/>
  <c r="AL231" i="5" s="1"/>
  <c r="AL232" i="5" s="1"/>
  <c r="AL233" i="5" s="1"/>
  <c r="AL234" i="5" s="1"/>
  <c r="AL235" i="5" s="1"/>
  <c r="AL236" i="5" s="1"/>
  <c r="AL237" i="5" s="1"/>
  <c r="AL238" i="5" s="1"/>
  <c r="AL239" i="5" s="1"/>
  <c r="AL240" i="5" s="1"/>
  <c r="AL241" i="5" s="1"/>
  <c r="AL242" i="5" s="1"/>
  <c r="AL243" i="5" s="1"/>
  <c r="AL244" i="5" s="1"/>
  <c r="AL245" i="5" s="1"/>
  <c r="AL246" i="5" s="1"/>
  <c r="AL247" i="5" s="1"/>
  <c r="AL248" i="5" s="1"/>
  <c r="AL249" i="5" s="1"/>
  <c r="AL250" i="5" s="1"/>
  <c r="AL251" i="5" s="1"/>
  <c r="AL252" i="5" s="1"/>
  <c r="AL253" i="5" s="1"/>
  <c r="AL254" i="5" s="1"/>
  <c r="AL255" i="5" s="1"/>
  <c r="AL256" i="5" s="1"/>
  <c r="AL257" i="5" s="1"/>
  <c r="AL258" i="5" s="1"/>
  <c r="AL259" i="5" s="1"/>
  <c r="AL260" i="5" s="1"/>
  <c r="AL261" i="5" s="1"/>
  <c r="AL262" i="5" s="1"/>
  <c r="AL263" i="5" s="1"/>
  <c r="AL264" i="5" s="1"/>
  <c r="AL265" i="5" s="1"/>
  <c r="AL266" i="5" s="1"/>
  <c r="AL267" i="5" s="1"/>
  <c r="AL268" i="5" s="1"/>
  <c r="AL269" i="5" s="1"/>
  <c r="AL270" i="5" s="1"/>
  <c r="AL271" i="5" s="1"/>
  <c r="AL272" i="5" s="1"/>
  <c r="AL273" i="5" s="1"/>
  <c r="AL274" i="5" s="1"/>
  <c r="AL275" i="5" s="1"/>
  <c r="AL276" i="5" s="1"/>
  <c r="AL277" i="5" s="1"/>
  <c r="AL278" i="5" s="1"/>
  <c r="AL279" i="5" s="1"/>
  <c r="AL280" i="5" s="1"/>
  <c r="AL281" i="5" s="1"/>
  <c r="AL282" i="5" s="1"/>
  <c r="AL283" i="5" s="1"/>
  <c r="AL284" i="5" s="1"/>
  <c r="AL285" i="5" s="1"/>
  <c r="AL286" i="5" s="1"/>
  <c r="AL287" i="5" s="1"/>
  <c r="AL288" i="5" s="1"/>
  <c r="AL289" i="5" s="1"/>
  <c r="AL290" i="5" s="1"/>
  <c r="AL291" i="5" s="1"/>
  <c r="AL292" i="5" s="1"/>
  <c r="AL293" i="5" s="1"/>
  <c r="AL294" i="5" s="1"/>
  <c r="AL295" i="5" s="1"/>
  <c r="AL296" i="5" s="1"/>
  <c r="AL297" i="5" s="1"/>
  <c r="AL298" i="5" s="1"/>
  <c r="AL299" i="5" s="1"/>
  <c r="AL300" i="5" s="1"/>
  <c r="AL301" i="5" s="1"/>
  <c r="AL302" i="5" s="1"/>
  <c r="AL303" i="5" s="1"/>
  <c r="AL304" i="5" s="1"/>
  <c r="AL305" i="5" s="1"/>
  <c r="AL306" i="5" s="1"/>
  <c r="AL307" i="5" s="1"/>
  <c r="AL308" i="5" s="1"/>
  <c r="AL309" i="5" s="1"/>
  <c r="AL310" i="5" s="1"/>
  <c r="AL311" i="5" s="1"/>
  <c r="AL312" i="5" s="1"/>
  <c r="AL313" i="5" s="1"/>
  <c r="AL314" i="5" s="1"/>
  <c r="AL315" i="5" s="1"/>
  <c r="AL316" i="5" s="1"/>
  <c r="AL317" i="5" s="1"/>
  <c r="AL318" i="5" s="1"/>
  <c r="AN219" i="5"/>
  <c r="AN220" i="5" s="1"/>
  <c r="AN221" i="5" s="1"/>
  <c r="AN222" i="5" s="1"/>
  <c r="AN223" i="5" s="1"/>
  <c r="AN224" i="5" s="1"/>
  <c r="AN225" i="5" s="1"/>
  <c r="AN226" i="5" s="1"/>
  <c r="AN227" i="5" s="1"/>
  <c r="AN228" i="5" s="1"/>
  <c r="AN229" i="5" s="1"/>
  <c r="AN230" i="5" s="1"/>
  <c r="AN231" i="5" s="1"/>
  <c r="AN232" i="5" s="1"/>
  <c r="AN233" i="5" s="1"/>
  <c r="AN234" i="5" s="1"/>
  <c r="AN235" i="5" s="1"/>
  <c r="AN236" i="5" s="1"/>
  <c r="AN237" i="5" s="1"/>
  <c r="AN238" i="5" s="1"/>
  <c r="AN239" i="5" s="1"/>
  <c r="AN240" i="5" s="1"/>
  <c r="AN241" i="5" s="1"/>
  <c r="AN242" i="5" s="1"/>
  <c r="AN243" i="5" s="1"/>
  <c r="AN244" i="5" s="1"/>
  <c r="AN245" i="5" s="1"/>
  <c r="AN246" i="5" s="1"/>
  <c r="AN247" i="5" s="1"/>
  <c r="AN248" i="5" s="1"/>
  <c r="AN249" i="5" s="1"/>
  <c r="AN250" i="5" s="1"/>
  <c r="AN251" i="5" s="1"/>
  <c r="AN252" i="5" s="1"/>
  <c r="AN253" i="5" s="1"/>
  <c r="AN254" i="5" s="1"/>
  <c r="AN255" i="5" s="1"/>
  <c r="AN256" i="5" s="1"/>
  <c r="AN257" i="5" s="1"/>
  <c r="AN258" i="5" s="1"/>
  <c r="AN259" i="5" s="1"/>
  <c r="AN260" i="5" s="1"/>
  <c r="AN261" i="5" s="1"/>
  <c r="AN262" i="5" s="1"/>
  <c r="AN263" i="5" s="1"/>
  <c r="AN264" i="5" s="1"/>
  <c r="AN265" i="5" s="1"/>
  <c r="AN266" i="5" s="1"/>
  <c r="AN267" i="5" s="1"/>
  <c r="AN268" i="5" s="1"/>
  <c r="AN269" i="5" s="1"/>
  <c r="AN270" i="5" s="1"/>
  <c r="AN271" i="5" s="1"/>
  <c r="AN272" i="5" s="1"/>
  <c r="AN273" i="5" s="1"/>
  <c r="AN274" i="5" s="1"/>
  <c r="AN275" i="5" s="1"/>
  <c r="AN276" i="5" s="1"/>
  <c r="AN277" i="5" s="1"/>
  <c r="AN278" i="5" s="1"/>
  <c r="AN279" i="5" s="1"/>
  <c r="AN280" i="5" s="1"/>
  <c r="AN281" i="5" s="1"/>
  <c r="AN282" i="5" s="1"/>
  <c r="AN283" i="5" s="1"/>
  <c r="AN284" i="5" s="1"/>
  <c r="AN285" i="5" s="1"/>
  <c r="AN286" i="5" s="1"/>
  <c r="AN287" i="5" s="1"/>
  <c r="AN288" i="5" s="1"/>
  <c r="AN289" i="5" s="1"/>
  <c r="AN290" i="5" s="1"/>
  <c r="AN291" i="5" s="1"/>
  <c r="AN292" i="5" s="1"/>
  <c r="AN293" i="5" s="1"/>
  <c r="AN294" i="5" s="1"/>
  <c r="AN295" i="5" s="1"/>
  <c r="AN296" i="5" s="1"/>
  <c r="AN297" i="5" s="1"/>
  <c r="AN298" i="5" s="1"/>
  <c r="AN299" i="5" s="1"/>
  <c r="AN300" i="5" s="1"/>
  <c r="AN301" i="5" s="1"/>
  <c r="AN302" i="5" s="1"/>
  <c r="AN303" i="5" s="1"/>
  <c r="AN304" i="5" s="1"/>
  <c r="AN305" i="5" s="1"/>
  <c r="AN306" i="5" s="1"/>
  <c r="AN307" i="5" s="1"/>
  <c r="AN308" i="5" s="1"/>
  <c r="AN309" i="5" s="1"/>
  <c r="AN310" i="5" s="1"/>
  <c r="AN311" i="5" s="1"/>
  <c r="AN312" i="5" s="1"/>
  <c r="AN313" i="5" s="1"/>
  <c r="AN314" i="5" s="1"/>
  <c r="AN315" i="5" s="1"/>
  <c r="AN316" i="5" s="1"/>
  <c r="AN317" i="5" s="1"/>
  <c r="AN318" i="5" s="1"/>
  <c r="AJ218" i="5"/>
  <c r="AJ219" i="5" s="1"/>
  <c r="AJ220" i="5" s="1"/>
  <c r="AJ221" i="5" s="1"/>
  <c r="AJ222" i="5" s="1"/>
  <c r="AJ223" i="5" s="1"/>
  <c r="AJ224" i="5" s="1"/>
  <c r="AJ225" i="5" s="1"/>
  <c r="AJ226" i="5" s="1"/>
  <c r="AJ227" i="5" s="1"/>
  <c r="AJ228" i="5" s="1"/>
  <c r="AJ229" i="5" s="1"/>
  <c r="AJ230" i="5" s="1"/>
  <c r="AJ231" i="5" s="1"/>
  <c r="AJ232" i="5" s="1"/>
  <c r="AJ233" i="5" s="1"/>
  <c r="AJ234" i="5" s="1"/>
  <c r="AJ235" i="5" s="1"/>
  <c r="AJ236" i="5" s="1"/>
  <c r="AJ237" i="5" s="1"/>
  <c r="AJ238" i="5" s="1"/>
  <c r="AJ239" i="5" s="1"/>
  <c r="AJ240" i="5" s="1"/>
  <c r="AJ241" i="5" s="1"/>
  <c r="AJ242" i="5" s="1"/>
  <c r="AJ243" i="5" s="1"/>
  <c r="AJ244" i="5" s="1"/>
  <c r="AJ245" i="5" s="1"/>
  <c r="AJ246" i="5" s="1"/>
  <c r="AJ247" i="5" s="1"/>
  <c r="AJ248" i="5" s="1"/>
  <c r="AJ249" i="5" s="1"/>
  <c r="AJ250" i="5" s="1"/>
  <c r="AJ251" i="5" s="1"/>
  <c r="AJ252" i="5" s="1"/>
  <c r="AJ253" i="5" s="1"/>
  <c r="AJ254" i="5" s="1"/>
  <c r="AJ255" i="5" s="1"/>
  <c r="AJ256" i="5" s="1"/>
  <c r="AJ257" i="5" s="1"/>
  <c r="AJ258" i="5" s="1"/>
  <c r="AJ259" i="5" s="1"/>
  <c r="AJ260" i="5" s="1"/>
  <c r="AJ261" i="5" s="1"/>
  <c r="AJ262" i="5" s="1"/>
  <c r="AJ263" i="5" s="1"/>
  <c r="AJ264" i="5" s="1"/>
  <c r="AJ265" i="5" s="1"/>
  <c r="AJ266" i="5" s="1"/>
  <c r="AJ267" i="5" s="1"/>
  <c r="AJ268" i="5" s="1"/>
  <c r="AJ269" i="5" s="1"/>
  <c r="AJ270" i="5" s="1"/>
  <c r="AJ271" i="5" s="1"/>
  <c r="AJ272" i="5" s="1"/>
  <c r="AJ273" i="5" s="1"/>
  <c r="AJ274" i="5" s="1"/>
  <c r="AJ275" i="5" s="1"/>
  <c r="AJ276" i="5" s="1"/>
  <c r="AJ277" i="5" s="1"/>
  <c r="AJ278" i="5" s="1"/>
  <c r="AJ279" i="5" s="1"/>
  <c r="AJ280" i="5" s="1"/>
  <c r="AJ281" i="5" s="1"/>
  <c r="AJ282" i="5" s="1"/>
  <c r="AJ283" i="5" s="1"/>
  <c r="AJ284" i="5" s="1"/>
  <c r="AJ285" i="5" s="1"/>
  <c r="AJ286" i="5" s="1"/>
  <c r="AJ287" i="5" s="1"/>
  <c r="AJ288" i="5" s="1"/>
  <c r="AJ289" i="5" s="1"/>
  <c r="AJ290" i="5" s="1"/>
  <c r="AJ291" i="5" s="1"/>
  <c r="AJ292" i="5" s="1"/>
  <c r="AJ293" i="5" s="1"/>
  <c r="AJ294" i="5" s="1"/>
  <c r="AJ295" i="5" s="1"/>
  <c r="AJ296" i="5" s="1"/>
  <c r="AJ297" i="5" s="1"/>
  <c r="AJ298" i="5" s="1"/>
  <c r="AJ299" i="5" s="1"/>
  <c r="AJ300" i="5" s="1"/>
  <c r="AJ301" i="5" s="1"/>
  <c r="AJ302" i="5" s="1"/>
  <c r="AJ303" i="5" s="1"/>
  <c r="AJ304" i="5" s="1"/>
  <c r="AJ305" i="5" s="1"/>
  <c r="AJ306" i="5" s="1"/>
  <c r="AJ307" i="5" s="1"/>
  <c r="AJ308" i="5" s="1"/>
  <c r="AJ309" i="5" s="1"/>
  <c r="AJ310" i="5" s="1"/>
  <c r="AJ311" i="5" s="1"/>
  <c r="AJ312" i="5" s="1"/>
  <c r="AJ313" i="5" s="1"/>
  <c r="AJ314" i="5" s="1"/>
  <c r="AJ315" i="5" s="1"/>
  <c r="AJ316" i="5" s="1"/>
  <c r="AJ317" i="5" s="1"/>
  <c r="AJ318" i="5" s="1"/>
  <c r="AH218" i="5"/>
  <c r="AH219" i="5" s="1"/>
  <c r="AH220" i="5" s="1"/>
  <c r="AH221" i="5" s="1"/>
  <c r="AH222" i="5" s="1"/>
  <c r="AH223" i="5" s="1"/>
  <c r="AH224" i="5" s="1"/>
  <c r="AH225" i="5" s="1"/>
  <c r="AH226" i="5" s="1"/>
  <c r="AH227" i="5" s="1"/>
  <c r="AH228" i="5" s="1"/>
  <c r="AH229" i="5" s="1"/>
  <c r="AH230" i="5" s="1"/>
  <c r="AH231" i="5" s="1"/>
  <c r="AH232" i="5" s="1"/>
  <c r="AH233" i="5" s="1"/>
  <c r="AH234" i="5" s="1"/>
  <c r="AH235" i="5" s="1"/>
  <c r="AH236" i="5" s="1"/>
  <c r="AH237" i="5" s="1"/>
  <c r="AH238" i="5" s="1"/>
  <c r="AH239" i="5" s="1"/>
  <c r="AH240" i="5" s="1"/>
  <c r="AH241" i="5" s="1"/>
  <c r="AH242" i="5" s="1"/>
  <c r="AH243" i="5" s="1"/>
  <c r="AH244" i="5" s="1"/>
  <c r="AH245" i="5" s="1"/>
  <c r="AH246" i="5" s="1"/>
  <c r="AH247" i="5" s="1"/>
  <c r="AH248" i="5" s="1"/>
  <c r="AH249" i="5" s="1"/>
  <c r="AH250" i="5" s="1"/>
  <c r="AH251" i="5" s="1"/>
  <c r="AH252" i="5" s="1"/>
  <c r="AH253" i="5" s="1"/>
  <c r="AH254" i="5" s="1"/>
  <c r="AH255" i="5" s="1"/>
  <c r="AH256" i="5" s="1"/>
  <c r="AH257" i="5" s="1"/>
  <c r="AH258" i="5" s="1"/>
  <c r="AH259" i="5" s="1"/>
  <c r="AH260" i="5" s="1"/>
  <c r="AH261" i="5" s="1"/>
  <c r="AH262" i="5" s="1"/>
  <c r="AH263" i="5" s="1"/>
  <c r="AH264" i="5" s="1"/>
  <c r="AH265" i="5" s="1"/>
  <c r="AH266" i="5" s="1"/>
  <c r="AH267" i="5" s="1"/>
  <c r="AH268" i="5" s="1"/>
  <c r="AH269" i="5" s="1"/>
  <c r="AH270" i="5" s="1"/>
  <c r="AH271" i="5" s="1"/>
  <c r="AH272" i="5" s="1"/>
  <c r="AH273" i="5" s="1"/>
  <c r="AH274" i="5" s="1"/>
  <c r="AH275" i="5" s="1"/>
  <c r="AH276" i="5" s="1"/>
  <c r="AH277" i="5" s="1"/>
  <c r="AH278" i="5" s="1"/>
  <c r="AH279" i="5" s="1"/>
  <c r="AH280" i="5" s="1"/>
  <c r="AH281" i="5" s="1"/>
  <c r="AH282" i="5" s="1"/>
  <c r="AH283" i="5" s="1"/>
  <c r="AH284" i="5" s="1"/>
  <c r="AH285" i="5" s="1"/>
  <c r="AH286" i="5" s="1"/>
  <c r="AH287" i="5" s="1"/>
  <c r="AH288" i="5" s="1"/>
  <c r="AH289" i="5" s="1"/>
  <c r="AH290" i="5" s="1"/>
  <c r="AH291" i="5" s="1"/>
  <c r="AH292" i="5" s="1"/>
  <c r="AH293" i="5" s="1"/>
  <c r="AH294" i="5" s="1"/>
  <c r="AH295" i="5" s="1"/>
  <c r="AH296" i="5" s="1"/>
  <c r="AH297" i="5" s="1"/>
  <c r="AH298" i="5" s="1"/>
  <c r="AH299" i="5" s="1"/>
  <c r="AH300" i="5" s="1"/>
  <c r="AH301" i="5" s="1"/>
  <c r="AH302" i="5" s="1"/>
  <c r="AH303" i="5" s="1"/>
  <c r="AH304" i="5" s="1"/>
  <c r="AH305" i="5" s="1"/>
  <c r="AH306" i="5" s="1"/>
  <c r="AH307" i="5" s="1"/>
  <c r="AH308" i="5" s="1"/>
  <c r="AH309" i="5" s="1"/>
  <c r="AH310" i="5" s="1"/>
  <c r="AH311" i="5" s="1"/>
  <c r="AH312" i="5" s="1"/>
  <c r="AH313" i="5" s="1"/>
  <c r="AH314" i="5" s="1"/>
  <c r="AH315" i="5" s="1"/>
  <c r="AH316" i="5" s="1"/>
  <c r="AH317" i="5" s="1"/>
  <c r="AH318" i="5" s="1"/>
  <c r="AK218" i="5"/>
  <c r="AK219" i="5" s="1"/>
  <c r="AK220" i="5" s="1"/>
  <c r="AK221" i="5" s="1"/>
  <c r="AK222" i="5" s="1"/>
  <c r="AK223" i="5" s="1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AK237" i="5" s="1"/>
  <c r="AK238" i="5" s="1"/>
  <c r="AK239" i="5" s="1"/>
  <c r="AK240" i="5" s="1"/>
  <c r="AK241" i="5" s="1"/>
  <c r="AK242" i="5" s="1"/>
  <c r="AK243" i="5" s="1"/>
  <c r="AK244" i="5" s="1"/>
  <c r="AK245" i="5" s="1"/>
  <c r="AK246" i="5" s="1"/>
  <c r="AK247" i="5" s="1"/>
  <c r="AK248" i="5" s="1"/>
  <c r="AK249" i="5" s="1"/>
  <c r="AK250" i="5" s="1"/>
  <c r="AK251" i="5" s="1"/>
  <c r="AK252" i="5" s="1"/>
  <c r="AK253" i="5" s="1"/>
  <c r="AK254" i="5" s="1"/>
  <c r="AK255" i="5" s="1"/>
  <c r="AK256" i="5" s="1"/>
  <c r="AK257" i="5" s="1"/>
  <c r="AK258" i="5" s="1"/>
  <c r="AK259" i="5" s="1"/>
  <c r="AK260" i="5" s="1"/>
  <c r="AK261" i="5" s="1"/>
  <c r="AK262" i="5" s="1"/>
  <c r="AK263" i="5" s="1"/>
  <c r="AK264" i="5" s="1"/>
  <c r="AK265" i="5" s="1"/>
  <c r="AK266" i="5" s="1"/>
  <c r="AK267" i="5" s="1"/>
  <c r="AK268" i="5" s="1"/>
  <c r="AK269" i="5" s="1"/>
  <c r="AK270" i="5" s="1"/>
  <c r="AK271" i="5" s="1"/>
  <c r="AK272" i="5" s="1"/>
  <c r="AK273" i="5" s="1"/>
  <c r="AK274" i="5" s="1"/>
  <c r="AK275" i="5" s="1"/>
  <c r="AK276" i="5" s="1"/>
  <c r="AK277" i="5" s="1"/>
  <c r="AK278" i="5" s="1"/>
  <c r="AK279" i="5" s="1"/>
  <c r="AK280" i="5" s="1"/>
  <c r="AK281" i="5" s="1"/>
  <c r="AK282" i="5" s="1"/>
  <c r="AK283" i="5" s="1"/>
  <c r="AK284" i="5" s="1"/>
  <c r="AK285" i="5" s="1"/>
  <c r="AK286" i="5" s="1"/>
  <c r="AK287" i="5" s="1"/>
  <c r="AK288" i="5" s="1"/>
  <c r="AK289" i="5" s="1"/>
  <c r="AK290" i="5" s="1"/>
  <c r="AK291" i="5" s="1"/>
  <c r="AK292" i="5" s="1"/>
  <c r="AK293" i="5" s="1"/>
  <c r="AK294" i="5" s="1"/>
  <c r="AK295" i="5" s="1"/>
  <c r="AK296" i="5" s="1"/>
  <c r="AK297" i="5" s="1"/>
  <c r="AK298" i="5" s="1"/>
  <c r="AK299" i="5" s="1"/>
  <c r="AK300" i="5" s="1"/>
  <c r="AK301" i="5" s="1"/>
  <c r="AK302" i="5" s="1"/>
  <c r="AK303" i="5" s="1"/>
  <c r="AK304" i="5" s="1"/>
  <c r="AK305" i="5" s="1"/>
  <c r="AK306" i="5" s="1"/>
  <c r="AK307" i="5" s="1"/>
  <c r="AK308" i="5" s="1"/>
  <c r="AK309" i="5" s="1"/>
  <c r="AK310" i="5" s="1"/>
  <c r="AK311" i="5" s="1"/>
  <c r="AK312" i="5" s="1"/>
  <c r="AK313" i="5" s="1"/>
  <c r="AK314" i="5" s="1"/>
  <c r="AK315" i="5" s="1"/>
  <c r="AK316" i="5" s="1"/>
  <c r="AK317" i="5" s="1"/>
  <c r="AK318" i="5" s="1"/>
  <c r="AG218" i="5"/>
  <c r="AG219" i="5" s="1"/>
  <c r="AG220" i="5" s="1"/>
  <c r="AG221" i="5" s="1"/>
  <c r="AG222" i="5" s="1"/>
  <c r="AG223" i="5" s="1"/>
  <c r="AG224" i="5" s="1"/>
  <c r="AG225" i="5" s="1"/>
  <c r="AG226" i="5" s="1"/>
  <c r="AG227" i="5" s="1"/>
  <c r="AG228" i="5" s="1"/>
  <c r="AG229" i="5" s="1"/>
  <c r="AG230" i="5" s="1"/>
  <c r="AG231" i="5" s="1"/>
  <c r="AG232" i="5" s="1"/>
  <c r="AG233" i="5" s="1"/>
  <c r="AG234" i="5" s="1"/>
  <c r="AG235" i="5" s="1"/>
  <c r="AG236" i="5" s="1"/>
  <c r="AG237" i="5" s="1"/>
  <c r="AG238" i="5" s="1"/>
  <c r="AG239" i="5" s="1"/>
  <c r="AG240" i="5" s="1"/>
  <c r="AG241" i="5" s="1"/>
  <c r="AG242" i="5" s="1"/>
  <c r="AG243" i="5" s="1"/>
  <c r="AG244" i="5" s="1"/>
  <c r="AG245" i="5" s="1"/>
  <c r="AG246" i="5" s="1"/>
  <c r="AG247" i="5" s="1"/>
  <c r="AG248" i="5" s="1"/>
  <c r="AG249" i="5" s="1"/>
  <c r="AG250" i="5" s="1"/>
  <c r="AG251" i="5" s="1"/>
  <c r="AG252" i="5" s="1"/>
  <c r="AG253" i="5" s="1"/>
  <c r="AG254" i="5" s="1"/>
  <c r="AG255" i="5" s="1"/>
  <c r="AG256" i="5" s="1"/>
  <c r="AG257" i="5" s="1"/>
  <c r="AG258" i="5" s="1"/>
  <c r="AG259" i="5" s="1"/>
  <c r="AG260" i="5" s="1"/>
  <c r="AG261" i="5" s="1"/>
  <c r="AG262" i="5" s="1"/>
  <c r="AG263" i="5" s="1"/>
  <c r="AG264" i="5" s="1"/>
  <c r="AG265" i="5" s="1"/>
  <c r="AG266" i="5" s="1"/>
  <c r="AG267" i="5" s="1"/>
  <c r="AG268" i="5" s="1"/>
  <c r="AG269" i="5" s="1"/>
  <c r="AG270" i="5" s="1"/>
  <c r="AG271" i="5" s="1"/>
  <c r="AG272" i="5" s="1"/>
  <c r="AG273" i="5" s="1"/>
  <c r="AG274" i="5" s="1"/>
  <c r="AG275" i="5" s="1"/>
  <c r="AG276" i="5" s="1"/>
  <c r="AG277" i="5" s="1"/>
  <c r="AG278" i="5" s="1"/>
  <c r="AG279" i="5" s="1"/>
  <c r="AG280" i="5" s="1"/>
  <c r="AG281" i="5" s="1"/>
  <c r="AG282" i="5" s="1"/>
  <c r="AG283" i="5" s="1"/>
  <c r="AG284" i="5" s="1"/>
  <c r="AG285" i="5" s="1"/>
  <c r="AG286" i="5" s="1"/>
  <c r="AG287" i="5" s="1"/>
  <c r="AG288" i="5" s="1"/>
  <c r="AG289" i="5" s="1"/>
  <c r="AG290" i="5" s="1"/>
  <c r="AG291" i="5" s="1"/>
  <c r="AG292" i="5" s="1"/>
  <c r="AG293" i="5" s="1"/>
  <c r="AG294" i="5" s="1"/>
  <c r="AG295" i="5" s="1"/>
  <c r="AG296" i="5" s="1"/>
  <c r="AG297" i="5" s="1"/>
  <c r="AG298" i="5" s="1"/>
  <c r="AG299" i="5" s="1"/>
  <c r="AG300" i="5" s="1"/>
  <c r="AG301" i="5" s="1"/>
  <c r="AG302" i="5" s="1"/>
  <c r="AG303" i="5" s="1"/>
  <c r="AG304" i="5" s="1"/>
  <c r="AG305" i="5" s="1"/>
  <c r="AG306" i="5" s="1"/>
  <c r="AG307" i="5" s="1"/>
  <c r="AG308" i="5" s="1"/>
  <c r="AG309" i="5" s="1"/>
  <c r="AG310" i="5" s="1"/>
  <c r="AG311" i="5" s="1"/>
  <c r="AG312" i="5" s="1"/>
  <c r="AG313" i="5" s="1"/>
  <c r="AG314" i="5" s="1"/>
  <c r="AG315" i="5" s="1"/>
  <c r="AG316" i="5" s="1"/>
  <c r="AG317" i="5" s="1"/>
  <c r="AG318" i="5" s="1"/>
  <c r="AF218" i="5"/>
  <c r="AF219" i="5" s="1"/>
  <c r="AF220" i="5" s="1"/>
  <c r="AF221" i="5" s="1"/>
  <c r="AF222" i="5" s="1"/>
  <c r="AF223" i="5" s="1"/>
  <c r="AF224" i="5" s="1"/>
  <c r="AF225" i="5" s="1"/>
  <c r="AF226" i="5" s="1"/>
  <c r="AF227" i="5" s="1"/>
  <c r="AF228" i="5" s="1"/>
  <c r="AF229" i="5" s="1"/>
  <c r="AF230" i="5" s="1"/>
  <c r="AF231" i="5" s="1"/>
  <c r="AF232" i="5" s="1"/>
  <c r="AF233" i="5" s="1"/>
  <c r="AF234" i="5" s="1"/>
  <c r="AF235" i="5" s="1"/>
  <c r="AF236" i="5" s="1"/>
  <c r="AF237" i="5" s="1"/>
  <c r="AF238" i="5" s="1"/>
  <c r="AF239" i="5" s="1"/>
  <c r="AF240" i="5" s="1"/>
  <c r="AF241" i="5" s="1"/>
  <c r="AF242" i="5" s="1"/>
  <c r="AF243" i="5" s="1"/>
  <c r="AF244" i="5" s="1"/>
  <c r="AF245" i="5" s="1"/>
  <c r="AF246" i="5" s="1"/>
  <c r="AF247" i="5" s="1"/>
  <c r="AF248" i="5" s="1"/>
  <c r="AF249" i="5" s="1"/>
  <c r="AF250" i="5" s="1"/>
  <c r="AF251" i="5" s="1"/>
  <c r="AF252" i="5" s="1"/>
  <c r="AF253" i="5" s="1"/>
  <c r="AF254" i="5" s="1"/>
  <c r="AF255" i="5" s="1"/>
  <c r="AF256" i="5" s="1"/>
  <c r="AF257" i="5" s="1"/>
  <c r="AF258" i="5" s="1"/>
  <c r="AF259" i="5" s="1"/>
  <c r="AF260" i="5" s="1"/>
  <c r="AF261" i="5" s="1"/>
  <c r="AF262" i="5" s="1"/>
  <c r="AF263" i="5" s="1"/>
  <c r="AF264" i="5" s="1"/>
  <c r="AF265" i="5" s="1"/>
  <c r="AF266" i="5" s="1"/>
  <c r="AF267" i="5" s="1"/>
  <c r="AF268" i="5" s="1"/>
  <c r="AF269" i="5" s="1"/>
  <c r="AF270" i="5" s="1"/>
  <c r="AF271" i="5" s="1"/>
  <c r="AF272" i="5" s="1"/>
  <c r="AF273" i="5" s="1"/>
  <c r="AF274" i="5" s="1"/>
  <c r="AF275" i="5" s="1"/>
  <c r="AF276" i="5" s="1"/>
  <c r="AF277" i="5" s="1"/>
  <c r="AF278" i="5" s="1"/>
  <c r="AF279" i="5" s="1"/>
  <c r="AF280" i="5" s="1"/>
  <c r="AF281" i="5" s="1"/>
  <c r="AF282" i="5" s="1"/>
  <c r="AF283" i="5" s="1"/>
  <c r="AF284" i="5" s="1"/>
  <c r="AF285" i="5" s="1"/>
  <c r="AF286" i="5" s="1"/>
  <c r="AF287" i="5" s="1"/>
  <c r="AF288" i="5" s="1"/>
  <c r="AF289" i="5" s="1"/>
  <c r="AF290" i="5" s="1"/>
  <c r="AF291" i="5" s="1"/>
  <c r="AF292" i="5" s="1"/>
  <c r="AF293" i="5" s="1"/>
  <c r="AF294" i="5" s="1"/>
  <c r="AF295" i="5" s="1"/>
  <c r="AF296" i="5" s="1"/>
  <c r="AF297" i="5" s="1"/>
  <c r="AF298" i="5" s="1"/>
  <c r="AF299" i="5" s="1"/>
  <c r="AF300" i="5" s="1"/>
  <c r="AF301" i="5" s="1"/>
  <c r="AF302" i="5" s="1"/>
  <c r="AF303" i="5" s="1"/>
  <c r="AF304" i="5" s="1"/>
  <c r="AF305" i="5" s="1"/>
  <c r="AF306" i="5" s="1"/>
  <c r="AF307" i="5" s="1"/>
  <c r="AF308" i="5" s="1"/>
  <c r="AF309" i="5" s="1"/>
  <c r="AF310" i="5" s="1"/>
  <c r="AF311" i="5" s="1"/>
  <c r="AF312" i="5" s="1"/>
  <c r="AF313" i="5" s="1"/>
  <c r="AF314" i="5" s="1"/>
  <c r="AF315" i="5" s="1"/>
  <c r="AF316" i="5" s="1"/>
  <c r="AF317" i="5" s="1"/>
  <c r="AF318" i="5" s="1"/>
  <c r="AE218" i="5"/>
  <c r="AE219" i="5" s="1"/>
  <c r="AE220" i="5" s="1"/>
  <c r="AE221" i="5" s="1"/>
  <c r="AE222" i="5" s="1"/>
  <c r="AE223" i="5" s="1"/>
  <c r="AE224" i="5" s="1"/>
  <c r="AE225" i="5" s="1"/>
  <c r="AE226" i="5" s="1"/>
  <c r="AE227" i="5" s="1"/>
  <c r="AE228" i="5" s="1"/>
  <c r="AE229" i="5" s="1"/>
  <c r="AE230" i="5" s="1"/>
  <c r="AE231" i="5" s="1"/>
  <c r="AE232" i="5" s="1"/>
  <c r="AE233" i="5" s="1"/>
  <c r="AE234" i="5" s="1"/>
  <c r="AE235" i="5" s="1"/>
  <c r="AE236" i="5" s="1"/>
  <c r="AE237" i="5" s="1"/>
  <c r="AE238" i="5" s="1"/>
  <c r="AE239" i="5" s="1"/>
  <c r="AE240" i="5" s="1"/>
  <c r="AE241" i="5" s="1"/>
  <c r="AE242" i="5" s="1"/>
  <c r="AE243" i="5" s="1"/>
  <c r="AE244" i="5" s="1"/>
  <c r="AE245" i="5" s="1"/>
  <c r="AE246" i="5" s="1"/>
  <c r="AE247" i="5" s="1"/>
  <c r="AE248" i="5" s="1"/>
  <c r="AE249" i="5" s="1"/>
  <c r="AE250" i="5" s="1"/>
  <c r="AE251" i="5" s="1"/>
  <c r="AE252" i="5" s="1"/>
  <c r="AE253" i="5" s="1"/>
  <c r="AE254" i="5" s="1"/>
  <c r="AE255" i="5" s="1"/>
  <c r="AE256" i="5" s="1"/>
  <c r="AE257" i="5" s="1"/>
  <c r="AE258" i="5" s="1"/>
  <c r="AE259" i="5" s="1"/>
  <c r="AE260" i="5" s="1"/>
  <c r="AE261" i="5" s="1"/>
  <c r="AE262" i="5" s="1"/>
  <c r="AE263" i="5" s="1"/>
  <c r="AE264" i="5" s="1"/>
  <c r="AE265" i="5" s="1"/>
  <c r="AE266" i="5" s="1"/>
  <c r="AE267" i="5" s="1"/>
  <c r="AE268" i="5" s="1"/>
  <c r="AE269" i="5" s="1"/>
  <c r="AE270" i="5" s="1"/>
  <c r="AE271" i="5" s="1"/>
  <c r="AE272" i="5" s="1"/>
  <c r="AE273" i="5" s="1"/>
  <c r="AE274" i="5" s="1"/>
  <c r="AE275" i="5" s="1"/>
  <c r="AE276" i="5" s="1"/>
  <c r="AE277" i="5" s="1"/>
  <c r="AE278" i="5" s="1"/>
  <c r="AE279" i="5" s="1"/>
  <c r="AE280" i="5" s="1"/>
  <c r="AE281" i="5" s="1"/>
  <c r="AE282" i="5" s="1"/>
  <c r="AE283" i="5" s="1"/>
  <c r="AE284" i="5" s="1"/>
  <c r="AE285" i="5" s="1"/>
  <c r="AE286" i="5" s="1"/>
  <c r="AE287" i="5" s="1"/>
  <c r="AE288" i="5" s="1"/>
  <c r="AE289" i="5" s="1"/>
  <c r="AE290" i="5" s="1"/>
  <c r="AE291" i="5" s="1"/>
  <c r="AE292" i="5" s="1"/>
  <c r="AE293" i="5" s="1"/>
  <c r="AE294" i="5" s="1"/>
  <c r="AE295" i="5" s="1"/>
  <c r="AE296" i="5" s="1"/>
  <c r="AE297" i="5" s="1"/>
  <c r="AE298" i="5" s="1"/>
  <c r="AE299" i="5" s="1"/>
  <c r="AE300" i="5" s="1"/>
  <c r="AE301" i="5" s="1"/>
  <c r="AE302" i="5" s="1"/>
  <c r="AE303" i="5" s="1"/>
  <c r="AE304" i="5" s="1"/>
  <c r="AE305" i="5" s="1"/>
  <c r="AE306" i="5" s="1"/>
  <c r="AE307" i="5" s="1"/>
  <c r="AE308" i="5" s="1"/>
  <c r="AE309" i="5" s="1"/>
  <c r="AE310" i="5" s="1"/>
  <c r="AE311" i="5" s="1"/>
  <c r="AE312" i="5" s="1"/>
  <c r="AE313" i="5" s="1"/>
  <c r="AE314" i="5" s="1"/>
  <c r="AE315" i="5" s="1"/>
  <c r="AE316" i="5" s="1"/>
  <c r="AE317" i="5" s="1"/>
  <c r="AE318" i="5" s="1"/>
  <c r="AD218" i="5"/>
  <c r="AD219" i="5" s="1"/>
  <c r="AD220" i="5" s="1"/>
  <c r="AD221" i="5" s="1"/>
  <c r="AD222" i="5" s="1"/>
  <c r="AD223" i="5" s="1"/>
  <c r="AD224" i="5" s="1"/>
  <c r="AD225" i="5" s="1"/>
  <c r="AD226" i="5" s="1"/>
  <c r="AD227" i="5" s="1"/>
  <c r="AD228" i="5" s="1"/>
  <c r="AD229" i="5" s="1"/>
  <c r="AD230" i="5" s="1"/>
  <c r="AD231" i="5" s="1"/>
  <c r="AD232" i="5" s="1"/>
  <c r="AD233" i="5" s="1"/>
  <c r="AD234" i="5" s="1"/>
  <c r="AD235" i="5" s="1"/>
  <c r="AD236" i="5" s="1"/>
  <c r="AD237" i="5" s="1"/>
  <c r="AD238" i="5" s="1"/>
  <c r="AD239" i="5" s="1"/>
  <c r="AD240" i="5" s="1"/>
  <c r="AD241" i="5" s="1"/>
  <c r="AD242" i="5" s="1"/>
  <c r="AD243" i="5" s="1"/>
  <c r="AD244" i="5" s="1"/>
  <c r="AD245" i="5" s="1"/>
  <c r="AD246" i="5" s="1"/>
  <c r="AD247" i="5" s="1"/>
  <c r="AD248" i="5" s="1"/>
  <c r="AD249" i="5" s="1"/>
  <c r="AD250" i="5" s="1"/>
  <c r="AD251" i="5" s="1"/>
  <c r="AD252" i="5" s="1"/>
  <c r="AD253" i="5" s="1"/>
  <c r="AD254" i="5" s="1"/>
  <c r="AD255" i="5" s="1"/>
  <c r="AD256" i="5" s="1"/>
  <c r="AD257" i="5" s="1"/>
  <c r="AD258" i="5" s="1"/>
  <c r="AD259" i="5" s="1"/>
  <c r="AD260" i="5" s="1"/>
  <c r="AD261" i="5" s="1"/>
  <c r="AD262" i="5" s="1"/>
  <c r="AD263" i="5" s="1"/>
  <c r="AD264" i="5" s="1"/>
  <c r="AD265" i="5" s="1"/>
  <c r="AD266" i="5" s="1"/>
  <c r="AD267" i="5" s="1"/>
  <c r="AD268" i="5" s="1"/>
  <c r="AD269" i="5" s="1"/>
  <c r="AD270" i="5" s="1"/>
  <c r="AD271" i="5" s="1"/>
  <c r="AD272" i="5" s="1"/>
  <c r="AD273" i="5" s="1"/>
  <c r="AD274" i="5" s="1"/>
  <c r="AD275" i="5" s="1"/>
  <c r="AD276" i="5" s="1"/>
  <c r="AD277" i="5" s="1"/>
  <c r="AD278" i="5" s="1"/>
  <c r="AD279" i="5" s="1"/>
  <c r="AD280" i="5" s="1"/>
  <c r="AD281" i="5" s="1"/>
  <c r="AD282" i="5" s="1"/>
  <c r="AD283" i="5" s="1"/>
  <c r="AD284" i="5" s="1"/>
  <c r="AD285" i="5" s="1"/>
  <c r="AD286" i="5" s="1"/>
  <c r="AD287" i="5" s="1"/>
  <c r="AD288" i="5" s="1"/>
  <c r="AD289" i="5" s="1"/>
  <c r="AD290" i="5" s="1"/>
  <c r="AD291" i="5" s="1"/>
  <c r="AD292" i="5" s="1"/>
  <c r="AD293" i="5" s="1"/>
  <c r="AD294" i="5" s="1"/>
  <c r="AD295" i="5" s="1"/>
  <c r="AD296" i="5" s="1"/>
  <c r="AD297" i="5" s="1"/>
  <c r="AD298" i="5" s="1"/>
  <c r="AD299" i="5" s="1"/>
  <c r="AD300" i="5" s="1"/>
  <c r="AD301" i="5" s="1"/>
  <c r="AD302" i="5" s="1"/>
  <c r="AD303" i="5" s="1"/>
  <c r="AD304" i="5" s="1"/>
  <c r="AD305" i="5" s="1"/>
  <c r="AD306" i="5" s="1"/>
  <c r="AD307" i="5" s="1"/>
  <c r="AD308" i="5" s="1"/>
  <c r="AD309" i="5" s="1"/>
  <c r="AD310" i="5" s="1"/>
  <c r="AD311" i="5" s="1"/>
  <c r="AD312" i="5" s="1"/>
  <c r="AD313" i="5" s="1"/>
  <c r="AD314" i="5" s="1"/>
  <c r="AD315" i="5" s="1"/>
  <c r="AD316" i="5" s="1"/>
  <c r="AD317" i="5" s="1"/>
  <c r="AD318" i="5" s="1"/>
  <c r="Z115" i="5"/>
  <c r="Z119" i="5"/>
  <c r="Z123" i="5"/>
  <c r="Z127" i="5"/>
  <c r="Z131" i="5"/>
  <c r="Z135" i="5"/>
  <c r="Z139" i="5"/>
  <c r="Z143" i="5"/>
  <c r="Z147" i="5"/>
  <c r="Z151" i="5"/>
  <c r="Z155" i="5"/>
  <c r="Z159" i="5"/>
  <c r="Z163" i="5"/>
  <c r="Z167" i="5"/>
  <c r="Z171" i="5"/>
  <c r="Z175" i="5"/>
  <c r="Z179" i="5"/>
  <c r="Z183" i="5"/>
  <c r="Z187" i="5"/>
  <c r="Z191" i="5"/>
  <c r="Z195" i="5"/>
  <c r="Z199" i="5"/>
  <c r="Z203" i="5"/>
  <c r="Z207" i="5"/>
  <c r="Z211" i="5"/>
  <c r="Z215" i="5"/>
  <c r="Z116" i="5"/>
  <c r="Z120" i="5"/>
  <c r="Z124" i="5"/>
  <c r="Z128" i="5"/>
  <c r="Z132" i="5"/>
  <c r="Z136" i="5"/>
  <c r="Z140" i="5"/>
  <c r="Z144" i="5"/>
  <c r="Z148" i="5"/>
  <c r="Z152" i="5"/>
  <c r="Z156" i="5"/>
  <c r="Z160" i="5"/>
  <c r="Z164" i="5"/>
  <c r="Z168" i="5"/>
  <c r="Z172" i="5"/>
  <c r="Z176" i="5"/>
  <c r="Z180" i="5"/>
  <c r="Z117" i="5"/>
  <c r="Z125" i="5"/>
  <c r="Z133" i="5"/>
  <c r="Z141" i="5"/>
  <c r="Z149" i="5"/>
  <c r="Z157" i="5"/>
  <c r="Z165" i="5"/>
  <c r="Z173" i="5"/>
  <c r="Z181" i="5"/>
  <c r="Z186" i="5"/>
  <c r="Z192" i="5"/>
  <c r="Z197" i="5"/>
  <c r="Z202" i="5"/>
  <c r="Z208" i="5"/>
  <c r="Z213" i="5"/>
  <c r="Z130" i="5"/>
  <c r="Z146" i="5"/>
  <c r="Z170" i="5"/>
  <c r="Z190" i="5"/>
  <c r="Z212" i="5"/>
  <c r="Z118" i="5"/>
  <c r="Z126" i="5"/>
  <c r="Z134" i="5"/>
  <c r="Z142" i="5"/>
  <c r="Z150" i="5"/>
  <c r="Z158" i="5"/>
  <c r="Z166" i="5"/>
  <c r="Z174" i="5"/>
  <c r="Z182" i="5"/>
  <c r="Z188" i="5"/>
  <c r="Z193" i="5"/>
  <c r="Z198" i="5"/>
  <c r="Z204" i="5"/>
  <c r="Z209" i="5"/>
  <c r="Z214" i="5"/>
  <c r="Z122" i="5"/>
  <c r="Z154" i="5"/>
  <c r="Z185" i="5"/>
  <c r="Z201" i="5"/>
  <c r="Z121" i="5"/>
  <c r="Z129" i="5"/>
  <c r="Z137" i="5"/>
  <c r="Z145" i="5"/>
  <c r="Z153" i="5"/>
  <c r="Z161" i="5"/>
  <c r="Z169" i="5"/>
  <c r="Z177" i="5"/>
  <c r="Z184" i="5"/>
  <c r="Z189" i="5"/>
  <c r="Z194" i="5"/>
  <c r="Z200" i="5"/>
  <c r="Z205" i="5"/>
  <c r="Z210" i="5"/>
  <c r="Z114" i="5"/>
  <c r="Z217" i="5" s="1"/>
  <c r="Z138" i="5"/>
  <c r="Z162" i="5"/>
  <c r="Z178" i="5"/>
  <c r="Z196" i="5"/>
  <c r="Z206" i="5"/>
  <c r="AC114" i="5"/>
  <c r="AC217" i="5" s="1"/>
  <c r="AC118" i="5"/>
  <c r="AC122" i="5"/>
  <c r="AC126" i="5"/>
  <c r="AC130" i="5"/>
  <c r="AC134" i="5"/>
  <c r="AC138" i="5"/>
  <c r="AC142" i="5"/>
  <c r="AC146" i="5"/>
  <c r="AC150" i="5"/>
  <c r="AC154" i="5"/>
  <c r="AC158" i="5"/>
  <c r="AC162" i="5"/>
  <c r="AC166" i="5"/>
  <c r="AC170" i="5"/>
  <c r="AC174" i="5"/>
  <c r="AC178" i="5"/>
  <c r="AC182" i="5"/>
  <c r="AC186" i="5"/>
  <c r="AC190" i="5"/>
  <c r="AC194" i="5"/>
  <c r="AC198" i="5"/>
  <c r="AC202" i="5"/>
  <c r="AC206" i="5"/>
  <c r="AC210" i="5"/>
  <c r="AC214" i="5"/>
  <c r="AC115" i="5"/>
  <c r="AC119" i="5"/>
  <c r="AC123" i="5"/>
  <c r="AC127" i="5"/>
  <c r="AC131" i="5"/>
  <c r="AC135" i="5"/>
  <c r="AC139" i="5"/>
  <c r="AC143" i="5"/>
  <c r="AC147" i="5"/>
  <c r="AC151" i="5"/>
  <c r="AC155" i="5"/>
  <c r="AC159" i="5"/>
  <c r="AC163" i="5"/>
  <c r="AC167" i="5"/>
  <c r="AC171" i="5"/>
  <c r="AC175" i="5"/>
  <c r="AC179" i="5"/>
  <c r="AC183" i="5"/>
  <c r="AC187" i="5"/>
  <c r="AC191" i="5"/>
  <c r="AC195" i="5"/>
  <c r="AC199" i="5"/>
  <c r="AC203" i="5"/>
  <c r="AC207" i="5"/>
  <c r="AC211" i="5"/>
  <c r="AC215" i="5"/>
  <c r="AC117" i="5"/>
  <c r="AC125" i="5"/>
  <c r="AC133" i="5"/>
  <c r="AC141" i="5"/>
  <c r="AC149" i="5"/>
  <c r="AC157" i="5"/>
  <c r="AC165" i="5"/>
  <c r="AC173" i="5"/>
  <c r="AC181" i="5"/>
  <c r="AC189" i="5"/>
  <c r="AC197" i="5"/>
  <c r="AC205" i="5"/>
  <c r="AC213" i="5"/>
  <c r="AC120" i="5"/>
  <c r="AC128" i="5"/>
  <c r="AC136" i="5"/>
  <c r="AC144" i="5"/>
  <c r="AC152" i="5"/>
  <c r="AC160" i="5"/>
  <c r="AC168" i="5"/>
  <c r="AC176" i="5"/>
  <c r="AC184" i="5"/>
  <c r="AC192" i="5"/>
  <c r="AC200" i="5"/>
  <c r="AC208" i="5"/>
  <c r="AC121" i="5"/>
  <c r="AC129" i="5"/>
  <c r="AC137" i="5"/>
  <c r="AC145" i="5"/>
  <c r="AC153" i="5"/>
  <c r="AC161" i="5"/>
  <c r="AC169" i="5"/>
  <c r="AC177" i="5"/>
  <c r="AC185" i="5"/>
  <c r="AC193" i="5"/>
  <c r="AC201" i="5"/>
  <c r="AC209" i="5"/>
  <c r="AC116" i="5"/>
  <c r="AC148" i="5"/>
  <c r="AC180" i="5"/>
  <c r="AC212" i="5"/>
  <c r="AC124" i="5"/>
  <c r="AC156" i="5"/>
  <c r="AC188" i="5"/>
  <c r="AC132" i="5"/>
  <c r="AC164" i="5"/>
  <c r="AC196" i="5"/>
  <c r="AC172" i="5"/>
  <c r="AC204" i="5"/>
  <c r="AC140" i="5"/>
  <c r="AA115" i="5"/>
  <c r="AA119" i="5"/>
  <c r="AA123" i="5"/>
  <c r="AA127" i="5"/>
  <c r="AA131" i="5"/>
  <c r="AA135" i="5"/>
  <c r="AA139" i="5"/>
  <c r="AA143" i="5"/>
  <c r="AA147" i="5"/>
  <c r="AA151" i="5"/>
  <c r="AA155" i="5"/>
  <c r="AA159" i="5"/>
  <c r="AA163" i="5"/>
  <c r="AA167" i="5"/>
  <c r="AA171" i="5"/>
  <c r="AA175" i="5"/>
  <c r="AA179" i="5"/>
  <c r="AA183" i="5"/>
  <c r="AA187" i="5"/>
  <c r="AA191" i="5"/>
  <c r="AA195" i="5"/>
  <c r="AA199" i="5"/>
  <c r="AA203" i="5"/>
  <c r="AA207" i="5"/>
  <c r="AA211" i="5"/>
  <c r="AA215" i="5"/>
  <c r="AA116" i="5"/>
  <c r="AA120" i="5"/>
  <c r="AA124" i="5"/>
  <c r="AA128" i="5"/>
  <c r="AA132" i="5"/>
  <c r="AA136" i="5"/>
  <c r="AA140" i="5"/>
  <c r="AA144" i="5"/>
  <c r="AA148" i="5"/>
  <c r="AA152" i="5"/>
  <c r="AA156" i="5"/>
  <c r="AA160" i="5"/>
  <c r="AA164" i="5"/>
  <c r="AA168" i="5"/>
  <c r="AA172" i="5"/>
  <c r="AA176" i="5"/>
  <c r="AA180" i="5"/>
  <c r="AA184" i="5"/>
  <c r="AA188" i="5"/>
  <c r="AA192" i="5"/>
  <c r="AA196" i="5"/>
  <c r="AA200" i="5"/>
  <c r="AA204" i="5"/>
  <c r="AA208" i="5"/>
  <c r="AA212" i="5"/>
  <c r="AA117" i="5"/>
  <c r="AA121" i="5"/>
  <c r="AA125" i="5"/>
  <c r="AA129" i="5"/>
  <c r="AA133" i="5"/>
  <c r="AA137" i="5"/>
  <c r="AA141" i="5"/>
  <c r="AA145" i="5"/>
  <c r="AA149" i="5"/>
  <c r="AA153" i="5"/>
  <c r="AA157" i="5"/>
  <c r="AA161" i="5"/>
  <c r="AA165" i="5"/>
  <c r="AA169" i="5"/>
  <c r="AA173" i="5"/>
  <c r="AA177" i="5"/>
  <c r="AA181" i="5"/>
  <c r="AA185" i="5"/>
  <c r="AA189" i="5"/>
  <c r="AA193" i="5"/>
  <c r="AA197" i="5"/>
  <c r="AA201" i="5"/>
  <c r="AA205" i="5"/>
  <c r="AA209" i="5"/>
  <c r="AA213" i="5"/>
  <c r="AA118" i="5"/>
  <c r="AA134" i="5"/>
  <c r="AA150" i="5"/>
  <c r="AA166" i="5"/>
  <c r="AA182" i="5"/>
  <c r="AA198" i="5"/>
  <c r="AA214" i="5"/>
  <c r="AA122" i="5"/>
  <c r="AA138" i="5"/>
  <c r="AA154" i="5"/>
  <c r="AA170" i="5"/>
  <c r="AA186" i="5"/>
  <c r="AA202" i="5"/>
  <c r="AA126" i="5"/>
  <c r="AA142" i="5"/>
  <c r="AA158" i="5"/>
  <c r="AA174" i="5"/>
  <c r="AA190" i="5"/>
  <c r="AA206" i="5"/>
  <c r="AA114" i="5"/>
  <c r="AA217" i="5" s="1"/>
  <c r="AA178" i="5"/>
  <c r="AA162" i="5"/>
  <c r="AA130" i="5"/>
  <c r="AA194" i="5"/>
  <c r="AA146" i="5"/>
  <c r="AA210" i="5"/>
  <c r="AB115" i="5"/>
  <c r="AB119" i="5"/>
  <c r="AB123" i="5"/>
  <c r="AB127" i="5"/>
  <c r="AB131" i="5"/>
  <c r="AB135" i="5"/>
  <c r="AB139" i="5"/>
  <c r="AB143" i="5"/>
  <c r="AB147" i="5"/>
  <c r="AB151" i="5"/>
  <c r="AB155" i="5"/>
  <c r="AB159" i="5"/>
  <c r="AB163" i="5"/>
  <c r="AB167" i="5"/>
  <c r="AB171" i="5"/>
  <c r="AB175" i="5"/>
  <c r="AB179" i="5"/>
  <c r="AB183" i="5"/>
  <c r="AB187" i="5"/>
  <c r="AB191" i="5"/>
  <c r="AB195" i="5"/>
  <c r="AB199" i="5"/>
  <c r="AB203" i="5"/>
  <c r="AB207" i="5"/>
  <c r="AB211" i="5"/>
  <c r="AB215" i="5"/>
  <c r="AB116" i="5"/>
  <c r="AB120" i="5"/>
  <c r="AB124" i="5"/>
  <c r="AB128" i="5"/>
  <c r="AB132" i="5"/>
  <c r="AB136" i="5"/>
  <c r="AB140" i="5"/>
  <c r="AB144" i="5"/>
  <c r="AB148" i="5"/>
  <c r="AB152" i="5"/>
  <c r="AB156" i="5"/>
  <c r="AB160" i="5"/>
  <c r="AB164" i="5"/>
  <c r="AB168" i="5"/>
  <c r="AB172" i="5"/>
  <c r="AB176" i="5"/>
  <c r="AB180" i="5"/>
  <c r="AB184" i="5"/>
  <c r="AB188" i="5"/>
  <c r="AB192" i="5"/>
  <c r="AB196" i="5"/>
  <c r="AB200" i="5"/>
  <c r="AB204" i="5"/>
  <c r="AB208" i="5"/>
  <c r="AB212" i="5"/>
  <c r="AB117" i="5"/>
  <c r="AB121" i="5"/>
  <c r="AB125" i="5"/>
  <c r="AB129" i="5"/>
  <c r="AB133" i="5"/>
  <c r="AB137" i="5"/>
  <c r="AB141" i="5"/>
  <c r="AB145" i="5"/>
  <c r="AB149" i="5"/>
  <c r="AB153" i="5"/>
  <c r="AB157" i="5"/>
  <c r="AB161" i="5"/>
  <c r="AB165" i="5"/>
  <c r="AB169" i="5"/>
  <c r="AB173" i="5"/>
  <c r="AB177" i="5"/>
  <c r="AB181" i="5"/>
  <c r="AB185" i="5"/>
  <c r="AB189" i="5"/>
  <c r="AB193" i="5"/>
  <c r="AB197" i="5"/>
  <c r="AB201" i="5"/>
  <c r="AB205" i="5"/>
  <c r="AB209" i="5"/>
  <c r="AB213" i="5"/>
  <c r="AB118" i="5"/>
  <c r="AB134" i="5"/>
  <c r="AB150" i="5"/>
  <c r="AB166" i="5"/>
  <c r="AB182" i="5"/>
  <c r="AB198" i="5"/>
  <c r="AB214" i="5"/>
  <c r="AB122" i="5"/>
  <c r="AB138" i="5"/>
  <c r="AB154" i="5"/>
  <c r="AB170" i="5"/>
  <c r="AB186" i="5"/>
  <c r="AB202" i="5"/>
  <c r="AB126" i="5"/>
  <c r="AB142" i="5"/>
  <c r="AB158" i="5"/>
  <c r="AB174" i="5"/>
  <c r="AB190" i="5"/>
  <c r="AB206" i="5"/>
  <c r="AB114" i="5"/>
  <c r="AB217" i="5" s="1"/>
  <c r="AB178" i="5"/>
  <c r="AB130" i="5"/>
  <c r="AB194" i="5"/>
  <c r="AB146" i="5"/>
  <c r="AB210" i="5"/>
  <c r="AB162" i="5"/>
  <c r="X115" i="5"/>
  <c r="X119" i="5"/>
  <c r="X123" i="5"/>
  <c r="X127" i="5"/>
  <c r="X131" i="5"/>
  <c r="X116" i="5"/>
  <c r="X121" i="5"/>
  <c r="X126" i="5"/>
  <c r="X132" i="5"/>
  <c r="X136" i="5"/>
  <c r="X140" i="5"/>
  <c r="X144" i="5"/>
  <c r="X148" i="5"/>
  <c r="X152" i="5"/>
  <c r="X156" i="5"/>
  <c r="X160" i="5"/>
  <c r="X164" i="5"/>
  <c r="X168" i="5"/>
  <c r="X172" i="5"/>
  <c r="X176" i="5"/>
  <c r="X180" i="5"/>
  <c r="X184" i="5"/>
  <c r="X188" i="5"/>
  <c r="X192" i="5"/>
  <c r="X196" i="5"/>
  <c r="X200" i="5"/>
  <c r="X204" i="5"/>
  <c r="X208" i="5"/>
  <c r="X212" i="5"/>
  <c r="X117" i="5"/>
  <c r="X122" i="5"/>
  <c r="X128" i="5"/>
  <c r="X133" i="5"/>
  <c r="X137" i="5"/>
  <c r="X141" i="5"/>
  <c r="X145" i="5"/>
  <c r="X149" i="5"/>
  <c r="X153" i="5"/>
  <c r="X157" i="5"/>
  <c r="X161" i="5"/>
  <c r="X165" i="5"/>
  <c r="X169" i="5"/>
  <c r="X173" i="5"/>
  <c r="X177" i="5"/>
  <c r="X181" i="5"/>
  <c r="X185" i="5"/>
  <c r="X189" i="5"/>
  <c r="X193" i="5"/>
  <c r="X197" i="5"/>
  <c r="X201" i="5"/>
  <c r="X205" i="5"/>
  <c r="X209" i="5"/>
  <c r="X213" i="5"/>
  <c r="X118" i="5"/>
  <c r="X124" i="5"/>
  <c r="X129" i="5"/>
  <c r="X134" i="5"/>
  <c r="X138" i="5"/>
  <c r="X142" i="5"/>
  <c r="X146" i="5"/>
  <c r="X150" i="5"/>
  <c r="X154" i="5"/>
  <c r="X158" i="5"/>
  <c r="X162" i="5"/>
  <c r="X166" i="5"/>
  <c r="X170" i="5"/>
  <c r="X174" i="5"/>
  <c r="X178" i="5"/>
  <c r="X182" i="5"/>
  <c r="X186" i="5"/>
  <c r="X190" i="5"/>
  <c r="X194" i="5"/>
  <c r="X198" i="5"/>
  <c r="X202" i="5"/>
  <c r="X206" i="5"/>
  <c r="X210" i="5"/>
  <c r="X214" i="5"/>
  <c r="X114" i="5"/>
  <c r="X217" i="5" s="1"/>
  <c r="X120" i="5"/>
  <c r="X125" i="5"/>
  <c r="X130" i="5"/>
  <c r="X135" i="5"/>
  <c r="X139" i="5"/>
  <c r="X143" i="5"/>
  <c r="X147" i="5"/>
  <c r="X151" i="5"/>
  <c r="X155" i="5"/>
  <c r="X159" i="5"/>
  <c r="X163" i="5"/>
  <c r="X167" i="5"/>
  <c r="X171" i="5"/>
  <c r="X175" i="5"/>
  <c r="X179" i="5"/>
  <c r="X183" i="5"/>
  <c r="X187" i="5"/>
  <c r="X191" i="5"/>
  <c r="X195" i="5"/>
  <c r="X199" i="5"/>
  <c r="X203" i="5"/>
  <c r="X207" i="5"/>
  <c r="X211" i="5"/>
  <c r="X215" i="5"/>
  <c r="V114" i="5"/>
  <c r="V217" i="5" s="1"/>
  <c r="V118" i="5"/>
  <c r="V122" i="5"/>
  <c r="V126" i="5"/>
  <c r="V130" i="5"/>
  <c r="V134" i="5"/>
  <c r="V138" i="5"/>
  <c r="V142" i="5"/>
  <c r="V146" i="5"/>
  <c r="V150" i="5"/>
  <c r="V154" i="5"/>
  <c r="V158" i="5"/>
  <c r="V162" i="5"/>
  <c r="V166" i="5"/>
  <c r="V170" i="5"/>
  <c r="V174" i="5"/>
  <c r="V178" i="5"/>
  <c r="V182" i="5"/>
  <c r="V186" i="5"/>
  <c r="V190" i="5"/>
  <c r="V194" i="5"/>
  <c r="V198" i="5"/>
  <c r="V202" i="5"/>
  <c r="V206" i="5"/>
  <c r="V210" i="5"/>
  <c r="V214" i="5"/>
  <c r="V115" i="5"/>
  <c r="V119" i="5"/>
  <c r="V123" i="5"/>
  <c r="V127" i="5"/>
  <c r="V131" i="5"/>
  <c r="V135" i="5"/>
  <c r="V139" i="5"/>
  <c r="V143" i="5"/>
  <c r="V147" i="5"/>
  <c r="V151" i="5"/>
  <c r="V155" i="5"/>
  <c r="V159" i="5"/>
  <c r="V163" i="5"/>
  <c r="V167" i="5"/>
  <c r="V171" i="5"/>
  <c r="V175" i="5"/>
  <c r="V179" i="5"/>
  <c r="V183" i="5"/>
  <c r="V187" i="5"/>
  <c r="V191" i="5"/>
  <c r="V195" i="5"/>
  <c r="V199" i="5"/>
  <c r="V203" i="5"/>
  <c r="V207" i="5"/>
  <c r="V211" i="5"/>
  <c r="V215" i="5"/>
  <c r="V117" i="5"/>
  <c r="V121" i="5"/>
  <c r="V125" i="5"/>
  <c r="V129" i="5"/>
  <c r="V133" i="5"/>
  <c r="V137" i="5"/>
  <c r="V141" i="5"/>
  <c r="V145" i="5"/>
  <c r="V116" i="5"/>
  <c r="V120" i="5"/>
  <c r="V124" i="5"/>
  <c r="V128" i="5"/>
  <c r="V132" i="5"/>
  <c r="V136" i="5"/>
  <c r="V140" i="5"/>
  <c r="V144" i="5"/>
  <c r="V148" i="5"/>
  <c r="V152" i="5"/>
  <c r="V156" i="5"/>
  <c r="V160" i="5"/>
  <c r="V164" i="5"/>
  <c r="V168" i="5"/>
  <c r="V172" i="5"/>
  <c r="V176" i="5"/>
  <c r="V180" i="5"/>
  <c r="V184" i="5"/>
  <c r="V188" i="5"/>
  <c r="V192" i="5"/>
  <c r="V196" i="5"/>
  <c r="V200" i="5"/>
  <c r="V204" i="5"/>
  <c r="V208" i="5"/>
  <c r="V212" i="5"/>
  <c r="V157" i="5"/>
  <c r="V173" i="5"/>
  <c r="V189" i="5"/>
  <c r="V205" i="5"/>
  <c r="V161" i="5"/>
  <c r="V177" i="5"/>
  <c r="V193" i="5"/>
  <c r="V209" i="5"/>
  <c r="V149" i="5"/>
  <c r="V165" i="5"/>
  <c r="V181" i="5"/>
  <c r="V197" i="5"/>
  <c r="V213" i="5"/>
  <c r="V153" i="5"/>
  <c r="V169" i="5"/>
  <c r="V185" i="5"/>
  <c r="V201" i="5"/>
  <c r="W114" i="5"/>
  <c r="W217" i="5" s="1"/>
  <c r="W118" i="5"/>
  <c r="W122" i="5"/>
  <c r="W126" i="5"/>
  <c r="W130" i="5"/>
  <c r="W134" i="5"/>
  <c r="W138" i="5"/>
  <c r="W142" i="5"/>
  <c r="W146" i="5"/>
  <c r="W150" i="5"/>
  <c r="W154" i="5"/>
  <c r="W158" i="5"/>
  <c r="W162" i="5"/>
  <c r="W166" i="5"/>
  <c r="W170" i="5"/>
  <c r="W174" i="5"/>
  <c r="W178" i="5"/>
  <c r="W182" i="5"/>
  <c r="W186" i="5"/>
  <c r="W190" i="5"/>
  <c r="W194" i="5"/>
  <c r="W198" i="5"/>
  <c r="W202" i="5"/>
  <c r="W206" i="5"/>
  <c r="W210" i="5"/>
  <c r="W214" i="5"/>
  <c r="W115" i="5"/>
  <c r="W119" i="5"/>
  <c r="W123" i="5"/>
  <c r="W127" i="5"/>
  <c r="W131" i="5"/>
  <c r="W135" i="5"/>
  <c r="W139" i="5"/>
  <c r="W143" i="5"/>
  <c r="W147" i="5"/>
  <c r="W151" i="5"/>
  <c r="W155" i="5"/>
  <c r="W159" i="5"/>
  <c r="W163" i="5"/>
  <c r="W167" i="5"/>
  <c r="W171" i="5"/>
  <c r="W175" i="5"/>
  <c r="W179" i="5"/>
  <c r="W183" i="5"/>
  <c r="W187" i="5"/>
  <c r="W191" i="5"/>
  <c r="W195" i="5"/>
  <c r="W199" i="5"/>
  <c r="W203" i="5"/>
  <c r="W207" i="5"/>
  <c r="W211" i="5"/>
  <c r="W215" i="5"/>
  <c r="W116" i="5"/>
  <c r="W120" i="5"/>
  <c r="W124" i="5"/>
  <c r="W128" i="5"/>
  <c r="W132" i="5"/>
  <c r="W136" i="5"/>
  <c r="W140" i="5"/>
  <c r="W144" i="5"/>
  <c r="W148" i="5"/>
  <c r="W152" i="5"/>
  <c r="W156" i="5"/>
  <c r="W160" i="5"/>
  <c r="W164" i="5"/>
  <c r="W168" i="5"/>
  <c r="W172" i="5"/>
  <c r="W176" i="5"/>
  <c r="W180" i="5"/>
  <c r="W184" i="5"/>
  <c r="W188" i="5"/>
  <c r="W192" i="5"/>
  <c r="W196" i="5"/>
  <c r="W200" i="5"/>
  <c r="W204" i="5"/>
  <c r="W208" i="5"/>
  <c r="W212" i="5"/>
  <c r="W125" i="5"/>
  <c r="W141" i="5"/>
  <c r="W157" i="5"/>
  <c r="W173" i="5"/>
  <c r="W189" i="5"/>
  <c r="W205" i="5"/>
  <c r="W129" i="5"/>
  <c r="W145" i="5"/>
  <c r="W161" i="5"/>
  <c r="W177" i="5"/>
  <c r="W193" i="5"/>
  <c r="W209" i="5"/>
  <c r="W117" i="5"/>
  <c r="W133" i="5"/>
  <c r="W149" i="5"/>
  <c r="W165" i="5"/>
  <c r="W181" i="5"/>
  <c r="W197" i="5"/>
  <c r="W213" i="5"/>
  <c r="W121" i="5"/>
  <c r="W137" i="5"/>
  <c r="W153" i="5"/>
  <c r="W169" i="5"/>
  <c r="W185" i="5"/>
  <c r="W201" i="5"/>
  <c r="Y114" i="5"/>
  <c r="Y217" i="5" s="1"/>
  <c r="Y118" i="5"/>
  <c r="Y122" i="5"/>
  <c r="Y126" i="5"/>
  <c r="Y130" i="5"/>
  <c r="Y134" i="5"/>
  <c r="Y138" i="5"/>
  <c r="Y142" i="5"/>
  <c r="Y146" i="5"/>
  <c r="Y150" i="5"/>
  <c r="Y154" i="5"/>
  <c r="Y158" i="5"/>
  <c r="Y162" i="5"/>
  <c r="Y166" i="5"/>
  <c r="Y170" i="5"/>
  <c r="Y174" i="5"/>
  <c r="Y178" i="5"/>
  <c r="Y182" i="5"/>
  <c r="Y186" i="5"/>
  <c r="Y190" i="5"/>
  <c r="Y194" i="5"/>
  <c r="Y198" i="5"/>
  <c r="Y202" i="5"/>
  <c r="Y206" i="5"/>
  <c r="Y210" i="5"/>
  <c r="Y214" i="5"/>
  <c r="Y115" i="5"/>
  <c r="Y119" i="5"/>
  <c r="Y123" i="5"/>
  <c r="Y127" i="5"/>
  <c r="Y131" i="5"/>
  <c r="Y135" i="5"/>
  <c r="Y139" i="5"/>
  <c r="Y143" i="5"/>
  <c r="Y147" i="5"/>
  <c r="Y151" i="5"/>
  <c r="Y155" i="5"/>
  <c r="Y159" i="5"/>
  <c r="Y163" i="5"/>
  <c r="Y167" i="5"/>
  <c r="Y171" i="5"/>
  <c r="Y175" i="5"/>
  <c r="Y179" i="5"/>
  <c r="Y183" i="5"/>
  <c r="Y187" i="5"/>
  <c r="Y191" i="5"/>
  <c r="Y195" i="5"/>
  <c r="Y199" i="5"/>
  <c r="Y203" i="5"/>
  <c r="Y207" i="5"/>
  <c r="Y211" i="5"/>
  <c r="Y215" i="5"/>
  <c r="Y116" i="5"/>
  <c r="Y120" i="5"/>
  <c r="Y124" i="5"/>
  <c r="Y128" i="5"/>
  <c r="Y132" i="5"/>
  <c r="Y136" i="5"/>
  <c r="Y140" i="5"/>
  <c r="Y144" i="5"/>
  <c r="Y148" i="5"/>
  <c r="Y152" i="5"/>
  <c r="Y156" i="5"/>
  <c r="Y160" i="5"/>
  <c r="Y164" i="5"/>
  <c r="Y168" i="5"/>
  <c r="Y172" i="5"/>
  <c r="Y176" i="5"/>
  <c r="Y180" i="5"/>
  <c r="Y184" i="5"/>
  <c r="Y188" i="5"/>
  <c r="Y192" i="5"/>
  <c r="Y196" i="5"/>
  <c r="Y200" i="5"/>
  <c r="Y204" i="5"/>
  <c r="Y208" i="5"/>
  <c r="Y212" i="5"/>
  <c r="Y117" i="5"/>
  <c r="Y133" i="5"/>
  <c r="Y149" i="5"/>
  <c r="Y165" i="5"/>
  <c r="Y181" i="5"/>
  <c r="Y197" i="5"/>
  <c r="Y213" i="5"/>
  <c r="Y121" i="5"/>
  <c r="Y137" i="5"/>
  <c r="Y153" i="5"/>
  <c r="Y169" i="5"/>
  <c r="Y185" i="5"/>
  <c r="Y201" i="5"/>
  <c r="Y125" i="5"/>
  <c r="Y141" i="5"/>
  <c r="Y157" i="5"/>
  <c r="Y173" i="5"/>
  <c r="Y189" i="5"/>
  <c r="Y205" i="5"/>
  <c r="Y129" i="5"/>
  <c r="Y145" i="5"/>
  <c r="Y161" i="5"/>
  <c r="Y177" i="5"/>
  <c r="Y193" i="5"/>
  <c r="Y209" i="5"/>
  <c r="R218" i="5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U114" i="5"/>
  <c r="U217" i="5" s="1"/>
  <c r="U118" i="5"/>
  <c r="U122" i="5"/>
  <c r="U126" i="5"/>
  <c r="U130" i="5"/>
  <c r="U134" i="5"/>
  <c r="U138" i="5"/>
  <c r="U142" i="5"/>
  <c r="U146" i="5"/>
  <c r="U150" i="5"/>
  <c r="U154" i="5"/>
  <c r="U158" i="5"/>
  <c r="U162" i="5"/>
  <c r="U166" i="5"/>
  <c r="U170" i="5"/>
  <c r="U174" i="5"/>
  <c r="U178" i="5"/>
  <c r="U182" i="5"/>
  <c r="U186" i="5"/>
  <c r="U190" i="5"/>
  <c r="U194" i="5"/>
  <c r="U198" i="5"/>
  <c r="U202" i="5"/>
  <c r="U206" i="5"/>
  <c r="U210" i="5"/>
  <c r="U214" i="5"/>
  <c r="U115" i="5"/>
  <c r="U119" i="5"/>
  <c r="U123" i="5"/>
  <c r="U127" i="5"/>
  <c r="U131" i="5"/>
  <c r="U135" i="5"/>
  <c r="U139" i="5"/>
  <c r="U143" i="5"/>
  <c r="U147" i="5"/>
  <c r="U151" i="5"/>
  <c r="U155" i="5"/>
  <c r="U159" i="5"/>
  <c r="U163" i="5"/>
  <c r="U167" i="5"/>
  <c r="U171" i="5"/>
  <c r="U175" i="5"/>
  <c r="U179" i="5"/>
  <c r="U183" i="5"/>
  <c r="U187" i="5"/>
  <c r="U191" i="5"/>
  <c r="U195" i="5"/>
  <c r="U199" i="5"/>
  <c r="U203" i="5"/>
  <c r="U207" i="5"/>
  <c r="U211" i="5"/>
  <c r="U215" i="5"/>
  <c r="U116" i="5"/>
  <c r="U120" i="5"/>
  <c r="U124" i="5"/>
  <c r="U128" i="5"/>
  <c r="U132" i="5"/>
  <c r="U136" i="5"/>
  <c r="U140" i="5"/>
  <c r="U144" i="5"/>
  <c r="U148" i="5"/>
  <c r="U152" i="5"/>
  <c r="U156" i="5"/>
  <c r="U160" i="5"/>
  <c r="U164" i="5"/>
  <c r="U168" i="5"/>
  <c r="U172" i="5"/>
  <c r="U176" i="5"/>
  <c r="U180" i="5"/>
  <c r="U184" i="5"/>
  <c r="U188" i="5"/>
  <c r="U192" i="5"/>
  <c r="U196" i="5"/>
  <c r="U200" i="5"/>
  <c r="U204" i="5"/>
  <c r="U208" i="5"/>
  <c r="U212" i="5"/>
  <c r="U117" i="5"/>
  <c r="U133" i="5"/>
  <c r="U149" i="5"/>
  <c r="U165" i="5"/>
  <c r="U181" i="5"/>
  <c r="U197" i="5"/>
  <c r="U213" i="5"/>
  <c r="U121" i="5"/>
  <c r="U137" i="5"/>
  <c r="U153" i="5"/>
  <c r="U169" i="5"/>
  <c r="U185" i="5"/>
  <c r="U201" i="5"/>
  <c r="U125" i="5"/>
  <c r="U141" i="5"/>
  <c r="U157" i="5"/>
  <c r="U173" i="5"/>
  <c r="U189" i="5"/>
  <c r="U205" i="5"/>
  <c r="U129" i="5"/>
  <c r="U145" i="5"/>
  <c r="U161" i="5"/>
  <c r="U177" i="5"/>
  <c r="U193" i="5"/>
  <c r="U209" i="5"/>
  <c r="T115" i="5"/>
  <c r="T119" i="5"/>
  <c r="T123" i="5"/>
  <c r="T127" i="5"/>
  <c r="T131" i="5"/>
  <c r="T135" i="5"/>
  <c r="T116" i="5"/>
  <c r="T121" i="5"/>
  <c r="T126" i="5"/>
  <c r="T132" i="5"/>
  <c r="T137" i="5"/>
  <c r="T141" i="5"/>
  <c r="T145" i="5"/>
  <c r="T149" i="5"/>
  <c r="T153" i="5"/>
  <c r="T157" i="5"/>
  <c r="T161" i="5"/>
  <c r="T165" i="5"/>
  <c r="T169" i="5"/>
  <c r="T173" i="5"/>
  <c r="T177" i="5"/>
  <c r="T181" i="5"/>
  <c r="T185" i="5"/>
  <c r="T189" i="5"/>
  <c r="T193" i="5"/>
  <c r="T197" i="5"/>
  <c r="T201" i="5"/>
  <c r="T205" i="5"/>
  <c r="T209" i="5"/>
  <c r="T213" i="5"/>
  <c r="T117" i="5"/>
  <c r="T122" i="5"/>
  <c r="T128" i="5"/>
  <c r="T133" i="5"/>
  <c r="T138" i="5"/>
  <c r="T142" i="5"/>
  <c r="T146" i="5"/>
  <c r="T150" i="5"/>
  <c r="T154" i="5"/>
  <c r="T158" i="5"/>
  <c r="T162" i="5"/>
  <c r="T166" i="5"/>
  <c r="T170" i="5"/>
  <c r="T174" i="5"/>
  <c r="T178" i="5"/>
  <c r="T182" i="5"/>
  <c r="T186" i="5"/>
  <c r="T190" i="5"/>
  <c r="T194" i="5"/>
  <c r="T198" i="5"/>
  <c r="T202" i="5"/>
  <c r="T206" i="5"/>
  <c r="T210" i="5"/>
  <c r="T214" i="5"/>
  <c r="T118" i="5"/>
  <c r="T124" i="5"/>
  <c r="T129" i="5"/>
  <c r="T134" i="5"/>
  <c r="T139" i="5"/>
  <c r="T143" i="5"/>
  <c r="T147" i="5"/>
  <c r="T151" i="5"/>
  <c r="T155" i="5"/>
  <c r="T159" i="5"/>
  <c r="T163" i="5"/>
  <c r="T167" i="5"/>
  <c r="T171" i="5"/>
  <c r="T175" i="5"/>
  <c r="T179" i="5"/>
  <c r="T183" i="5"/>
  <c r="T187" i="5"/>
  <c r="T191" i="5"/>
  <c r="T195" i="5"/>
  <c r="T199" i="5"/>
  <c r="T203" i="5"/>
  <c r="T207" i="5"/>
  <c r="T211" i="5"/>
  <c r="T215" i="5"/>
  <c r="T114" i="5"/>
  <c r="T217" i="5" s="1"/>
  <c r="T120" i="5"/>
  <c r="T125" i="5"/>
  <c r="T130" i="5"/>
  <c r="T136" i="5"/>
  <c r="T140" i="5"/>
  <c r="T144" i="5"/>
  <c r="T148" i="5"/>
  <c r="T152" i="5"/>
  <c r="T156" i="5"/>
  <c r="T160" i="5"/>
  <c r="T164" i="5"/>
  <c r="T168" i="5"/>
  <c r="T172" i="5"/>
  <c r="T176" i="5"/>
  <c r="T180" i="5"/>
  <c r="T184" i="5"/>
  <c r="T188" i="5"/>
  <c r="T192" i="5"/>
  <c r="T196" i="5"/>
  <c r="T200" i="5"/>
  <c r="T204" i="5"/>
  <c r="T208" i="5"/>
  <c r="T212" i="5"/>
  <c r="S115" i="5"/>
  <c r="S119" i="5"/>
  <c r="S123" i="5"/>
  <c r="S127" i="5"/>
  <c r="S116" i="5"/>
  <c r="S120" i="5"/>
  <c r="S124" i="5"/>
  <c r="S128" i="5"/>
  <c r="S132" i="5"/>
  <c r="S136" i="5"/>
  <c r="S140" i="5"/>
  <c r="S144" i="5"/>
  <c r="S148" i="5"/>
  <c r="S152" i="5"/>
  <c r="S156" i="5"/>
  <c r="S160" i="5"/>
  <c r="S164" i="5"/>
  <c r="S168" i="5"/>
  <c r="S172" i="5"/>
  <c r="S176" i="5"/>
  <c r="S180" i="5"/>
  <c r="S184" i="5"/>
  <c r="S188" i="5"/>
  <c r="S192" i="5"/>
  <c r="S196" i="5"/>
  <c r="S200" i="5"/>
  <c r="S204" i="5"/>
  <c r="S208" i="5"/>
  <c r="S212" i="5"/>
  <c r="S114" i="5"/>
  <c r="S217" i="5" s="1"/>
  <c r="S118" i="5"/>
  <c r="S122" i="5"/>
  <c r="S126" i="5"/>
  <c r="S130" i="5"/>
  <c r="S134" i="5"/>
  <c r="S138" i="5"/>
  <c r="S142" i="5"/>
  <c r="S146" i="5"/>
  <c r="S150" i="5"/>
  <c r="S154" i="5"/>
  <c r="S158" i="5"/>
  <c r="S162" i="5"/>
  <c r="S166" i="5"/>
  <c r="S170" i="5"/>
  <c r="S174" i="5"/>
  <c r="S178" i="5"/>
  <c r="S182" i="5"/>
  <c r="S186" i="5"/>
  <c r="S190" i="5"/>
  <c r="S194" i="5"/>
  <c r="S198" i="5"/>
  <c r="S202" i="5"/>
  <c r="S206" i="5"/>
  <c r="S210" i="5"/>
  <c r="S214" i="5"/>
  <c r="S125" i="5"/>
  <c r="S135" i="5"/>
  <c r="S143" i="5"/>
  <c r="S151" i="5"/>
  <c r="S159" i="5"/>
  <c r="S167" i="5"/>
  <c r="S175" i="5"/>
  <c r="S183" i="5"/>
  <c r="S191" i="5"/>
  <c r="S199" i="5"/>
  <c r="S207" i="5"/>
  <c r="S215" i="5"/>
  <c r="S129" i="5"/>
  <c r="S137" i="5"/>
  <c r="S145" i="5"/>
  <c r="S153" i="5"/>
  <c r="S161" i="5"/>
  <c r="S169" i="5"/>
  <c r="S177" i="5"/>
  <c r="S185" i="5"/>
  <c r="S193" i="5"/>
  <c r="S201" i="5"/>
  <c r="S209" i="5"/>
  <c r="S117" i="5"/>
  <c r="S131" i="5"/>
  <c r="S139" i="5"/>
  <c r="S147" i="5"/>
  <c r="S155" i="5"/>
  <c r="S163" i="5"/>
  <c r="S171" i="5"/>
  <c r="S179" i="5"/>
  <c r="S187" i="5"/>
  <c r="S195" i="5"/>
  <c r="S203" i="5"/>
  <c r="S211" i="5"/>
  <c r="S121" i="5"/>
  <c r="S133" i="5"/>
  <c r="S141" i="5"/>
  <c r="S149" i="5"/>
  <c r="S157" i="5"/>
  <c r="S165" i="5"/>
  <c r="S173" i="5"/>
  <c r="S181" i="5"/>
  <c r="S189" i="5"/>
  <c r="S197" i="5"/>
  <c r="S205" i="5"/>
  <c r="S213" i="5"/>
  <c r="Q114" i="5"/>
  <c r="Q217" i="5" s="1"/>
  <c r="Q118" i="5"/>
  <c r="Q122" i="5"/>
  <c r="Q126" i="5"/>
  <c r="Q130" i="5"/>
  <c r="Q134" i="5"/>
  <c r="Q138" i="5"/>
  <c r="Q142" i="5"/>
  <c r="Q146" i="5"/>
  <c r="Q150" i="5"/>
  <c r="Q154" i="5"/>
  <c r="Q158" i="5"/>
  <c r="Q162" i="5"/>
  <c r="Q166" i="5"/>
  <c r="Q170" i="5"/>
  <c r="Q174" i="5"/>
  <c r="Q178" i="5"/>
  <c r="Q182" i="5"/>
  <c r="Q186" i="5"/>
  <c r="Q190" i="5"/>
  <c r="Q194" i="5"/>
  <c r="Q198" i="5"/>
  <c r="Q202" i="5"/>
  <c r="Q206" i="5"/>
  <c r="Q210" i="5"/>
  <c r="Q214" i="5"/>
  <c r="Q115" i="5"/>
  <c r="Q119" i="5"/>
  <c r="Q123" i="5"/>
  <c r="Q117" i="5"/>
  <c r="Q125" i="5"/>
  <c r="Q131" i="5"/>
  <c r="Q136" i="5"/>
  <c r="Q141" i="5"/>
  <c r="Q147" i="5"/>
  <c r="Q152" i="5"/>
  <c r="Q157" i="5"/>
  <c r="Q163" i="5"/>
  <c r="Q168" i="5"/>
  <c r="Q173" i="5"/>
  <c r="Q179" i="5"/>
  <c r="Q184" i="5"/>
  <c r="Q189" i="5"/>
  <c r="Q195" i="5"/>
  <c r="Q200" i="5"/>
  <c r="Q205" i="5"/>
  <c r="Q211" i="5"/>
  <c r="Q120" i="5"/>
  <c r="Q127" i="5"/>
  <c r="Q132" i="5"/>
  <c r="Q137" i="5"/>
  <c r="Q143" i="5"/>
  <c r="Q148" i="5"/>
  <c r="Q153" i="5"/>
  <c r="Q159" i="5"/>
  <c r="Q164" i="5"/>
  <c r="Q169" i="5"/>
  <c r="Q175" i="5"/>
  <c r="Q180" i="5"/>
  <c r="Q185" i="5"/>
  <c r="Q191" i="5"/>
  <c r="Q196" i="5"/>
  <c r="Q201" i="5"/>
  <c r="Q207" i="5"/>
  <c r="Q212" i="5"/>
  <c r="Q121" i="5"/>
  <c r="Q128" i="5"/>
  <c r="Q133" i="5"/>
  <c r="Q139" i="5"/>
  <c r="Q144" i="5"/>
  <c r="Q149" i="5"/>
  <c r="Q155" i="5"/>
  <c r="Q160" i="5"/>
  <c r="Q165" i="5"/>
  <c r="Q171" i="5"/>
  <c r="Q176" i="5"/>
  <c r="Q181" i="5"/>
  <c r="Q187" i="5"/>
  <c r="Q192" i="5"/>
  <c r="Q197" i="5"/>
  <c r="Q203" i="5"/>
  <c r="Q208" i="5"/>
  <c r="Q213" i="5"/>
  <c r="Q116" i="5"/>
  <c r="Q140" i="5"/>
  <c r="Q161" i="5"/>
  <c r="Q183" i="5"/>
  <c r="Q204" i="5"/>
  <c r="Q124" i="5"/>
  <c r="Q145" i="5"/>
  <c r="Q167" i="5"/>
  <c r="Q188" i="5"/>
  <c r="Q209" i="5"/>
  <c r="Q129" i="5"/>
  <c r="Q151" i="5"/>
  <c r="Q172" i="5"/>
  <c r="Q193" i="5"/>
  <c r="Q215" i="5"/>
  <c r="Q156" i="5"/>
  <c r="Q177" i="5"/>
  <c r="Q199" i="5"/>
  <c r="Q135" i="5"/>
  <c r="P218" i="5"/>
  <c r="P219" i="5" s="1"/>
  <c r="P220" i="5" s="1"/>
  <c r="P221" i="5" s="1"/>
  <c r="P222" i="5" s="1"/>
  <c r="P223" i="5" s="1"/>
  <c r="P224" i="5" s="1"/>
  <c r="P225" i="5" s="1"/>
  <c r="P226" i="5" s="1"/>
  <c r="P227" i="5" s="1"/>
  <c r="P228" i="5" s="1"/>
  <c r="P229" i="5" s="1"/>
  <c r="P230" i="5" s="1"/>
  <c r="P231" i="5" s="1"/>
  <c r="P232" i="5" s="1"/>
  <c r="P233" i="5" s="1"/>
  <c r="P234" i="5" s="1"/>
  <c r="P235" i="5" s="1"/>
  <c r="P236" i="5" s="1"/>
  <c r="P237" i="5" s="1"/>
  <c r="P238" i="5" s="1"/>
  <c r="P239" i="5" s="1"/>
  <c r="P240" i="5" s="1"/>
  <c r="P241" i="5" s="1"/>
  <c r="P242" i="5" s="1"/>
  <c r="P243" i="5" s="1"/>
  <c r="P244" i="5" s="1"/>
  <c r="P245" i="5" s="1"/>
  <c r="P246" i="5" s="1"/>
  <c r="P247" i="5" s="1"/>
  <c r="P248" i="5" s="1"/>
  <c r="P249" i="5" s="1"/>
  <c r="P250" i="5" s="1"/>
  <c r="P251" i="5" s="1"/>
  <c r="P252" i="5" s="1"/>
  <c r="P253" i="5" s="1"/>
  <c r="P254" i="5" s="1"/>
  <c r="P255" i="5" s="1"/>
  <c r="P256" i="5" s="1"/>
  <c r="P257" i="5" s="1"/>
  <c r="P258" i="5" s="1"/>
  <c r="P259" i="5" s="1"/>
  <c r="P260" i="5" s="1"/>
  <c r="P261" i="5" s="1"/>
  <c r="P262" i="5" s="1"/>
  <c r="P263" i="5" s="1"/>
  <c r="P264" i="5" s="1"/>
  <c r="P265" i="5" s="1"/>
  <c r="P266" i="5" s="1"/>
  <c r="P267" i="5" s="1"/>
  <c r="P268" i="5" s="1"/>
  <c r="P269" i="5" s="1"/>
  <c r="P270" i="5" s="1"/>
  <c r="P271" i="5" s="1"/>
  <c r="P272" i="5" s="1"/>
  <c r="P273" i="5" s="1"/>
  <c r="P274" i="5" s="1"/>
  <c r="P275" i="5" s="1"/>
  <c r="P276" i="5" s="1"/>
  <c r="P277" i="5" s="1"/>
  <c r="P278" i="5" s="1"/>
  <c r="P279" i="5" s="1"/>
  <c r="P280" i="5" s="1"/>
  <c r="P281" i="5" s="1"/>
  <c r="P282" i="5" s="1"/>
  <c r="P283" i="5" s="1"/>
  <c r="P284" i="5" s="1"/>
  <c r="P285" i="5" s="1"/>
  <c r="P286" i="5" s="1"/>
  <c r="P287" i="5" s="1"/>
  <c r="P288" i="5" s="1"/>
  <c r="P289" i="5" s="1"/>
  <c r="P290" i="5" s="1"/>
  <c r="P291" i="5" s="1"/>
  <c r="P292" i="5" s="1"/>
  <c r="P293" i="5" s="1"/>
  <c r="P294" i="5" s="1"/>
  <c r="P295" i="5" s="1"/>
  <c r="P296" i="5" s="1"/>
  <c r="P297" i="5" s="1"/>
  <c r="P298" i="5" s="1"/>
  <c r="P299" i="5" s="1"/>
  <c r="P300" i="5" s="1"/>
  <c r="P301" i="5" s="1"/>
  <c r="P302" i="5" s="1"/>
  <c r="P303" i="5" s="1"/>
  <c r="P304" i="5" s="1"/>
  <c r="P305" i="5" s="1"/>
  <c r="P306" i="5" s="1"/>
  <c r="P307" i="5" s="1"/>
  <c r="P308" i="5" s="1"/>
  <c r="P309" i="5" s="1"/>
  <c r="P310" i="5" s="1"/>
  <c r="P311" i="5" s="1"/>
  <c r="P312" i="5" s="1"/>
  <c r="P313" i="5" s="1"/>
  <c r="P314" i="5" s="1"/>
  <c r="P315" i="5" s="1"/>
  <c r="P316" i="5" s="1"/>
  <c r="P317" i="5" s="1"/>
  <c r="P318" i="5" s="1"/>
  <c r="O117" i="5"/>
  <c r="O121" i="5"/>
  <c r="O125" i="5"/>
  <c r="O129" i="5"/>
  <c r="O133" i="5"/>
  <c r="O137" i="5"/>
  <c r="O141" i="5"/>
  <c r="O145" i="5"/>
  <c r="O149" i="5"/>
  <c r="O153" i="5"/>
  <c r="O157" i="5"/>
  <c r="O161" i="5"/>
  <c r="O165" i="5"/>
  <c r="O169" i="5"/>
  <c r="O173" i="5"/>
  <c r="O177" i="5"/>
  <c r="O181" i="5"/>
  <c r="O185" i="5"/>
  <c r="O189" i="5"/>
  <c r="O193" i="5"/>
  <c r="O197" i="5"/>
  <c r="O201" i="5"/>
  <c r="O205" i="5"/>
  <c r="O209" i="5"/>
  <c r="O213" i="5"/>
  <c r="O114" i="5"/>
  <c r="O217" i="5" s="1"/>
  <c r="O118" i="5"/>
  <c r="O122" i="5"/>
  <c r="O126" i="5"/>
  <c r="O130" i="5"/>
  <c r="O134" i="5"/>
  <c r="O138" i="5"/>
  <c r="O142" i="5"/>
  <c r="O146" i="5"/>
  <c r="O150" i="5"/>
  <c r="O154" i="5"/>
  <c r="O158" i="5"/>
  <c r="O162" i="5"/>
  <c r="O166" i="5"/>
  <c r="O170" i="5"/>
  <c r="O174" i="5"/>
  <c r="O178" i="5"/>
  <c r="O182" i="5"/>
  <c r="O186" i="5"/>
  <c r="O190" i="5"/>
  <c r="O194" i="5"/>
  <c r="O198" i="5"/>
  <c r="O202" i="5"/>
  <c r="O206" i="5"/>
  <c r="O210" i="5"/>
  <c r="O214" i="5"/>
  <c r="O115" i="5"/>
  <c r="O119" i="5"/>
  <c r="O123" i="5"/>
  <c r="O127" i="5"/>
  <c r="O131" i="5"/>
  <c r="O135" i="5"/>
  <c r="O139" i="5"/>
  <c r="O143" i="5"/>
  <c r="O147" i="5"/>
  <c r="O151" i="5"/>
  <c r="O155" i="5"/>
  <c r="O159" i="5"/>
  <c r="O163" i="5"/>
  <c r="O167" i="5"/>
  <c r="O171" i="5"/>
  <c r="O175" i="5"/>
  <c r="O179" i="5"/>
  <c r="O183" i="5"/>
  <c r="O187" i="5"/>
  <c r="O191" i="5"/>
  <c r="O195" i="5"/>
  <c r="O199" i="5"/>
  <c r="O203" i="5"/>
  <c r="O207" i="5"/>
  <c r="O211" i="5"/>
  <c r="O215" i="5"/>
  <c r="O124" i="5"/>
  <c r="O140" i="5"/>
  <c r="O156" i="5"/>
  <c r="O172" i="5"/>
  <c r="O188" i="5"/>
  <c r="O204" i="5"/>
  <c r="O128" i="5"/>
  <c r="O144" i="5"/>
  <c r="O160" i="5"/>
  <c r="O176" i="5"/>
  <c r="O192" i="5"/>
  <c r="O208" i="5"/>
  <c r="O116" i="5"/>
  <c r="O132" i="5"/>
  <c r="O148" i="5"/>
  <c r="O164" i="5"/>
  <c r="O180" i="5"/>
  <c r="O196" i="5"/>
  <c r="O212" i="5"/>
  <c r="O168" i="5"/>
  <c r="O120" i="5"/>
  <c r="O184" i="5"/>
  <c r="O152" i="5"/>
  <c r="O136" i="5"/>
  <c r="O200" i="5"/>
  <c r="N114" i="5"/>
  <c r="N217" i="5" s="1"/>
  <c r="N118" i="5"/>
  <c r="N122" i="5"/>
  <c r="N126" i="5"/>
  <c r="N130" i="5"/>
  <c r="N134" i="5"/>
  <c r="N138" i="5"/>
  <c r="N142" i="5"/>
  <c r="N146" i="5"/>
  <c r="N150" i="5"/>
  <c r="N154" i="5"/>
  <c r="N158" i="5"/>
  <c r="N162" i="5"/>
  <c r="N166" i="5"/>
  <c r="N170" i="5"/>
  <c r="N174" i="5"/>
  <c r="N178" i="5"/>
  <c r="N182" i="5"/>
  <c r="N186" i="5"/>
  <c r="N190" i="5"/>
  <c r="N194" i="5"/>
  <c r="N198" i="5"/>
  <c r="N202" i="5"/>
  <c r="N206" i="5"/>
  <c r="N210" i="5"/>
  <c r="N214" i="5"/>
  <c r="N115" i="5"/>
  <c r="N119" i="5"/>
  <c r="N123" i="5"/>
  <c r="N127" i="5"/>
  <c r="N131" i="5"/>
  <c r="N135" i="5"/>
  <c r="N139" i="5"/>
  <c r="N143" i="5"/>
  <c r="N147" i="5"/>
  <c r="N151" i="5"/>
  <c r="N155" i="5"/>
  <c r="N159" i="5"/>
  <c r="N163" i="5"/>
  <c r="N167" i="5"/>
  <c r="N171" i="5"/>
  <c r="N175" i="5"/>
  <c r="N179" i="5"/>
  <c r="N183" i="5"/>
  <c r="N187" i="5"/>
  <c r="N191" i="5"/>
  <c r="N195" i="5"/>
  <c r="N199" i="5"/>
  <c r="N203" i="5"/>
  <c r="N207" i="5"/>
  <c r="N211" i="5"/>
  <c r="N215" i="5"/>
  <c r="N116" i="5"/>
  <c r="N120" i="5"/>
  <c r="N124" i="5"/>
  <c r="N128" i="5"/>
  <c r="N132" i="5"/>
  <c r="N136" i="5"/>
  <c r="N140" i="5"/>
  <c r="N148" i="5"/>
  <c r="N152" i="5"/>
  <c r="N156" i="5"/>
  <c r="N164" i="5"/>
  <c r="N172" i="5"/>
  <c r="N180" i="5"/>
  <c r="N188" i="5"/>
  <c r="N196" i="5"/>
  <c r="N200" i="5"/>
  <c r="N204" i="5"/>
  <c r="N212" i="5"/>
  <c r="N144" i="5"/>
  <c r="N160" i="5"/>
  <c r="N168" i="5"/>
  <c r="N176" i="5"/>
  <c r="N184" i="5"/>
  <c r="N192" i="5"/>
  <c r="N208" i="5"/>
  <c r="N125" i="5"/>
  <c r="N141" i="5"/>
  <c r="N157" i="5"/>
  <c r="N173" i="5"/>
  <c r="N189" i="5"/>
  <c r="N205" i="5"/>
  <c r="N117" i="5"/>
  <c r="N165" i="5"/>
  <c r="N197" i="5"/>
  <c r="N169" i="5"/>
  <c r="N201" i="5"/>
  <c r="N129" i="5"/>
  <c r="N145" i="5"/>
  <c r="N161" i="5"/>
  <c r="N177" i="5"/>
  <c r="N193" i="5"/>
  <c r="N209" i="5"/>
  <c r="N133" i="5"/>
  <c r="N149" i="5"/>
  <c r="N181" i="5"/>
  <c r="N213" i="5"/>
  <c r="N121" i="5"/>
  <c r="N137" i="5"/>
  <c r="N153" i="5"/>
  <c r="N185" i="5"/>
  <c r="M114" i="5"/>
  <c r="M217" i="5" s="1"/>
  <c r="M118" i="5"/>
  <c r="M122" i="5"/>
  <c r="M126" i="5"/>
  <c r="M130" i="5"/>
  <c r="M134" i="5"/>
  <c r="M138" i="5"/>
  <c r="M142" i="5"/>
  <c r="M146" i="5"/>
  <c r="M150" i="5"/>
  <c r="M154" i="5"/>
  <c r="M158" i="5"/>
  <c r="M162" i="5"/>
  <c r="M166" i="5"/>
  <c r="M170" i="5"/>
  <c r="M174" i="5"/>
  <c r="M178" i="5"/>
  <c r="M182" i="5"/>
  <c r="M186" i="5"/>
  <c r="M190" i="5"/>
  <c r="M194" i="5"/>
  <c r="M198" i="5"/>
  <c r="M202" i="5"/>
  <c r="M206" i="5"/>
  <c r="M210" i="5"/>
  <c r="M214" i="5"/>
  <c r="M115" i="5"/>
  <c r="M119" i="5"/>
  <c r="M123" i="5"/>
  <c r="M127" i="5"/>
  <c r="M131" i="5"/>
  <c r="M135" i="5"/>
  <c r="M139" i="5"/>
  <c r="M143" i="5"/>
  <c r="M147" i="5"/>
  <c r="M151" i="5"/>
  <c r="M155" i="5"/>
  <c r="M159" i="5"/>
  <c r="M163" i="5"/>
  <c r="M167" i="5"/>
  <c r="M171" i="5"/>
  <c r="M175" i="5"/>
  <c r="M179" i="5"/>
  <c r="M183" i="5"/>
  <c r="M187" i="5"/>
  <c r="M191" i="5"/>
  <c r="M195" i="5"/>
  <c r="M199" i="5"/>
  <c r="M203" i="5"/>
  <c r="M207" i="5"/>
  <c r="M211" i="5"/>
  <c r="M215" i="5"/>
  <c r="M116" i="5"/>
  <c r="M120" i="5"/>
  <c r="M124" i="5"/>
  <c r="M128" i="5"/>
  <c r="M132" i="5"/>
  <c r="M136" i="5"/>
  <c r="M140" i="5"/>
  <c r="M144" i="5"/>
  <c r="M148" i="5"/>
  <c r="M152" i="5"/>
  <c r="M156" i="5"/>
  <c r="M160" i="5"/>
  <c r="M164" i="5"/>
  <c r="M168" i="5"/>
  <c r="M172" i="5"/>
  <c r="M176" i="5"/>
  <c r="M180" i="5"/>
  <c r="M184" i="5"/>
  <c r="M188" i="5"/>
  <c r="M192" i="5"/>
  <c r="M196" i="5"/>
  <c r="M200" i="5"/>
  <c r="M204" i="5"/>
  <c r="M208" i="5"/>
  <c r="M117" i="5"/>
  <c r="M133" i="5"/>
  <c r="M149" i="5"/>
  <c r="M165" i="5"/>
  <c r="M181" i="5"/>
  <c r="M197" i="5"/>
  <c r="M212" i="5"/>
  <c r="M121" i="5"/>
  <c r="M137" i="5"/>
  <c r="M153" i="5"/>
  <c r="M169" i="5"/>
  <c r="M185" i="5"/>
  <c r="M201" i="5"/>
  <c r="M213" i="5"/>
  <c r="M125" i="5"/>
  <c r="M141" i="5"/>
  <c r="M157" i="5"/>
  <c r="M173" i="5"/>
  <c r="M189" i="5"/>
  <c r="M205" i="5"/>
  <c r="M129" i="5"/>
  <c r="M145" i="5"/>
  <c r="M161" i="5"/>
  <c r="M177" i="5"/>
  <c r="M193" i="5"/>
  <c r="M209" i="5"/>
  <c r="K115" i="5"/>
  <c r="K119" i="5"/>
  <c r="K123" i="5"/>
  <c r="K127" i="5"/>
  <c r="K131" i="5"/>
  <c r="K135" i="5"/>
  <c r="K139" i="5"/>
  <c r="K143" i="5"/>
  <c r="K147" i="5"/>
  <c r="K151" i="5"/>
  <c r="K155" i="5"/>
  <c r="K159" i="5"/>
  <c r="K163" i="5"/>
  <c r="K167" i="5"/>
  <c r="K171" i="5"/>
  <c r="K175" i="5"/>
  <c r="K179" i="5"/>
  <c r="K183" i="5"/>
  <c r="K187" i="5"/>
  <c r="K191" i="5"/>
  <c r="K195" i="5"/>
  <c r="K199" i="5"/>
  <c r="K203" i="5"/>
  <c r="K207" i="5"/>
  <c r="K211" i="5"/>
  <c r="K215" i="5"/>
  <c r="K116" i="5"/>
  <c r="K120" i="5"/>
  <c r="K124" i="5"/>
  <c r="K128" i="5"/>
  <c r="K132" i="5"/>
  <c r="K136" i="5"/>
  <c r="K140" i="5"/>
  <c r="K144" i="5"/>
  <c r="K148" i="5"/>
  <c r="K152" i="5"/>
  <c r="K156" i="5"/>
  <c r="K160" i="5"/>
  <c r="K164" i="5"/>
  <c r="K168" i="5"/>
  <c r="K172" i="5"/>
  <c r="K176" i="5"/>
  <c r="K180" i="5"/>
  <c r="K184" i="5"/>
  <c r="K188" i="5"/>
  <c r="K192" i="5"/>
  <c r="K196" i="5"/>
  <c r="K200" i="5"/>
  <c r="K204" i="5"/>
  <c r="K208" i="5"/>
  <c r="K212" i="5"/>
  <c r="K117" i="5"/>
  <c r="K121" i="5"/>
  <c r="K125" i="5"/>
  <c r="K129" i="5"/>
  <c r="K133" i="5"/>
  <c r="K137" i="5"/>
  <c r="K141" i="5"/>
  <c r="K145" i="5"/>
  <c r="K149" i="5"/>
  <c r="K153" i="5"/>
  <c r="K157" i="5"/>
  <c r="K161" i="5"/>
  <c r="K165" i="5"/>
  <c r="K169" i="5"/>
  <c r="K173" i="5"/>
  <c r="K177" i="5"/>
  <c r="K181" i="5"/>
  <c r="K185" i="5"/>
  <c r="K189" i="5"/>
  <c r="K193" i="5"/>
  <c r="K197" i="5"/>
  <c r="K201" i="5"/>
  <c r="K205" i="5"/>
  <c r="K209" i="5"/>
  <c r="K213" i="5"/>
  <c r="K126" i="5"/>
  <c r="K142" i="5"/>
  <c r="K158" i="5"/>
  <c r="K174" i="5"/>
  <c r="K190" i="5"/>
  <c r="K206" i="5"/>
  <c r="K114" i="5"/>
  <c r="K217" i="5" s="1"/>
  <c r="K130" i="5"/>
  <c r="K146" i="5"/>
  <c r="K162" i="5"/>
  <c r="K178" i="5"/>
  <c r="K194" i="5"/>
  <c r="K210" i="5"/>
  <c r="K118" i="5"/>
  <c r="K134" i="5"/>
  <c r="K150" i="5"/>
  <c r="K166" i="5"/>
  <c r="K182" i="5"/>
  <c r="K198" i="5"/>
  <c r="K214" i="5"/>
  <c r="K122" i="5"/>
  <c r="K138" i="5"/>
  <c r="K154" i="5"/>
  <c r="K170" i="5"/>
  <c r="K186" i="5"/>
  <c r="K202" i="5"/>
  <c r="J115" i="5"/>
  <c r="J119" i="5"/>
  <c r="J123" i="5"/>
  <c r="J127" i="5"/>
  <c r="J131" i="5"/>
  <c r="J135" i="5"/>
  <c r="J139" i="5"/>
  <c r="J143" i="5"/>
  <c r="J147" i="5"/>
  <c r="J151" i="5"/>
  <c r="J155" i="5"/>
  <c r="J159" i="5"/>
  <c r="J163" i="5"/>
  <c r="J167" i="5"/>
  <c r="J171" i="5"/>
  <c r="J175" i="5"/>
  <c r="J179" i="5"/>
  <c r="J183" i="5"/>
  <c r="J187" i="5"/>
  <c r="J191" i="5"/>
  <c r="J195" i="5"/>
  <c r="J199" i="5"/>
  <c r="J203" i="5"/>
  <c r="J207" i="5"/>
  <c r="J211" i="5"/>
  <c r="J215" i="5"/>
  <c r="J200" i="5"/>
  <c r="J114" i="5"/>
  <c r="J217" i="5" s="1"/>
  <c r="J118" i="5"/>
  <c r="J126" i="5"/>
  <c r="J134" i="5"/>
  <c r="J146" i="5"/>
  <c r="J158" i="5"/>
  <c r="J166" i="5"/>
  <c r="J174" i="5"/>
  <c r="J186" i="5"/>
  <c r="J198" i="5"/>
  <c r="J206" i="5"/>
  <c r="J116" i="5"/>
  <c r="J120" i="5"/>
  <c r="J124" i="5"/>
  <c r="J128" i="5"/>
  <c r="J132" i="5"/>
  <c r="J136" i="5"/>
  <c r="J140" i="5"/>
  <c r="J144" i="5"/>
  <c r="J148" i="5"/>
  <c r="J152" i="5"/>
  <c r="J156" i="5"/>
  <c r="J160" i="5"/>
  <c r="J164" i="5"/>
  <c r="J168" i="5"/>
  <c r="J172" i="5"/>
  <c r="J176" i="5"/>
  <c r="J180" i="5"/>
  <c r="J184" i="5"/>
  <c r="J188" i="5"/>
  <c r="J192" i="5"/>
  <c r="J196" i="5"/>
  <c r="J204" i="5"/>
  <c r="J208" i="5"/>
  <c r="J212" i="5"/>
  <c r="J122" i="5"/>
  <c r="J138" i="5"/>
  <c r="J150" i="5"/>
  <c r="J162" i="5"/>
  <c r="J178" i="5"/>
  <c r="J194" i="5"/>
  <c r="J210" i="5"/>
  <c r="J117" i="5"/>
  <c r="J121" i="5"/>
  <c r="J125" i="5"/>
  <c r="J129" i="5"/>
  <c r="J133" i="5"/>
  <c r="J137" i="5"/>
  <c r="J141" i="5"/>
  <c r="J145" i="5"/>
  <c r="J149" i="5"/>
  <c r="J153" i="5"/>
  <c r="J157" i="5"/>
  <c r="J161" i="5"/>
  <c r="J165" i="5"/>
  <c r="J169" i="5"/>
  <c r="J173" i="5"/>
  <c r="J177" i="5"/>
  <c r="J181" i="5"/>
  <c r="J185" i="5"/>
  <c r="J189" i="5"/>
  <c r="J193" i="5"/>
  <c r="J197" i="5"/>
  <c r="J201" i="5"/>
  <c r="J205" i="5"/>
  <c r="J209" i="5"/>
  <c r="J213" i="5"/>
  <c r="J130" i="5"/>
  <c r="J142" i="5"/>
  <c r="J154" i="5"/>
  <c r="J170" i="5"/>
  <c r="J182" i="5"/>
  <c r="J190" i="5"/>
  <c r="J202" i="5"/>
  <c r="J214" i="5"/>
  <c r="L116" i="5"/>
  <c r="L120" i="5"/>
  <c r="L124" i="5"/>
  <c r="L128" i="5"/>
  <c r="L132" i="5"/>
  <c r="L136" i="5"/>
  <c r="L117" i="5"/>
  <c r="L122" i="5"/>
  <c r="L127" i="5"/>
  <c r="L133" i="5"/>
  <c r="L138" i="5"/>
  <c r="L142" i="5"/>
  <c r="L146" i="5"/>
  <c r="L150" i="5"/>
  <c r="L154" i="5"/>
  <c r="L158" i="5"/>
  <c r="L162" i="5"/>
  <c r="L166" i="5"/>
  <c r="L170" i="5"/>
  <c r="L174" i="5"/>
  <c r="L178" i="5"/>
  <c r="L182" i="5"/>
  <c r="L186" i="5"/>
  <c r="L190" i="5"/>
  <c r="L194" i="5"/>
  <c r="L198" i="5"/>
  <c r="L202" i="5"/>
  <c r="L206" i="5"/>
  <c r="L210" i="5"/>
  <c r="L214" i="5"/>
  <c r="L118" i="5"/>
  <c r="L123" i="5"/>
  <c r="L129" i="5"/>
  <c r="L134" i="5"/>
  <c r="L139" i="5"/>
  <c r="L143" i="5"/>
  <c r="L147" i="5"/>
  <c r="L151" i="5"/>
  <c r="L155" i="5"/>
  <c r="L159" i="5"/>
  <c r="L163" i="5"/>
  <c r="L167" i="5"/>
  <c r="L171" i="5"/>
  <c r="L175" i="5"/>
  <c r="L179" i="5"/>
  <c r="L183" i="5"/>
  <c r="L187" i="5"/>
  <c r="L191" i="5"/>
  <c r="L195" i="5"/>
  <c r="L199" i="5"/>
  <c r="L203" i="5"/>
  <c r="L207" i="5"/>
  <c r="L211" i="5"/>
  <c r="L215" i="5"/>
  <c r="L114" i="5"/>
  <c r="L217" i="5" s="1"/>
  <c r="L119" i="5"/>
  <c r="L125" i="5"/>
  <c r="L130" i="5"/>
  <c r="L135" i="5"/>
  <c r="L140" i="5"/>
  <c r="L144" i="5"/>
  <c r="L148" i="5"/>
  <c r="L152" i="5"/>
  <c r="L156" i="5"/>
  <c r="L160" i="5"/>
  <c r="L164" i="5"/>
  <c r="L168" i="5"/>
  <c r="L172" i="5"/>
  <c r="L176" i="5"/>
  <c r="L180" i="5"/>
  <c r="L184" i="5"/>
  <c r="L188" i="5"/>
  <c r="L192" i="5"/>
  <c r="L196" i="5"/>
  <c r="L200" i="5"/>
  <c r="L204" i="5"/>
  <c r="L208" i="5"/>
  <c r="L212" i="5"/>
  <c r="L115" i="5"/>
  <c r="L121" i="5"/>
  <c r="L126" i="5"/>
  <c r="L131" i="5"/>
  <c r="L137" i="5"/>
  <c r="L141" i="5"/>
  <c r="L145" i="5"/>
  <c r="L149" i="5"/>
  <c r="L153" i="5"/>
  <c r="L157" i="5"/>
  <c r="L161" i="5"/>
  <c r="L165" i="5"/>
  <c r="L169" i="5"/>
  <c r="L173" i="5"/>
  <c r="L177" i="5"/>
  <c r="L181" i="5"/>
  <c r="L185" i="5"/>
  <c r="L189" i="5"/>
  <c r="L193" i="5"/>
  <c r="L197" i="5"/>
  <c r="L201" i="5"/>
  <c r="L205" i="5"/>
  <c r="L209" i="5"/>
  <c r="L213" i="5"/>
  <c r="G115" i="5"/>
  <c r="G119" i="5"/>
  <c r="G123" i="5"/>
  <c r="G127" i="5"/>
  <c r="G131" i="5"/>
  <c r="G135" i="5"/>
  <c r="G139" i="5"/>
  <c r="G143" i="5"/>
  <c r="G147" i="5"/>
  <c r="G151" i="5"/>
  <c r="G155" i="5"/>
  <c r="G159" i="5"/>
  <c r="G163" i="5"/>
  <c r="G167" i="5"/>
  <c r="G171" i="5"/>
  <c r="G175" i="5"/>
  <c r="G179" i="5"/>
  <c r="G183" i="5"/>
  <c r="G187" i="5"/>
  <c r="G191" i="5"/>
  <c r="G195" i="5"/>
  <c r="G199" i="5"/>
  <c r="G203" i="5"/>
  <c r="G207" i="5"/>
  <c r="G211" i="5"/>
  <c r="G215" i="5"/>
  <c r="G116" i="5"/>
  <c r="G120" i="5"/>
  <c r="G124" i="5"/>
  <c r="G128" i="5"/>
  <c r="G132" i="5"/>
  <c r="G136" i="5"/>
  <c r="G140" i="5"/>
  <c r="G144" i="5"/>
  <c r="G148" i="5"/>
  <c r="G152" i="5"/>
  <c r="G156" i="5"/>
  <c r="G160" i="5"/>
  <c r="G164" i="5"/>
  <c r="G168" i="5"/>
  <c r="G172" i="5"/>
  <c r="G176" i="5"/>
  <c r="G180" i="5"/>
  <c r="G184" i="5"/>
  <c r="G188" i="5"/>
  <c r="G192" i="5"/>
  <c r="G196" i="5"/>
  <c r="G200" i="5"/>
  <c r="G204" i="5"/>
  <c r="G208" i="5"/>
  <c r="G212" i="5"/>
  <c r="G117" i="5"/>
  <c r="G121" i="5"/>
  <c r="G125" i="5"/>
  <c r="G129" i="5"/>
  <c r="G133" i="5"/>
  <c r="G137" i="5"/>
  <c r="G141" i="5"/>
  <c r="G145" i="5"/>
  <c r="G149" i="5"/>
  <c r="G153" i="5"/>
  <c r="G157" i="5"/>
  <c r="G161" i="5"/>
  <c r="G165" i="5"/>
  <c r="G169" i="5"/>
  <c r="G173" i="5"/>
  <c r="G177" i="5"/>
  <c r="G181" i="5"/>
  <c r="G185" i="5"/>
  <c r="G189" i="5"/>
  <c r="G193" i="5"/>
  <c r="G197" i="5"/>
  <c r="G201" i="5"/>
  <c r="G205" i="5"/>
  <c r="G209" i="5"/>
  <c r="G213" i="5"/>
  <c r="G114" i="5"/>
  <c r="G217" i="5" s="1"/>
  <c r="G218" i="5" s="1"/>
  <c r="G118" i="5"/>
  <c r="G122" i="5"/>
  <c r="G126" i="5"/>
  <c r="G130" i="5"/>
  <c r="G134" i="5"/>
  <c r="G138" i="5"/>
  <c r="G142" i="5"/>
  <c r="G146" i="5"/>
  <c r="G150" i="5"/>
  <c r="G154" i="5"/>
  <c r="G158" i="5"/>
  <c r="G162" i="5"/>
  <c r="G166" i="5"/>
  <c r="G170" i="5"/>
  <c r="G174" i="5"/>
  <c r="G178" i="5"/>
  <c r="G182" i="5"/>
  <c r="G186" i="5"/>
  <c r="G190" i="5"/>
  <c r="G194" i="5"/>
  <c r="G198" i="5"/>
  <c r="G202" i="5"/>
  <c r="G206" i="5"/>
  <c r="G210" i="5"/>
  <c r="G214" i="5"/>
  <c r="I114" i="5"/>
  <c r="I217" i="5" s="1"/>
  <c r="I118" i="5"/>
  <c r="I122" i="5"/>
  <c r="I126" i="5"/>
  <c r="I130" i="5"/>
  <c r="I134" i="5"/>
  <c r="I138" i="5"/>
  <c r="I142" i="5"/>
  <c r="I146" i="5"/>
  <c r="I150" i="5"/>
  <c r="I154" i="5"/>
  <c r="I158" i="5"/>
  <c r="I162" i="5"/>
  <c r="I166" i="5"/>
  <c r="I170" i="5"/>
  <c r="I174" i="5"/>
  <c r="I178" i="5"/>
  <c r="I182" i="5"/>
  <c r="I186" i="5"/>
  <c r="I190" i="5"/>
  <c r="I194" i="5"/>
  <c r="I198" i="5"/>
  <c r="I202" i="5"/>
  <c r="I206" i="5"/>
  <c r="I210" i="5"/>
  <c r="I214" i="5"/>
  <c r="I115" i="5"/>
  <c r="I119" i="5"/>
  <c r="I123" i="5"/>
  <c r="I127" i="5"/>
  <c r="I131" i="5"/>
  <c r="I135" i="5"/>
  <c r="I139" i="5"/>
  <c r="I143" i="5"/>
  <c r="I147" i="5"/>
  <c r="I151" i="5"/>
  <c r="I155" i="5"/>
  <c r="I159" i="5"/>
  <c r="I163" i="5"/>
  <c r="I167" i="5"/>
  <c r="I171" i="5"/>
  <c r="I175" i="5"/>
  <c r="I179" i="5"/>
  <c r="I183" i="5"/>
  <c r="I187" i="5"/>
  <c r="I191" i="5"/>
  <c r="I195" i="5"/>
  <c r="I199" i="5"/>
  <c r="I203" i="5"/>
  <c r="I207" i="5"/>
  <c r="I211" i="5"/>
  <c r="I215" i="5"/>
  <c r="I117" i="5"/>
  <c r="I125" i="5"/>
  <c r="I133" i="5"/>
  <c r="I141" i="5"/>
  <c r="I149" i="5"/>
  <c r="I157" i="5"/>
  <c r="I165" i="5"/>
  <c r="I173" i="5"/>
  <c r="I181" i="5"/>
  <c r="I189" i="5"/>
  <c r="I197" i="5"/>
  <c r="I205" i="5"/>
  <c r="I213" i="5"/>
  <c r="I120" i="5"/>
  <c r="I128" i="5"/>
  <c r="I136" i="5"/>
  <c r="I144" i="5"/>
  <c r="I152" i="5"/>
  <c r="I160" i="5"/>
  <c r="I168" i="5"/>
  <c r="I176" i="5"/>
  <c r="I184" i="5"/>
  <c r="I192" i="5"/>
  <c r="I200" i="5"/>
  <c r="I208" i="5"/>
  <c r="I121" i="5"/>
  <c r="I129" i="5"/>
  <c r="I137" i="5"/>
  <c r="I145" i="5"/>
  <c r="I153" i="5"/>
  <c r="I161" i="5"/>
  <c r="I169" i="5"/>
  <c r="I177" i="5"/>
  <c r="I185" i="5"/>
  <c r="I193" i="5"/>
  <c r="I201" i="5"/>
  <c r="I209" i="5"/>
  <c r="I116" i="5"/>
  <c r="I148" i="5"/>
  <c r="I180" i="5"/>
  <c r="I212" i="5"/>
  <c r="I124" i="5"/>
  <c r="I156" i="5"/>
  <c r="I188" i="5"/>
  <c r="I132" i="5"/>
  <c r="I164" i="5"/>
  <c r="I196" i="5"/>
  <c r="I172" i="5"/>
  <c r="I204" i="5"/>
  <c r="I140" i="5"/>
  <c r="F114" i="5"/>
  <c r="F217" i="5" s="1"/>
  <c r="F118" i="5"/>
  <c r="F122" i="5"/>
  <c r="F126" i="5"/>
  <c r="F130" i="5"/>
  <c r="F134" i="5"/>
  <c r="F138" i="5"/>
  <c r="F142" i="5"/>
  <c r="F146" i="5"/>
  <c r="F150" i="5"/>
  <c r="F154" i="5"/>
  <c r="F158" i="5"/>
  <c r="F162" i="5"/>
  <c r="F166" i="5"/>
  <c r="F170" i="5"/>
  <c r="F174" i="5"/>
  <c r="F178" i="5"/>
  <c r="F182" i="5"/>
  <c r="F186" i="5"/>
  <c r="F190" i="5"/>
  <c r="F194" i="5"/>
  <c r="F198" i="5"/>
  <c r="F202" i="5"/>
  <c r="F206" i="5"/>
  <c r="F210" i="5"/>
  <c r="F214" i="5"/>
  <c r="F115" i="5"/>
  <c r="F119" i="5"/>
  <c r="F123" i="5"/>
  <c r="F127" i="5"/>
  <c r="F131" i="5"/>
  <c r="F135" i="5"/>
  <c r="F139" i="5"/>
  <c r="F143" i="5"/>
  <c r="F147" i="5"/>
  <c r="F151" i="5"/>
  <c r="F155" i="5"/>
  <c r="F159" i="5"/>
  <c r="F163" i="5"/>
  <c r="F167" i="5"/>
  <c r="F171" i="5"/>
  <c r="F175" i="5"/>
  <c r="F179" i="5"/>
  <c r="F183" i="5"/>
  <c r="F187" i="5"/>
  <c r="F191" i="5"/>
  <c r="F195" i="5"/>
  <c r="F199" i="5"/>
  <c r="F203" i="5"/>
  <c r="F207" i="5"/>
  <c r="F211" i="5"/>
  <c r="F215" i="5"/>
  <c r="F116" i="5"/>
  <c r="F120" i="5"/>
  <c r="F124" i="5"/>
  <c r="F128" i="5"/>
  <c r="F132" i="5"/>
  <c r="F136" i="5"/>
  <c r="F140" i="5"/>
  <c r="F144" i="5"/>
  <c r="F148" i="5"/>
  <c r="F152" i="5"/>
  <c r="F156" i="5"/>
  <c r="F160" i="5"/>
  <c r="F164" i="5"/>
  <c r="F168" i="5"/>
  <c r="F172" i="5"/>
  <c r="F176" i="5"/>
  <c r="F180" i="5"/>
  <c r="F184" i="5"/>
  <c r="F188" i="5"/>
  <c r="F192" i="5"/>
  <c r="F196" i="5"/>
  <c r="F200" i="5"/>
  <c r="F204" i="5"/>
  <c r="F208" i="5"/>
  <c r="F212" i="5"/>
  <c r="F129" i="5"/>
  <c r="F145" i="5"/>
  <c r="F161" i="5"/>
  <c r="F177" i="5"/>
  <c r="F193" i="5"/>
  <c r="F209" i="5"/>
  <c r="F117" i="5"/>
  <c r="F133" i="5"/>
  <c r="F149" i="5"/>
  <c r="F165" i="5"/>
  <c r="F181" i="5"/>
  <c r="F197" i="5"/>
  <c r="F213" i="5"/>
  <c r="F121" i="5"/>
  <c r="F137" i="5"/>
  <c r="F153" i="5"/>
  <c r="F169" i="5"/>
  <c r="F185" i="5"/>
  <c r="F201" i="5"/>
  <c r="F125" i="5"/>
  <c r="F141" i="5"/>
  <c r="F157" i="5"/>
  <c r="F173" i="5"/>
  <c r="F189" i="5"/>
  <c r="F205" i="5"/>
  <c r="H116" i="5"/>
  <c r="H120" i="5"/>
  <c r="H124" i="5"/>
  <c r="H128" i="5"/>
  <c r="H132" i="5"/>
  <c r="H136" i="5"/>
  <c r="H140" i="5"/>
  <c r="H144" i="5"/>
  <c r="H148" i="5"/>
  <c r="H152" i="5"/>
  <c r="H156" i="5"/>
  <c r="H160" i="5"/>
  <c r="H164" i="5"/>
  <c r="H168" i="5"/>
  <c r="H172" i="5"/>
  <c r="H176" i="5"/>
  <c r="H180" i="5"/>
  <c r="H184" i="5"/>
  <c r="H188" i="5"/>
  <c r="H192" i="5"/>
  <c r="H196" i="5"/>
  <c r="H200" i="5"/>
  <c r="H204" i="5"/>
  <c r="H208" i="5"/>
  <c r="H212" i="5"/>
  <c r="H117" i="5"/>
  <c r="H121" i="5"/>
  <c r="H125" i="5"/>
  <c r="H118" i="5"/>
  <c r="H126" i="5"/>
  <c r="H131" i="5"/>
  <c r="H137" i="5"/>
  <c r="H142" i="5"/>
  <c r="H147" i="5"/>
  <c r="H153" i="5"/>
  <c r="H158" i="5"/>
  <c r="H163" i="5"/>
  <c r="H169" i="5"/>
  <c r="H174" i="5"/>
  <c r="H179" i="5"/>
  <c r="H185" i="5"/>
  <c r="H190" i="5"/>
  <c r="H195" i="5"/>
  <c r="H201" i="5"/>
  <c r="H206" i="5"/>
  <c r="H211" i="5"/>
  <c r="H119" i="5"/>
  <c r="H127" i="5"/>
  <c r="H133" i="5"/>
  <c r="H138" i="5"/>
  <c r="H143" i="5"/>
  <c r="H149" i="5"/>
  <c r="H154" i="5"/>
  <c r="H159" i="5"/>
  <c r="H165" i="5"/>
  <c r="H170" i="5"/>
  <c r="H175" i="5"/>
  <c r="H181" i="5"/>
  <c r="H186" i="5"/>
  <c r="H191" i="5"/>
  <c r="H197" i="5"/>
  <c r="H202" i="5"/>
  <c r="H207" i="5"/>
  <c r="H213" i="5"/>
  <c r="H114" i="5"/>
  <c r="H217" i="5" s="1"/>
  <c r="H122" i="5"/>
  <c r="H129" i="5"/>
  <c r="H134" i="5"/>
  <c r="H139" i="5"/>
  <c r="H145" i="5"/>
  <c r="H150" i="5"/>
  <c r="H155" i="5"/>
  <c r="H161" i="5"/>
  <c r="H166" i="5"/>
  <c r="H171" i="5"/>
  <c r="H177" i="5"/>
  <c r="H182" i="5"/>
  <c r="H187" i="5"/>
  <c r="H193" i="5"/>
  <c r="H198" i="5"/>
  <c r="H203" i="5"/>
  <c r="H209" i="5"/>
  <c r="H214" i="5"/>
  <c r="H115" i="5"/>
  <c r="H123" i="5"/>
  <c r="H130" i="5"/>
  <c r="H135" i="5"/>
  <c r="H141" i="5"/>
  <c r="H146" i="5"/>
  <c r="H151" i="5"/>
  <c r="H157" i="5"/>
  <c r="H162" i="5"/>
  <c r="H167" i="5"/>
  <c r="H173" i="5"/>
  <c r="H178" i="5"/>
  <c r="H183" i="5"/>
  <c r="H189" i="5"/>
  <c r="H194" i="5"/>
  <c r="H199" i="5"/>
  <c r="H205" i="5"/>
  <c r="H210" i="5"/>
  <c r="H215" i="5"/>
  <c r="C115" i="5"/>
  <c r="C119" i="5"/>
  <c r="C123" i="5"/>
  <c r="C127" i="5"/>
  <c r="C131" i="5"/>
  <c r="C135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116" i="5"/>
  <c r="C120" i="5"/>
  <c r="C124" i="5"/>
  <c r="C128" i="5"/>
  <c r="C132" i="5"/>
  <c r="C136" i="5"/>
  <c r="C140" i="5"/>
  <c r="C144" i="5"/>
  <c r="C148" i="5"/>
  <c r="C152" i="5"/>
  <c r="C156" i="5"/>
  <c r="C160" i="5"/>
  <c r="C164" i="5"/>
  <c r="C168" i="5"/>
  <c r="C172" i="5"/>
  <c r="C176" i="5"/>
  <c r="C180" i="5"/>
  <c r="C184" i="5"/>
  <c r="C188" i="5"/>
  <c r="C192" i="5"/>
  <c r="C196" i="5"/>
  <c r="C200" i="5"/>
  <c r="C204" i="5"/>
  <c r="C208" i="5"/>
  <c r="C212" i="5"/>
  <c r="C117" i="5"/>
  <c r="C121" i="5"/>
  <c r="C125" i="5"/>
  <c r="C129" i="5"/>
  <c r="C133" i="5"/>
  <c r="C137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114" i="5"/>
  <c r="C217" i="5" s="1"/>
  <c r="C218" i="5" s="1"/>
  <c r="C118" i="5"/>
  <c r="C122" i="5"/>
  <c r="C126" i="5"/>
  <c r="C130" i="5"/>
  <c r="C134" i="5"/>
  <c r="C138" i="5"/>
  <c r="C142" i="5"/>
  <c r="C146" i="5"/>
  <c r="C150" i="5"/>
  <c r="C154" i="5"/>
  <c r="C158" i="5"/>
  <c r="C162" i="5"/>
  <c r="C166" i="5"/>
  <c r="C170" i="5"/>
  <c r="C174" i="5"/>
  <c r="C178" i="5"/>
  <c r="C182" i="5"/>
  <c r="C186" i="5"/>
  <c r="C190" i="5"/>
  <c r="C194" i="5"/>
  <c r="C198" i="5"/>
  <c r="C202" i="5"/>
  <c r="C206" i="5"/>
  <c r="C210" i="5"/>
  <c r="C214" i="5"/>
  <c r="E114" i="5"/>
  <c r="E217" i="5" s="1"/>
  <c r="E118" i="5"/>
  <c r="E122" i="5"/>
  <c r="E126" i="5"/>
  <c r="E130" i="5"/>
  <c r="E134" i="5"/>
  <c r="E138" i="5"/>
  <c r="E142" i="5"/>
  <c r="E146" i="5"/>
  <c r="E150" i="5"/>
  <c r="E154" i="5"/>
  <c r="E158" i="5"/>
  <c r="E162" i="5"/>
  <c r="E166" i="5"/>
  <c r="E170" i="5"/>
  <c r="E174" i="5"/>
  <c r="E178" i="5"/>
  <c r="E182" i="5"/>
  <c r="E186" i="5"/>
  <c r="E190" i="5"/>
  <c r="E194" i="5"/>
  <c r="E198" i="5"/>
  <c r="E202" i="5"/>
  <c r="E206" i="5"/>
  <c r="E210" i="5"/>
  <c r="E214" i="5"/>
  <c r="E116" i="5"/>
  <c r="E120" i="5"/>
  <c r="E124" i="5"/>
  <c r="E128" i="5"/>
  <c r="E132" i="5"/>
  <c r="E136" i="5"/>
  <c r="E140" i="5"/>
  <c r="E144" i="5"/>
  <c r="E148" i="5"/>
  <c r="E152" i="5"/>
  <c r="E156" i="5"/>
  <c r="E160" i="5"/>
  <c r="E164" i="5"/>
  <c r="E168" i="5"/>
  <c r="E172" i="5"/>
  <c r="E176" i="5"/>
  <c r="E180" i="5"/>
  <c r="E184" i="5"/>
  <c r="E188" i="5"/>
  <c r="E192" i="5"/>
  <c r="E196" i="5"/>
  <c r="E200" i="5"/>
  <c r="E204" i="5"/>
  <c r="E208" i="5"/>
  <c r="E212" i="5"/>
  <c r="E117" i="5"/>
  <c r="E125" i="5"/>
  <c r="E133" i="5"/>
  <c r="E141" i="5"/>
  <c r="E149" i="5"/>
  <c r="E157" i="5"/>
  <c r="E165" i="5"/>
  <c r="E173" i="5"/>
  <c r="E181" i="5"/>
  <c r="E189" i="5"/>
  <c r="E197" i="5"/>
  <c r="E205" i="5"/>
  <c r="E213" i="5"/>
  <c r="E119" i="5"/>
  <c r="E127" i="5"/>
  <c r="E135" i="5"/>
  <c r="E143" i="5"/>
  <c r="E151" i="5"/>
  <c r="E159" i="5"/>
  <c r="E167" i="5"/>
  <c r="E175" i="5"/>
  <c r="E183" i="5"/>
  <c r="E191" i="5"/>
  <c r="E199" i="5"/>
  <c r="E207" i="5"/>
  <c r="E215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121" i="5"/>
  <c r="E153" i="5"/>
  <c r="E185" i="5"/>
  <c r="E129" i="5"/>
  <c r="E161" i="5"/>
  <c r="E193" i="5"/>
  <c r="E137" i="5"/>
  <c r="E169" i="5"/>
  <c r="E201" i="5"/>
  <c r="E145" i="5"/>
  <c r="E177" i="5"/>
  <c r="E209" i="5"/>
  <c r="B114" i="5"/>
  <c r="B217" i="5" s="1"/>
  <c r="B118" i="5"/>
  <c r="B122" i="5"/>
  <c r="B126" i="5"/>
  <c r="B130" i="5"/>
  <c r="B134" i="5"/>
  <c r="B138" i="5"/>
  <c r="B142" i="5"/>
  <c r="B146" i="5"/>
  <c r="B150" i="5"/>
  <c r="B154" i="5"/>
  <c r="B158" i="5"/>
  <c r="B162" i="5"/>
  <c r="B166" i="5"/>
  <c r="B170" i="5"/>
  <c r="B174" i="5"/>
  <c r="B178" i="5"/>
  <c r="B182" i="5"/>
  <c r="B186" i="5"/>
  <c r="B190" i="5"/>
  <c r="B194" i="5"/>
  <c r="B198" i="5"/>
  <c r="B202" i="5"/>
  <c r="B206" i="5"/>
  <c r="B210" i="5"/>
  <c r="B214" i="5"/>
  <c r="B115" i="5"/>
  <c r="B119" i="5"/>
  <c r="B123" i="5"/>
  <c r="B127" i="5"/>
  <c r="B131" i="5"/>
  <c r="B135" i="5"/>
  <c r="B139" i="5"/>
  <c r="B143" i="5"/>
  <c r="B147" i="5"/>
  <c r="B151" i="5"/>
  <c r="B155" i="5"/>
  <c r="B159" i="5"/>
  <c r="B163" i="5"/>
  <c r="B167" i="5"/>
  <c r="B171" i="5"/>
  <c r="B175" i="5"/>
  <c r="B179" i="5"/>
  <c r="B183" i="5"/>
  <c r="B187" i="5"/>
  <c r="B191" i="5"/>
  <c r="B195" i="5"/>
  <c r="B199" i="5"/>
  <c r="B203" i="5"/>
  <c r="B207" i="5"/>
  <c r="B211" i="5"/>
  <c r="B215" i="5"/>
  <c r="B116" i="5"/>
  <c r="B120" i="5"/>
  <c r="B124" i="5"/>
  <c r="B128" i="5"/>
  <c r="B132" i="5"/>
  <c r="B136" i="5"/>
  <c r="B140" i="5"/>
  <c r="B144" i="5"/>
  <c r="B148" i="5"/>
  <c r="B152" i="5"/>
  <c r="B156" i="5"/>
  <c r="B160" i="5"/>
  <c r="B164" i="5"/>
  <c r="B168" i="5"/>
  <c r="B172" i="5"/>
  <c r="B176" i="5"/>
  <c r="B180" i="5"/>
  <c r="B184" i="5"/>
  <c r="B188" i="5"/>
  <c r="B192" i="5"/>
  <c r="B196" i="5"/>
  <c r="B200" i="5"/>
  <c r="B204" i="5"/>
  <c r="B208" i="5"/>
  <c r="B212" i="5"/>
  <c r="B169" i="5"/>
  <c r="B117" i="5"/>
  <c r="B133" i="5"/>
  <c r="B149" i="5"/>
  <c r="B165" i="5"/>
  <c r="B181" i="5"/>
  <c r="B197" i="5"/>
  <c r="B213" i="5"/>
  <c r="B137" i="5"/>
  <c r="B201" i="5"/>
  <c r="B125" i="5"/>
  <c r="B141" i="5"/>
  <c r="B157" i="5"/>
  <c r="B173" i="5"/>
  <c r="B189" i="5"/>
  <c r="B205" i="5"/>
  <c r="B129" i="5"/>
  <c r="B145" i="5"/>
  <c r="B161" i="5"/>
  <c r="B177" i="5"/>
  <c r="B193" i="5"/>
  <c r="B209" i="5"/>
  <c r="B121" i="5"/>
  <c r="B153" i="5"/>
  <c r="B185" i="5"/>
  <c r="D114" i="5"/>
  <c r="D217" i="5" s="1"/>
  <c r="D118" i="5"/>
  <c r="D122" i="5"/>
  <c r="D126" i="5"/>
  <c r="D130" i="5"/>
  <c r="D134" i="5"/>
  <c r="D138" i="5"/>
  <c r="D142" i="5"/>
  <c r="D115" i="5"/>
  <c r="D119" i="5"/>
  <c r="D123" i="5"/>
  <c r="D127" i="5"/>
  <c r="D131" i="5"/>
  <c r="D135" i="5"/>
  <c r="D139" i="5"/>
  <c r="D143" i="5"/>
  <c r="D147" i="5"/>
  <c r="D151" i="5"/>
  <c r="D155" i="5"/>
  <c r="D159" i="5"/>
  <c r="D163" i="5"/>
  <c r="D167" i="5"/>
  <c r="D171" i="5"/>
  <c r="D175" i="5"/>
  <c r="D179" i="5"/>
  <c r="D183" i="5"/>
  <c r="D187" i="5"/>
  <c r="D191" i="5"/>
  <c r="D195" i="5"/>
  <c r="D199" i="5"/>
  <c r="D203" i="5"/>
  <c r="D207" i="5"/>
  <c r="D211" i="5"/>
  <c r="D215" i="5"/>
  <c r="D116" i="5"/>
  <c r="D120" i="5"/>
  <c r="D124" i="5"/>
  <c r="D128" i="5"/>
  <c r="D132" i="5"/>
  <c r="D136" i="5"/>
  <c r="D140" i="5"/>
  <c r="D144" i="5"/>
  <c r="D148" i="5"/>
  <c r="D152" i="5"/>
  <c r="D156" i="5"/>
  <c r="D160" i="5"/>
  <c r="D164" i="5"/>
  <c r="D168" i="5"/>
  <c r="D172" i="5"/>
  <c r="D176" i="5"/>
  <c r="D180" i="5"/>
  <c r="D184" i="5"/>
  <c r="D188" i="5"/>
  <c r="D192" i="5"/>
  <c r="D196" i="5"/>
  <c r="D200" i="5"/>
  <c r="D204" i="5"/>
  <c r="D208" i="5"/>
  <c r="D212" i="5"/>
  <c r="D117" i="5"/>
  <c r="D133" i="5"/>
  <c r="D146" i="5"/>
  <c r="D154" i="5"/>
  <c r="D162" i="5"/>
  <c r="D170" i="5"/>
  <c r="D178" i="5"/>
  <c r="D186" i="5"/>
  <c r="D194" i="5"/>
  <c r="D202" i="5"/>
  <c r="D210" i="5"/>
  <c r="D121" i="5"/>
  <c r="D137" i="5"/>
  <c r="D149" i="5"/>
  <c r="D157" i="5"/>
  <c r="D165" i="5"/>
  <c r="D173" i="5"/>
  <c r="D181" i="5"/>
  <c r="D189" i="5"/>
  <c r="D197" i="5"/>
  <c r="D205" i="5"/>
  <c r="D213" i="5"/>
  <c r="D125" i="5"/>
  <c r="D141" i="5"/>
  <c r="D150" i="5"/>
  <c r="D158" i="5"/>
  <c r="D166" i="5"/>
  <c r="D174" i="5"/>
  <c r="D182" i="5"/>
  <c r="D190" i="5"/>
  <c r="D198" i="5"/>
  <c r="D206" i="5"/>
  <c r="D214" i="5"/>
  <c r="D129" i="5"/>
  <c r="D145" i="5"/>
  <c r="D153" i="5"/>
  <c r="D161" i="5"/>
  <c r="D169" i="5"/>
  <c r="D177" i="5"/>
  <c r="D185" i="5"/>
  <c r="D193" i="5"/>
  <c r="D201" i="5"/>
  <c r="D209" i="5"/>
  <c r="Z218" i="5" l="1"/>
  <c r="Z219" i="5" s="1"/>
  <c r="Z220" i="5" s="1"/>
  <c r="Z221" i="5" s="1"/>
  <c r="Z222" i="5" s="1"/>
  <c r="Z223" i="5" s="1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Z255" i="5" s="1"/>
  <c r="Z256" i="5" s="1"/>
  <c r="Z257" i="5" s="1"/>
  <c r="Z258" i="5" s="1"/>
  <c r="Z259" i="5" s="1"/>
  <c r="Z260" i="5" s="1"/>
  <c r="Z261" i="5" s="1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Z278" i="5" s="1"/>
  <c r="Z279" i="5" s="1"/>
  <c r="Z280" i="5" s="1"/>
  <c r="Z281" i="5" s="1"/>
  <c r="Z282" i="5" s="1"/>
  <c r="Z283" i="5" s="1"/>
  <c r="Z284" i="5" s="1"/>
  <c r="Z285" i="5" s="1"/>
  <c r="Z286" i="5" s="1"/>
  <c r="Z287" i="5" s="1"/>
  <c r="Z288" i="5" s="1"/>
  <c r="Z289" i="5" s="1"/>
  <c r="Z290" i="5" s="1"/>
  <c r="Z291" i="5" s="1"/>
  <c r="Z292" i="5" s="1"/>
  <c r="Z293" i="5" s="1"/>
  <c r="Z294" i="5" s="1"/>
  <c r="Z295" i="5" s="1"/>
  <c r="Z296" i="5" s="1"/>
  <c r="Z297" i="5" s="1"/>
  <c r="Z298" i="5" s="1"/>
  <c r="Z299" i="5" s="1"/>
  <c r="Z300" i="5" s="1"/>
  <c r="Z301" i="5" s="1"/>
  <c r="Z302" i="5" s="1"/>
  <c r="Z303" i="5" s="1"/>
  <c r="Z304" i="5" s="1"/>
  <c r="Z305" i="5" s="1"/>
  <c r="Z306" i="5" s="1"/>
  <c r="Z307" i="5" s="1"/>
  <c r="Z308" i="5" s="1"/>
  <c r="Z309" i="5" s="1"/>
  <c r="Z310" i="5" s="1"/>
  <c r="Z311" i="5" s="1"/>
  <c r="Z312" i="5" s="1"/>
  <c r="Z313" i="5" s="1"/>
  <c r="Z314" i="5" s="1"/>
  <c r="Z315" i="5" s="1"/>
  <c r="Z316" i="5" s="1"/>
  <c r="Z317" i="5" s="1"/>
  <c r="Z318" i="5" s="1"/>
  <c r="Y218" i="5"/>
  <c r="Y219" i="5" s="1"/>
  <c r="Y220" i="5" s="1"/>
  <c r="Y221" i="5" s="1"/>
  <c r="Y222" i="5" s="1"/>
  <c r="Y223" i="5" s="1"/>
  <c r="Y224" i="5" s="1"/>
  <c r="Y225" i="5" s="1"/>
  <c r="Y226" i="5" s="1"/>
  <c r="Y227" i="5" s="1"/>
  <c r="Y228" i="5" s="1"/>
  <c r="Y229" i="5" s="1"/>
  <c r="Y230" i="5" s="1"/>
  <c r="Y231" i="5" s="1"/>
  <c r="Y232" i="5" s="1"/>
  <c r="Y233" i="5" s="1"/>
  <c r="Y234" i="5" s="1"/>
  <c r="Y235" i="5" s="1"/>
  <c r="Y236" i="5" s="1"/>
  <c r="Y237" i="5" s="1"/>
  <c r="Y238" i="5" s="1"/>
  <c r="Y239" i="5" s="1"/>
  <c r="Y240" i="5" s="1"/>
  <c r="Y241" i="5" s="1"/>
  <c r="Y242" i="5" s="1"/>
  <c r="Y243" i="5" s="1"/>
  <c r="Y244" i="5" s="1"/>
  <c r="Y245" i="5" s="1"/>
  <c r="Y246" i="5" s="1"/>
  <c r="Y247" i="5" s="1"/>
  <c r="Y248" i="5" s="1"/>
  <c r="Y249" i="5" s="1"/>
  <c r="Y250" i="5" s="1"/>
  <c r="Y251" i="5" s="1"/>
  <c r="Y252" i="5" s="1"/>
  <c r="Y253" i="5" s="1"/>
  <c r="Y254" i="5" s="1"/>
  <c r="Y255" i="5" s="1"/>
  <c r="Y256" i="5" s="1"/>
  <c r="Y257" i="5" s="1"/>
  <c r="Y258" i="5" s="1"/>
  <c r="Y259" i="5" s="1"/>
  <c r="Y260" i="5" s="1"/>
  <c r="Y261" i="5" s="1"/>
  <c r="Y262" i="5" s="1"/>
  <c r="Y263" i="5" s="1"/>
  <c r="Y264" i="5" s="1"/>
  <c r="Y265" i="5" s="1"/>
  <c r="Y266" i="5" s="1"/>
  <c r="Y267" i="5" s="1"/>
  <c r="Y268" i="5" s="1"/>
  <c r="Y269" i="5" s="1"/>
  <c r="Y270" i="5" s="1"/>
  <c r="Y271" i="5" s="1"/>
  <c r="Y272" i="5" s="1"/>
  <c r="Y273" i="5" s="1"/>
  <c r="Y274" i="5" s="1"/>
  <c r="Y275" i="5" s="1"/>
  <c r="Y276" i="5" s="1"/>
  <c r="Y277" i="5" s="1"/>
  <c r="Y278" i="5" s="1"/>
  <c r="Y279" i="5" s="1"/>
  <c r="Y280" i="5" s="1"/>
  <c r="Y281" i="5" s="1"/>
  <c r="Y282" i="5" s="1"/>
  <c r="Y283" i="5" s="1"/>
  <c r="Y284" i="5" s="1"/>
  <c r="Y285" i="5" s="1"/>
  <c r="Y286" i="5" s="1"/>
  <c r="Y287" i="5" s="1"/>
  <c r="Y288" i="5" s="1"/>
  <c r="Y289" i="5" s="1"/>
  <c r="Y290" i="5" s="1"/>
  <c r="Y291" i="5" s="1"/>
  <c r="Y292" i="5" s="1"/>
  <c r="Y293" i="5" s="1"/>
  <c r="Y294" i="5" s="1"/>
  <c r="Y295" i="5" s="1"/>
  <c r="Y296" i="5" s="1"/>
  <c r="Y297" i="5" s="1"/>
  <c r="Y298" i="5" s="1"/>
  <c r="Y299" i="5" s="1"/>
  <c r="Y300" i="5" s="1"/>
  <c r="Y301" i="5" s="1"/>
  <c r="Y302" i="5" s="1"/>
  <c r="Y303" i="5" s="1"/>
  <c r="Y304" i="5" s="1"/>
  <c r="Y305" i="5" s="1"/>
  <c r="Y306" i="5" s="1"/>
  <c r="Y307" i="5" s="1"/>
  <c r="Y308" i="5" s="1"/>
  <c r="Y309" i="5" s="1"/>
  <c r="Y310" i="5" s="1"/>
  <c r="Y311" i="5" s="1"/>
  <c r="Y312" i="5" s="1"/>
  <c r="Y313" i="5" s="1"/>
  <c r="Y314" i="5" s="1"/>
  <c r="Y315" i="5" s="1"/>
  <c r="Y316" i="5" s="1"/>
  <c r="Y317" i="5" s="1"/>
  <c r="Y318" i="5" s="1"/>
  <c r="V218" i="5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AA218" i="5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C218" i="5"/>
  <c r="AC219" i="5" s="1"/>
  <c r="AC220" i="5" s="1"/>
  <c r="AC221" i="5" s="1"/>
  <c r="AC222" i="5" s="1"/>
  <c r="AC223" i="5" s="1"/>
  <c r="AC224" i="5" s="1"/>
  <c r="AC225" i="5" s="1"/>
  <c r="AC226" i="5" s="1"/>
  <c r="AC227" i="5" s="1"/>
  <c r="AC228" i="5" s="1"/>
  <c r="AC229" i="5" s="1"/>
  <c r="AC230" i="5" s="1"/>
  <c r="AC231" i="5" s="1"/>
  <c r="AC232" i="5" s="1"/>
  <c r="AC233" i="5" s="1"/>
  <c r="AC234" i="5" s="1"/>
  <c r="AC235" i="5" s="1"/>
  <c r="AC236" i="5" s="1"/>
  <c r="AC237" i="5" s="1"/>
  <c r="AC238" i="5" s="1"/>
  <c r="AC239" i="5" s="1"/>
  <c r="AC240" i="5" s="1"/>
  <c r="AC241" i="5" s="1"/>
  <c r="AC242" i="5" s="1"/>
  <c r="AC243" i="5" s="1"/>
  <c r="AC244" i="5" s="1"/>
  <c r="AC245" i="5" s="1"/>
  <c r="AC246" i="5" s="1"/>
  <c r="AC247" i="5" s="1"/>
  <c r="AC248" i="5" s="1"/>
  <c r="AC249" i="5" s="1"/>
  <c r="AC250" i="5" s="1"/>
  <c r="AC251" i="5" s="1"/>
  <c r="AC252" i="5" s="1"/>
  <c r="AC253" i="5" s="1"/>
  <c r="AC254" i="5" s="1"/>
  <c r="AC255" i="5" s="1"/>
  <c r="AC256" i="5" s="1"/>
  <c r="AC257" i="5" s="1"/>
  <c r="AC258" i="5" s="1"/>
  <c r="AC259" i="5" s="1"/>
  <c r="AC260" i="5" s="1"/>
  <c r="AC261" i="5" s="1"/>
  <c r="AC262" i="5" s="1"/>
  <c r="AC263" i="5" s="1"/>
  <c r="AC264" i="5" s="1"/>
  <c r="AC265" i="5" s="1"/>
  <c r="AC266" i="5" s="1"/>
  <c r="AC267" i="5" s="1"/>
  <c r="AC268" i="5" s="1"/>
  <c r="AC269" i="5" s="1"/>
  <c r="AC270" i="5" s="1"/>
  <c r="AC271" i="5" s="1"/>
  <c r="AC272" i="5" s="1"/>
  <c r="AC273" i="5" s="1"/>
  <c r="AC274" i="5" s="1"/>
  <c r="AC275" i="5" s="1"/>
  <c r="AC276" i="5" s="1"/>
  <c r="AC277" i="5" s="1"/>
  <c r="AC278" i="5" s="1"/>
  <c r="AC279" i="5" s="1"/>
  <c r="AC280" i="5" s="1"/>
  <c r="AC281" i="5" s="1"/>
  <c r="AC282" i="5" s="1"/>
  <c r="AC283" i="5" s="1"/>
  <c r="AC284" i="5" s="1"/>
  <c r="AC285" i="5" s="1"/>
  <c r="AC286" i="5" s="1"/>
  <c r="AC287" i="5" s="1"/>
  <c r="AC288" i="5" s="1"/>
  <c r="AC289" i="5" s="1"/>
  <c r="AC290" i="5" s="1"/>
  <c r="AC291" i="5" s="1"/>
  <c r="AC292" i="5" s="1"/>
  <c r="AC293" i="5" s="1"/>
  <c r="AC294" i="5" s="1"/>
  <c r="AC295" i="5" s="1"/>
  <c r="AC296" i="5" s="1"/>
  <c r="AC297" i="5" s="1"/>
  <c r="AC298" i="5" s="1"/>
  <c r="AC299" i="5" s="1"/>
  <c r="AC300" i="5" s="1"/>
  <c r="AC301" i="5" s="1"/>
  <c r="AC302" i="5" s="1"/>
  <c r="AC303" i="5" s="1"/>
  <c r="AC304" i="5" s="1"/>
  <c r="AC305" i="5" s="1"/>
  <c r="AC306" i="5" s="1"/>
  <c r="AC307" i="5" s="1"/>
  <c r="AC308" i="5" s="1"/>
  <c r="AC309" i="5" s="1"/>
  <c r="AC310" i="5" s="1"/>
  <c r="AC311" i="5" s="1"/>
  <c r="AC312" i="5" s="1"/>
  <c r="AC313" i="5" s="1"/>
  <c r="AC314" i="5" s="1"/>
  <c r="AC315" i="5" s="1"/>
  <c r="AC316" i="5" s="1"/>
  <c r="AC317" i="5" s="1"/>
  <c r="AC318" i="5" s="1"/>
  <c r="AB218" i="5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X218" i="5"/>
  <c r="X219" i="5" s="1"/>
  <c r="X220" i="5" s="1"/>
  <c r="X221" i="5" s="1"/>
  <c r="X222" i="5" s="1"/>
  <c r="X223" i="5" s="1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X254" i="5" s="1"/>
  <c r="X255" i="5" s="1"/>
  <c r="X256" i="5" s="1"/>
  <c r="X257" i="5" s="1"/>
  <c r="X258" i="5" s="1"/>
  <c r="X259" i="5" s="1"/>
  <c r="X260" i="5" s="1"/>
  <c r="X261" i="5" s="1"/>
  <c r="X262" i="5" s="1"/>
  <c r="X263" i="5" s="1"/>
  <c r="X264" i="5" s="1"/>
  <c r="X265" i="5" s="1"/>
  <c r="X266" i="5" s="1"/>
  <c r="X267" i="5" s="1"/>
  <c r="X268" i="5" s="1"/>
  <c r="X269" i="5" s="1"/>
  <c r="X270" i="5" s="1"/>
  <c r="X271" i="5" s="1"/>
  <c r="X272" i="5" s="1"/>
  <c r="X273" i="5" s="1"/>
  <c r="X274" i="5" s="1"/>
  <c r="X275" i="5" s="1"/>
  <c r="X276" i="5" s="1"/>
  <c r="X277" i="5" s="1"/>
  <c r="X278" i="5" s="1"/>
  <c r="X279" i="5" s="1"/>
  <c r="X280" i="5" s="1"/>
  <c r="X281" i="5" s="1"/>
  <c r="X282" i="5" s="1"/>
  <c r="X283" i="5" s="1"/>
  <c r="X284" i="5" s="1"/>
  <c r="X285" i="5" s="1"/>
  <c r="X286" i="5" s="1"/>
  <c r="X287" i="5" s="1"/>
  <c r="X288" i="5" s="1"/>
  <c r="X289" i="5" s="1"/>
  <c r="X290" i="5" s="1"/>
  <c r="X291" i="5" s="1"/>
  <c r="X292" i="5" s="1"/>
  <c r="X293" i="5" s="1"/>
  <c r="X294" i="5" s="1"/>
  <c r="X295" i="5" s="1"/>
  <c r="X296" i="5" s="1"/>
  <c r="X297" i="5" s="1"/>
  <c r="X298" i="5" s="1"/>
  <c r="X299" i="5" s="1"/>
  <c r="X300" i="5" s="1"/>
  <c r="X301" i="5" s="1"/>
  <c r="X302" i="5" s="1"/>
  <c r="X303" i="5" s="1"/>
  <c r="X304" i="5" s="1"/>
  <c r="X305" i="5" s="1"/>
  <c r="X306" i="5" s="1"/>
  <c r="X307" i="5" s="1"/>
  <c r="X308" i="5" s="1"/>
  <c r="X309" i="5" s="1"/>
  <c r="X310" i="5" s="1"/>
  <c r="X311" i="5" s="1"/>
  <c r="X312" i="5" s="1"/>
  <c r="X313" i="5" s="1"/>
  <c r="X314" i="5" s="1"/>
  <c r="X315" i="5" s="1"/>
  <c r="X316" i="5" s="1"/>
  <c r="X317" i="5" s="1"/>
  <c r="X318" i="5" s="1"/>
  <c r="W218" i="5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W278" i="5" s="1"/>
  <c r="W279" i="5" s="1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T218" i="5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S218" i="5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U218" i="5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Q218" i="5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N218" i="5"/>
  <c r="N219" i="5" s="1"/>
  <c r="N220" i="5" s="1"/>
  <c r="N221" i="5" s="1"/>
  <c r="N222" i="5" s="1"/>
  <c r="N223" i="5" s="1"/>
  <c r="N224" i="5" s="1"/>
  <c r="N225" i="5" s="1"/>
  <c r="N226" i="5" s="1"/>
  <c r="N227" i="5" s="1"/>
  <c r="N228" i="5" s="1"/>
  <c r="N229" i="5" s="1"/>
  <c r="N230" i="5" s="1"/>
  <c r="N231" i="5" s="1"/>
  <c r="N232" i="5" s="1"/>
  <c r="N233" i="5" s="1"/>
  <c r="N234" i="5" s="1"/>
  <c r="N235" i="5" s="1"/>
  <c r="N236" i="5" s="1"/>
  <c r="N237" i="5" s="1"/>
  <c r="N238" i="5" s="1"/>
  <c r="N239" i="5" s="1"/>
  <c r="N240" i="5" s="1"/>
  <c r="N241" i="5" s="1"/>
  <c r="N242" i="5" s="1"/>
  <c r="N243" i="5" s="1"/>
  <c r="N244" i="5" s="1"/>
  <c r="N245" i="5" s="1"/>
  <c r="N246" i="5" s="1"/>
  <c r="N247" i="5" s="1"/>
  <c r="N248" i="5" s="1"/>
  <c r="N249" i="5" s="1"/>
  <c r="N250" i="5" s="1"/>
  <c r="N251" i="5" s="1"/>
  <c r="N252" i="5" s="1"/>
  <c r="N253" i="5" s="1"/>
  <c r="N254" i="5" s="1"/>
  <c r="N255" i="5" s="1"/>
  <c r="N256" i="5" s="1"/>
  <c r="N257" i="5" s="1"/>
  <c r="N258" i="5" s="1"/>
  <c r="N259" i="5" s="1"/>
  <c r="N260" i="5" s="1"/>
  <c r="N261" i="5" s="1"/>
  <c r="N262" i="5" s="1"/>
  <c r="N263" i="5" s="1"/>
  <c r="N264" i="5" s="1"/>
  <c r="N265" i="5" s="1"/>
  <c r="N266" i="5" s="1"/>
  <c r="N267" i="5" s="1"/>
  <c r="N268" i="5" s="1"/>
  <c r="N269" i="5" s="1"/>
  <c r="N270" i="5" s="1"/>
  <c r="N271" i="5" s="1"/>
  <c r="N272" i="5" s="1"/>
  <c r="N273" i="5" s="1"/>
  <c r="N274" i="5" s="1"/>
  <c r="N275" i="5" s="1"/>
  <c r="N276" i="5" s="1"/>
  <c r="N277" i="5" s="1"/>
  <c r="N278" i="5" s="1"/>
  <c r="N279" i="5" s="1"/>
  <c r="N280" i="5" s="1"/>
  <c r="N281" i="5" s="1"/>
  <c r="N282" i="5" s="1"/>
  <c r="N283" i="5" s="1"/>
  <c r="N284" i="5" s="1"/>
  <c r="N285" i="5" s="1"/>
  <c r="N286" i="5" s="1"/>
  <c r="N287" i="5" s="1"/>
  <c r="N288" i="5" s="1"/>
  <c r="N289" i="5" s="1"/>
  <c r="N290" i="5" s="1"/>
  <c r="N291" i="5" s="1"/>
  <c r="N292" i="5" s="1"/>
  <c r="N293" i="5" s="1"/>
  <c r="N294" i="5" s="1"/>
  <c r="N295" i="5" s="1"/>
  <c r="N296" i="5" s="1"/>
  <c r="N297" i="5" s="1"/>
  <c r="N298" i="5" s="1"/>
  <c r="N299" i="5" s="1"/>
  <c r="N300" i="5" s="1"/>
  <c r="N301" i="5" s="1"/>
  <c r="N302" i="5" s="1"/>
  <c r="N303" i="5" s="1"/>
  <c r="N304" i="5" s="1"/>
  <c r="N305" i="5" s="1"/>
  <c r="N306" i="5" s="1"/>
  <c r="N307" i="5" s="1"/>
  <c r="N308" i="5" s="1"/>
  <c r="N309" i="5" s="1"/>
  <c r="N310" i="5" s="1"/>
  <c r="N311" i="5" s="1"/>
  <c r="N312" i="5" s="1"/>
  <c r="N313" i="5" s="1"/>
  <c r="N314" i="5" s="1"/>
  <c r="N315" i="5" s="1"/>
  <c r="N316" i="5" s="1"/>
  <c r="N317" i="5" s="1"/>
  <c r="N318" i="5" s="1"/>
  <c r="O218" i="5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C219" i="5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G219" i="5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K218" i="5"/>
  <c r="K219" i="5" s="1"/>
  <c r="K220" i="5" s="1"/>
  <c r="K221" i="5" s="1"/>
  <c r="K222" i="5" s="1"/>
  <c r="K223" i="5" s="1"/>
  <c r="K224" i="5" s="1"/>
  <c r="K225" i="5" s="1"/>
  <c r="K226" i="5" s="1"/>
  <c r="K227" i="5" s="1"/>
  <c r="K228" i="5" s="1"/>
  <c r="K229" i="5" s="1"/>
  <c r="K230" i="5" s="1"/>
  <c r="K231" i="5" s="1"/>
  <c r="K232" i="5" s="1"/>
  <c r="K233" i="5" s="1"/>
  <c r="K234" i="5" s="1"/>
  <c r="K235" i="5" s="1"/>
  <c r="K236" i="5" s="1"/>
  <c r="K237" i="5" s="1"/>
  <c r="K238" i="5" s="1"/>
  <c r="K239" i="5" s="1"/>
  <c r="K240" i="5" s="1"/>
  <c r="K241" i="5" s="1"/>
  <c r="K242" i="5" s="1"/>
  <c r="K243" i="5" s="1"/>
  <c r="K244" i="5" s="1"/>
  <c r="K245" i="5" s="1"/>
  <c r="K246" i="5" s="1"/>
  <c r="K247" i="5" s="1"/>
  <c r="K248" i="5" s="1"/>
  <c r="K249" i="5" s="1"/>
  <c r="K250" i="5" s="1"/>
  <c r="K251" i="5" s="1"/>
  <c r="K252" i="5" s="1"/>
  <c r="K253" i="5" s="1"/>
  <c r="K254" i="5" s="1"/>
  <c r="K255" i="5" s="1"/>
  <c r="K256" i="5" s="1"/>
  <c r="K257" i="5" s="1"/>
  <c r="K258" i="5" s="1"/>
  <c r="K259" i="5" s="1"/>
  <c r="K260" i="5" s="1"/>
  <c r="K261" i="5" s="1"/>
  <c r="K262" i="5" s="1"/>
  <c r="K263" i="5" s="1"/>
  <c r="K264" i="5" s="1"/>
  <c r="K265" i="5" s="1"/>
  <c r="K266" i="5" s="1"/>
  <c r="K267" i="5" s="1"/>
  <c r="K268" i="5" s="1"/>
  <c r="K269" i="5" s="1"/>
  <c r="K270" i="5" s="1"/>
  <c r="K271" i="5" s="1"/>
  <c r="K272" i="5" s="1"/>
  <c r="K273" i="5" s="1"/>
  <c r="K274" i="5" s="1"/>
  <c r="K275" i="5" s="1"/>
  <c r="K276" i="5" s="1"/>
  <c r="K277" i="5" s="1"/>
  <c r="K278" i="5" s="1"/>
  <c r="K279" i="5" s="1"/>
  <c r="K280" i="5" s="1"/>
  <c r="K281" i="5" s="1"/>
  <c r="K282" i="5" s="1"/>
  <c r="K283" i="5" s="1"/>
  <c r="K284" i="5" s="1"/>
  <c r="K285" i="5" s="1"/>
  <c r="K286" i="5" s="1"/>
  <c r="K287" i="5" s="1"/>
  <c r="K288" i="5" s="1"/>
  <c r="K289" i="5" s="1"/>
  <c r="K290" i="5" s="1"/>
  <c r="K291" i="5" s="1"/>
  <c r="K292" i="5" s="1"/>
  <c r="K293" i="5" s="1"/>
  <c r="K294" i="5" s="1"/>
  <c r="K295" i="5" s="1"/>
  <c r="K296" i="5" s="1"/>
  <c r="K297" i="5" s="1"/>
  <c r="K298" i="5" s="1"/>
  <c r="K299" i="5" s="1"/>
  <c r="K300" i="5" s="1"/>
  <c r="K301" i="5" s="1"/>
  <c r="K302" i="5" s="1"/>
  <c r="K303" i="5" s="1"/>
  <c r="K304" i="5" s="1"/>
  <c r="K305" i="5" s="1"/>
  <c r="K306" i="5" s="1"/>
  <c r="K307" i="5" s="1"/>
  <c r="K308" i="5" s="1"/>
  <c r="K309" i="5" s="1"/>
  <c r="K310" i="5" s="1"/>
  <c r="K311" i="5" s="1"/>
  <c r="K312" i="5" s="1"/>
  <c r="K313" i="5" s="1"/>
  <c r="K314" i="5" s="1"/>
  <c r="K315" i="5" s="1"/>
  <c r="K316" i="5" s="1"/>
  <c r="K317" i="5" s="1"/>
  <c r="K318" i="5" s="1"/>
  <c r="M218" i="5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J218" i="5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L218" i="5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F218" i="5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H218" i="5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I218" i="5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B218" i="5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E218" i="5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D218" i="5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I34" i="1" l="1"/>
  <c r="J34" i="1"/>
  <c r="K34" i="1"/>
  <c r="H34" i="1"/>
  <c r="I7" i="1"/>
  <c r="J7" i="1"/>
  <c r="K7" i="1"/>
  <c r="H7" i="1"/>
  <c r="I30" i="1" l="1"/>
  <c r="J30" i="1"/>
  <c r="K30" i="1"/>
  <c r="H30" i="1"/>
  <c r="I2" i="1"/>
  <c r="J2" i="1"/>
  <c r="K2" i="1"/>
  <c r="H2" i="1"/>
  <c r="K70" i="1"/>
  <c r="J70" i="1"/>
  <c r="I70" i="1"/>
  <c r="H70" i="1"/>
  <c r="K69" i="1"/>
  <c r="K71" i="1" s="1"/>
  <c r="J69" i="1"/>
  <c r="I69" i="1"/>
  <c r="H69" i="1"/>
  <c r="K68" i="1"/>
  <c r="J68" i="1"/>
  <c r="I68" i="1"/>
  <c r="H68" i="1"/>
  <c r="I4" i="1" l="1"/>
  <c r="I18" i="1"/>
  <c r="J71" i="1"/>
  <c r="AL3" i="4"/>
  <c r="AK3" i="4"/>
  <c r="AJ3" i="4"/>
  <c r="AI3" i="4"/>
  <c r="AC3" i="4"/>
  <c r="AB3" i="4"/>
  <c r="AD3" i="4"/>
  <c r="AA3" i="4"/>
  <c r="H71" i="1"/>
  <c r="I71" i="1"/>
  <c r="I3" i="1"/>
  <c r="I9" i="1" a="1"/>
  <c r="I9" i="1" s="1"/>
  <c r="I46" i="1"/>
  <c r="I53" i="1" s="1"/>
  <c r="I48" i="1" l="1"/>
  <c r="I55" i="1" s="1"/>
  <c r="X3" i="4" s="1"/>
  <c r="I37" i="1"/>
  <c r="I32" i="1"/>
  <c r="AN3" i="4" s="1"/>
  <c r="I20" i="1"/>
  <c r="L3" i="4"/>
  <c r="AF3" i="4" l="1"/>
  <c r="I59" i="1"/>
  <c r="I13" i="1"/>
  <c r="I24" i="1" l="1"/>
  <c r="H8" i="1"/>
  <c r="H18" i="1" s="1"/>
  <c r="K8" i="1"/>
  <c r="J8" i="1"/>
  <c r="J18" i="1" s="1"/>
  <c r="I35" i="1"/>
  <c r="K4" i="1" l="1"/>
  <c r="K18" i="1"/>
  <c r="H3" i="1"/>
  <c r="H4" i="1"/>
  <c r="H35" i="1" s="1"/>
  <c r="J3" i="1"/>
  <c r="J4" i="1"/>
  <c r="K46" i="1"/>
  <c r="K53" i="1" s="1"/>
  <c r="K9" i="1" a="1"/>
  <c r="K9" i="1" s="1"/>
  <c r="K3" i="1"/>
  <c r="H46" i="1"/>
  <c r="H53" i="1" s="1"/>
  <c r="H9" i="1" a="1"/>
  <c r="H9" i="1" s="1"/>
  <c r="I66" i="1"/>
  <c r="J9" i="1" a="1"/>
  <c r="J9" i="1" s="1"/>
  <c r="J46" i="1"/>
  <c r="J53" i="1" s="1"/>
  <c r="J37" i="1" l="1"/>
  <c r="J32" i="1"/>
  <c r="AO3" i="4" s="1"/>
  <c r="K32" i="1"/>
  <c r="AP3" i="4" s="1"/>
  <c r="K37" i="1"/>
  <c r="H32" i="1"/>
  <c r="AM3" i="4" s="1"/>
  <c r="H37" i="1"/>
  <c r="J48" i="1"/>
  <c r="J55" i="1" s="1"/>
  <c r="Y3" i="4" s="1"/>
  <c r="J20" i="1"/>
  <c r="K48" i="1"/>
  <c r="K55" i="1" s="1"/>
  <c r="Z3" i="4" s="1"/>
  <c r="K20" i="1"/>
  <c r="H48" i="1"/>
  <c r="H55" i="1" s="1"/>
  <c r="H20" i="1"/>
  <c r="T3" i="4"/>
  <c r="P3" i="4"/>
  <c r="M3" i="4"/>
  <c r="N3" i="4"/>
  <c r="K3" i="4"/>
  <c r="I67" i="1"/>
  <c r="D3" i="4" s="1"/>
  <c r="J35" i="1"/>
  <c r="K35" i="1"/>
  <c r="W3" i="4" l="1"/>
  <c r="AH3" i="4"/>
  <c r="AG3" i="4"/>
  <c r="AE3" i="4"/>
  <c r="K59" i="1"/>
  <c r="J59" i="1"/>
  <c r="H59" i="1"/>
  <c r="J52" i="1"/>
  <c r="K52" i="1"/>
  <c r="I52" i="1"/>
  <c r="U3" i="4"/>
  <c r="V3" i="4"/>
  <c r="S3" i="4"/>
  <c r="R3" i="4"/>
  <c r="I41" i="1"/>
  <c r="Q3" i="4"/>
  <c r="O3" i="4"/>
  <c r="K13" i="1"/>
  <c r="J13" i="1"/>
  <c r="H13" i="1"/>
  <c r="H67" i="1"/>
  <c r="H66" i="1"/>
  <c r="K67" i="1"/>
  <c r="F3" i="4" s="1"/>
  <c r="K66" i="1"/>
  <c r="J66" i="1"/>
  <c r="J67" i="1"/>
  <c r="E3" i="4" s="1"/>
  <c r="K24" i="1" l="1"/>
  <c r="J24" i="1"/>
  <c r="H24" i="1"/>
  <c r="H52" i="1"/>
  <c r="J41" i="1"/>
  <c r="K41" i="1"/>
  <c r="I3" i="4"/>
  <c r="H3" i="4"/>
  <c r="J3" i="4"/>
  <c r="C3" i="4"/>
  <c r="H41" i="1" l="1"/>
</calcChain>
</file>

<file path=xl/sharedStrings.xml><?xml version="1.0" encoding="utf-8"?>
<sst xmlns="http://schemas.openxmlformats.org/spreadsheetml/2006/main" count="320" uniqueCount="180">
  <si>
    <t>TDT</t>
  </si>
  <si>
    <t>Failure rate per operational hour</t>
  </si>
  <si>
    <t>FRPOH</t>
  </si>
  <si>
    <t>System TTR1</t>
  </si>
  <si>
    <t>System TTR2</t>
  </si>
  <si>
    <t>System TTR3</t>
  </si>
  <si>
    <t>System TTR4</t>
  </si>
  <si>
    <t>sd</t>
  </si>
  <si>
    <t>System LDT1</t>
  </si>
  <si>
    <t>System LDT2</t>
  </si>
  <si>
    <t>System LDT3</t>
  </si>
  <si>
    <t>System LDT4</t>
  </si>
  <si>
    <t>Monthly Hours</t>
  </si>
  <si>
    <t>Cost per Repair</t>
  </si>
  <si>
    <t>Total Repair Cost</t>
  </si>
  <si>
    <t>Total Cost</t>
  </si>
  <si>
    <t>Sys 1</t>
  </si>
  <si>
    <t>Sys 2</t>
  </si>
  <si>
    <t>Sys 3</t>
  </si>
  <si>
    <t>Sys 4</t>
  </si>
  <si>
    <t>Ave</t>
  </si>
  <si>
    <t>Max</t>
  </si>
  <si>
    <t>Min</t>
  </si>
  <si>
    <t>Range</t>
  </si>
  <si>
    <t>System 1</t>
  </si>
  <si>
    <t>System 2</t>
  </si>
  <si>
    <t>System 3</t>
  </si>
  <si>
    <t>System 4</t>
  </si>
  <si>
    <t>MTTR</t>
  </si>
  <si>
    <t>MLDT</t>
  </si>
  <si>
    <t>Total Hours Consumed</t>
  </si>
  <si>
    <t>Ao (Point Estimate)</t>
  </si>
  <si>
    <t>Ao (Distribution)</t>
  </si>
  <si>
    <t xml:space="preserve">Mean Monthly Failures </t>
  </si>
  <si>
    <t>Failure distribution</t>
  </si>
  <si>
    <t>Number of Systems</t>
  </si>
  <si>
    <t>INPUTS</t>
  </si>
  <si>
    <t>Operational Hours</t>
  </si>
  <si>
    <t>Acquisition Cost per System</t>
  </si>
  <si>
    <t>Total Acquisition Cost</t>
  </si>
  <si>
    <t>People make decisions in part based on how they think, but also in part based on how they think others will think about their decision</t>
  </si>
  <si>
    <t>People make decisions in part based on what they can defend</t>
  </si>
  <si>
    <t>Cost/Availability point</t>
  </si>
  <si>
    <t>Cost/Availability distribution</t>
  </si>
  <si>
    <t>Generated with the SIPmath™ Modeler Tools from ProbabilityManagement.org</t>
  </si>
  <si>
    <t>Index</t>
  </si>
  <si>
    <t>Values</t>
  </si>
  <si>
    <t>Integer chart?</t>
  </si>
  <si>
    <t>Loss Exceedence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</si>
  <si>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</si>
  <si>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</si>
  <si>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</si>
  <si>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</si>
  <si>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</si>
  <si>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</si>
  <si>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</si>
  <si>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Bin Range</t>
  </si>
  <si>
    <t>Frequency</t>
  </si>
  <si>
    <t>Cumulative</t>
  </si>
  <si>
    <t>Labels</t>
  </si>
  <si>
    <t>Sys_4</t>
  </si>
  <si>
    <t>Sys_3</t>
  </si>
  <si>
    <t>Sys_2</t>
  </si>
  <si>
    <t>Sys_1</t>
  </si>
  <si>
    <t>System_4</t>
  </si>
  <si>
    <t>System_3</t>
  </si>
  <si>
    <t>System_2</t>
  </si>
  <si>
    <t>System_1</t>
  </si>
  <si>
    <t>Perspecitves</t>
  </si>
  <si>
    <t>Total Value</t>
  </si>
  <si>
    <t>Acquisition Budget</t>
  </si>
  <si>
    <t>Maintenance Impact</t>
  </si>
  <si>
    <t>Failures S1</t>
  </si>
  <si>
    <t>Failures S2</t>
  </si>
  <si>
    <t>Failures S3</t>
  </si>
  <si>
    <t>Failures S4</t>
  </si>
  <si>
    <t>Failures_S4</t>
  </si>
  <si>
    <t>Failures_S3</t>
  </si>
  <si>
    <t>Failures_S2</t>
  </si>
  <si>
    <t>Failures_S1</t>
  </si>
  <si>
    <t>Availability S1</t>
  </si>
  <si>
    <t>Availability S2</t>
  </si>
  <si>
    <t>Availability S3</t>
  </si>
  <si>
    <t>Availability S4</t>
  </si>
  <si>
    <t>Availability_S4</t>
  </si>
  <si>
    <t>Availability_S3</t>
  </si>
  <si>
    <t>Availability_S2</t>
  </si>
  <si>
    <t>Availability_S1</t>
  </si>
  <si>
    <t>LCC System 1</t>
  </si>
  <si>
    <t>LCC System 2</t>
  </si>
  <si>
    <t>LCC System 3</t>
  </si>
  <si>
    <t>LCC System 4</t>
  </si>
  <si>
    <t>Total Repair Cost (Distribution)</t>
  </si>
  <si>
    <t>Total Life Cycle Cost (Distribution)</t>
  </si>
  <si>
    <t>Repair Cost System 1</t>
  </si>
  <si>
    <t>Repair Cost System 2</t>
  </si>
  <si>
    <t>Repair Cost System 3</t>
  </si>
  <si>
    <t>Repair Cost System 4</t>
  </si>
  <si>
    <t>Repair_Cost_System_4</t>
  </si>
  <si>
    <t>Repair_Cost_System_3</t>
  </si>
  <si>
    <t>Repair_Cost_System_2</t>
  </si>
  <si>
    <t>Repair_Cost_System_1</t>
  </si>
  <si>
    <t>LCC_System_4</t>
  </si>
  <si>
    <t>LCC_System_3</t>
  </si>
  <si>
    <t>LCC_System_2</t>
  </si>
  <si>
    <t>LCC_System_1</t>
  </si>
  <si>
    <t>System_TTR4</t>
  </si>
  <si>
    <t>System_TTR3</t>
  </si>
  <si>
    <t>System_TTR2</t>
  </si>
  <si>
    <t>System_TTR1</t>
  </si>
  <si>
    <t>MTTR (Distribution)</t>
  </si>
  <si>
    <t>Total Repair Time S1</t>
  </si>
  <si>
    <t>Total Repair Time S2</t>
  </si>
  <si>
    <t>Total Repair Time S3</t>
  </si>
  <si>
    <t>Total Repair Time S4</t>
  </si>
  <si>
    <t>Total Repair Time (Distribution)</t>
  </si>
  <si>
    <t>Total_Repair_Time_S4</t>
  </si>
  <si>
    <t>Total_Repair_Time_S3</t>
  </si>
  <si>
    <t>Total_Repair_Time_S2</t>
  </si>
  <si>
    <t>Total_Repair_Time_S1</t>
  </si>
  <si>
    <t>MLDT (Distribution)</t>
  </si>
  <si>
    <t>Total LDT System 1</t>
  </si>
  <si>
    <t>Total LDT System 2</t>
  </si>
  <si>
    <t>Total LDT System 3</t>
  </si>
  <si>
    <t>Total LDT System 4</t>
  </si>
  <si>
    <t>System_LDT4</t>
  </si>
  <si>
    <t>System_LDT3</t>
  </si>
  <si>
    <t>System_LDT2</t>
  </si>
  <si>
    <t>System_LDT1</t>
  </si>
  <si>
    <t>Total_LDT_System_4</t>
  </si>
  <si>
    <t>Total_LDT_System_3</t>
  </si>
  <si>
    <t>Total_LDT_System_2</t>
  </si>
  <si>
    <t>Total_LDT_System_1</t>
  </si>
  <si>
    <t>Threshold</t>
  </si>
  <si>
    <t>P(Threshold) Risk of Exceeding</t>
  </si>
  <si>
    <t>Threshold Budget</t>
  </si>
  <si>
    <t>Chance of Achieving</t>
  </si>
  <si>
    <t>TOTAL BUDGET RISK ANALYSIS</t>
  </si>
  <si>
    <t>Threshold target</t>
  </si>
  <si>
    <t>TOTAL LABOR HOURS RISK ANALYSIS</t>
  </si>
  <si>
    <t>House Hunters analogy</t>
  </si>
  <si>
    <t>Beach front</t>
  </si>
  <si>
    <t>Love it or List it</t>
  </si>
  <si>
    <t>Fixer</t>
  </si>
  <si>
    <t>International</t>
  </si>
  <si>
    <t>Property Bros.</t>
  </si>
  <si>
    <t>People state criteria - maybe even relative weights and constraints - and then they decide differently through interactions</t>
  </si>
  <si>
    <t>Labor Hour Threshold</t>
  </si>
  <si>
    <t>Budget Threshold</t>
  </si>
  <si>
    <t xml:space="preserve">Likelihood of staying below Labor Hour Maximum </t>
  </si>
  <si>
    <t>Risk of Exceeding Budget</t>
  </si>
  <si>
    <t>OPERATIONAL AVAILBILITY RISK ANALYSIS</t>
  </si>
  <si>
    <t>Weapons of Math Distruction</t>
  </si>
  <si>
    <t>Need for transparency</t>
  </si>
  <si>
    <t>Garbage In - Gospel Out</t>
  </si>
  <si>
    <t>People cannot assign weights to criteria</t>
  </si>
  <si>
    <t>The weights change interactively</t>
  </si>
  <si>
    <t>More harm than good</t>
  </si>
  <si>
    <t>SIPmath™ is the cure</t>
  </si>
  <si>
    <t>Operational Availability Threshold</t>
  </si>
  <si>
    <t>Risk of Not meeting min Ao</t>
  </si>
  <si>
    <t>OPERATIONAL REQUIREMENTS</t>
  </si>
  <si>
    <t>ACQUISITION OPTIONS</t>
  </si>
  <si>
    <t>PERFORMANCE AND BUDGET REQUIREMENTS</t>
  </si>
  <si>
    <t>MULTI-SYSTEM/MULTI-OUTCOMES TRADE OFF MODEL</t>
  </si>
  <si>
    <t xml:space="preserve">Total Repair Time </t>
  </si>
  <si>
    <t>Percentile</t>
  </si>
  <si>
    <t>How Big Data Increases Inequality and Threatens Democracy Hardcover – September 6, 2016</t>
  </si>
  <si>
    <t xml:space="preserve">Cathy O'Neil </t>
  </si>
  <si>
    <t>Example - select a power generation system among four options</t>
  </si>
  <si>
    <t>Operational Availability</t>
  </si>
  <si>
    <t>Labor hour impact</t>
  </si>
  <si>
    <t xml:space="preserve">Mean Failures </t>
  </si>
  <si>
    <t>Total Hours</t>
  </si>
  <si>
    <t>People make decisions and then backfit the weights and search for data to justify the decision</t>
  </si>
  <si>
    <t>People cannot think of a scenario that will lead to bad outcomes - but if you give them a bad outcome they can think of a scenario</t>
  </si>
  <si>
    <t>I am a big fan of optimization, stochastic optimization, and multi-attribute weighted value models</t>
  </si>
  <si>
    <t>Backroom to the Boardroom</t>
  </si>
  <si>
    <t>TLDT Distribution</t>
  </si>
  <si>
    <t>Simulation and Analytics to Decision Support Analytics to Decision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</si>
</sst>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5" formatCode="&quot;$&quot;#,##0_);\(&quot;$&quot;#,##0\)"/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double">
        <color auto="1"/>
      </bottom>
      <diagonal/>
    </border>
    <border>
      <left/>
      <right/>
      <top style="thick">
        <color auto="1"/>
      </top>
      <bottom style="double">
        <color auto="1"/>
      </bottom>
      <diagonal/>
    </border>
    <border>
      <left/>
      <right style="thick">
        <color auto="1"/>
      </right>
      <top style="thick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ck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wrapText="1"/>
    </xf>
    <xf numFmtId="9" fontId="0" fillId="0" borderId="0" xfId="1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2" borderId="6" xfId="0" applyFill="1" applyBorder="1"/>
    <xf numFmtId="0" fontId="0" fillId="2" borderId="8" xfId="0" applyFill="1" applyBorder="1"/>
    <xf numFmtId="0" fontId="0" fillId="7" borderId="0" xfId="0" applyFill="1" applyBorder="1"/>
    <xf numFmtId="0" fontId="0" fillId="7" borderId="7" xfId="0" applyFill="1" applyBorder="1"/>
    <xf numFmtId="0" fontId="0" fillId="7" borderId="9" xfId="0" applyFill="1" applyBorder="1"/>
    <xf numFmtId="0" fontId="0" fillId="7" borderId="10" xfId="0" applyFill="1" applyBorder="1"/>
    <xf numFmtId="0" fontId="0" fillId="0" borderId="11" xfId="0" applyBorder="1"/>
    <xf numFmtId="9" fontId="0" fillId="0" borderId="4" xfId="0" applyNumberFormat="1" applyBorder="1"/>
    <xf numFmtId="9" fontId="0" fillId="0" borderId="5" xfId="0" applyNumberFormat="1" applyBorder="1"/>
    <xf numFmtId="1" fontId="0" fillId="0" borderId="4" xfId="0" applyNumberFormat="1" applyBorder="1"/>
    <xf numFmtId="1" fontId="0" fillId="0" borderId="5" xfId="0" applyNumberFormat="1" applyBorder="1"/>
    <xf numFmtId="0" fontId="0" fillId="8" borderId="0" xfId="0" applyFill="1"/>
    <xf numFmtId="9" fontId="0" fillId="8" borderId="0" xfId="0" applyNumberFormat="1" applyFill="1"/>
    <xf numFmtId="9" fontId="0" fillId="0" borderId="0" xfId="0" applyNumberFormat="1"/>
    <xf numFmtId="0" fontId="4" fillId="8" borderId="0" xfId="0" applyFont="1" applyFill="1" applyAlignment="1">
      <alignment vertical="center"/>
    </xf>
    <xf numFmtId="0" fontId="0" fillId="8" borderId="0" xfId="0" applyFill="1" applyBorder="1"/>
    <xf numFmtId="0" fontId="0" fillId="8" borderId="13" xfId="0" applyFill="1" applyBorder="1"/>
    <xf numFmtId="0" fontId="5" fillId="8" borderId="12" xfId="0" applyFont="1" applyFill="1" applyBorder="1" applyAlignment="1">
      <alignment horizontal="center" vertical="center"/>
    </xf>
    <xf numFmtId="0" fontId="5" fillId="8" borderId="12" xfId="0" applyFont="1" applyFill="1" applyBorder="1" applyAlignment="1">
      <alignment horizontal="center" vertical="center" wrapText="1"/>
    </xf>
    <xf numFmtId="0" fontId="5" fillId="8" borderId="14" xfId="0" applyFont="1" applyFill="1" applyBorder="1" applyAlignment="1">
      <alignment horizontal="center" vertical="center" wrapText="1"/>
    </xf>
    <xf numFmtId="0" fontId="0" fillId="8" borderId="15" xfId="0" applyFill="1" applyBorder="1"/>
    <xf numFmtId="0" fontId="0" fillId="8" borderId="16" xfId="0" applyFill="1" applyBorder="1"/>
    <xf numFmtId="0" fontId="5" fillId="8" borderId="22" xfId="0" applyFont="1" applyFill="1" applyBorder="1" applyAlignment="1">
      <alignment horizontal="center" vertical="center"/>
    </xf>
    <xf numFmtId="9" fontId="5" fillId="8" borderId="22" xfId="1" applyFont="1" applyFill="1" applyBorder="1" applyAlignment="1">
      <alignment horizontal="center" vertical="center"/>
    </xf>
    <xf numFmtId="0" fontId="5" fillId="8" borderId="23" xfId="0" applyFont="1" applyFill="1" applyBorder="1" applyAlignment="1">
      <alignment horizontal="center" vertical="center"/>
    </xf>
    <xf numFmtId="5" fontId="5" fillId="8" borderId="22" xfId="0" applyNumberFormat="1" applyFont="1" applyFill="1" applyBorder="1" applyAlignment="1">
      <alignment horizontal="right" vertical="center"/>
    </xf>
    <xf numFmtId="0" fontId="0" fillId="9" borderId="0" xfId="0" applyFill="1"/>
    <xf numFmtId="0" fontId="3" fillId="10" borderId="0" xfId="0" applyFont="1" applyFill="1"/>
    <xf numFmtId="0" fontId="7" fillId="10" borderId="0" xfId="0" applyFont="1" applyFill="1"/>
    <xf numFmtId="0" fontId="0" fillId="10" borderId="0" xfId="0" applyFont="1" applyFill="1"/>
    <xf numFmtId="0" fontId="0" fillId="9" borderId="0" xfId="0" applyFill="1" applyAlignment="1">
      <alignment horizontal="center"/>
    </xf>
    <xf numFmtId="0" fontId="0" fillId="9" borderId="0" xfId="0" applyFill="1" applyAlignment="1">
      <alignment wrapText="1"/>
    </xf>
    <xf numFmtId="164" fontId="0" fillId="9" borderId="0" xfId="0" applyNumberFormat="1" applyFill="1"/>
    <xf numFmtId="0" fontId="2" fillId="9" borderId="1" xfId="0" applyFont="1" applyFill="1" applyBorder="1" applyAlignment="1">
      <alignment horizontal="right" vertical="top"/>
    </xf>
    <xf numFmtId="0" fontId="2" fillId="9" borderId="2" xfId="0" applyFont="1" applyFill="1" applyBorder="1" applyAlignment="1">
      <alignment horizontal="right" vertical="top"/>
    </xf>
    <xf numFmtId="1" fontId="2" fillId="9" borderId="1" xfId="0" applyNumberFormat="1" applyFont="1" applyFill="1" applyBorder="1" applyAlignment="1">
      <alignment horizontal="right" vertical="top"/>
    </xf>
    <xf numFmtId="1" fontId="2" fillId="9" borderId="2" xfId="0" applyNumberFormat="1" applyFont="1" applyFill="1" applyBorder="1" applyAlignment="1">
      <alignment horizontal="right" vertical="top"/>
    </xf>
    <xf numFmtId="1" fontId="0" fillId="9" borderId="0" xfId="0" applyNumberFormat="1" applyFill="1"/>
    <xf numFmtId="9" fontId="0" fillId="9" borderId="0" xfId="1" applyFont="1" applyFill="1"/>
    <xf numFmtId="9" fontId="2" fillId="9" borderId="1" xfId="1" applyNumberFormat="1" applyFont="1" applyFill="1" applyBorder="1" applyAlignment="1">
      <alignment horizontal="right" vertical="top"/>
    </xf>
    <xf numFmtId="9" fontId="0" fillId="9" borderId="0" xfId="1" applyNumberFormat="1" applyFont="1" applyFill="1"/>
    <xf numFmtId="5" fontId="0" fillId="9" borderId="0" xfId="0" applyNumberFormat="1" applyFill="1"/>
    <xf numFmtId="2" fontId="0" fillId="9" borderId="0" xfId="0" applyNumberFormat="1" applyFill="1"/>
    <xf numFmtId="0" fontId="0" fillId="9" borderId="0" xfId="0" applyFill="1" applyAlignment="1">
      <alignment horizontal="center" wrapText="1"/>
    </xf>
    <xf numFmtId="0" fontId="4" fillId="8" borderId="17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/>
    </xf>
    <xf numFmtId="0" fontId="6" fillId="8" borderId="21" xfId="0" applyFont="1" applyFill="1" applyBorder="1" applyAlignment="1">
      <alignment horizontal="center"/>
    </xf>
    <xf numFmtId="0" fontId="5" fillId="8" borderId="12" xfId="0" applyFont="1" applyFill="1" applyBorder="1" applyAlignment="1">
      <alignment horizontal="center" wrapText="1"/>
    </xf>
    <xf numFmtId="0" fontId="5" fillId="8" borderId="22" xfId="0" applyFont="1" applyFill="1" applyBorder="1" applyAlignment="1">
      <alignment horizontal="center" wrapText="1"/>
    </xf>
    <xf numFmtId="0" fontId="5" fillId="8" borderId="12" xfId="0" applyFont="1" applyFill="1" applyBorder="1" applyAlignment="1">
      <alignment horizontal="center"/>
    </xf>
    <xf numFmtId="0" fontId="5" fillId="8" borderId="22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per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'Probabilistic Computations'!$H$12:$K$12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val>
            <c:numRef>
              <c:f>'Probabilistic Computations'!$H$13:$K$13</c:f>
              <c:numCache>
                <c:formatCode>General</c:formatCode>
                <c:ptCount val="4"/>
                <c:pt idx="0">
                  <c:v>23</c:v>
                </c:pt>
                <c:pt idx="1">
                  <c:v>21</c:v>
                </c:pt>
                <c:pt idx="2">
                  <c:v>12</c:v>
                </c:pt>
                <c:pt idx="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277256"/>
        <c:axId val="252280784"/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8890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Computations'!$H$10:$K$10</c:f>
              <c:numCache>
                <c:formatCode>General</c:formatCode>
                <c:ptCount val="4"/>
                <c:pt idx="0">
                  <c:v>9.9610000000000003</c:v>
                </c:pt>
                <c:pt idx="1">
                  <c:v>11.879</c:v>
                </c:pt>
                <c:pt idx="2">
                  <c:v>4.0149999999999997</c:v>
                </c:pt>
                <c:pt idx="3">
                  <c:v>1.034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77256"/>
        <c:axId val="252280784"/>
      </c:scatterChart>
      <c:catAx>
        <c:axId val="252277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0784"/>
        <c:crosses val="autoZero"/>
        <c:auto val="1"/>
        <c:lblAlgn val="ctr"/>
        <c:lblOffset val="100"/>
        <c:noMultiLvlLbl val="0"/>
      </c:catAx>
      <c:valAx>
        <c:axId val="2522807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2277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per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'Probabilistic Computations'!$H$12:$K$12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val>
            <c:numRef>
              <c:f>'Probabilistic Computations'!$H$13:$K$13</c:f>
              <c:numCache>
                <c:formatCode>General</c:formatCode>
                <c:ptCount val="4"/>
                <c:pt idx="0">
                  <c:v>23</c:v>
                </c:pt>
                <c:pt idx="1">
                  <c:v>21</c:v>
                </c:pt>
                <c:pt idx="2">
                  <c:v>12</c:v>
                </c:pt>
                <c:pt idx="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278040"/>
        <c:axId val="252282352"/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8890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Computations'!$H$10:$K$10</c:f>
              <c:numCache>
                <c:formatCode>General</c:formatCode>
                <c:ptCount val="4"/>
                <c:pt idx="0">
                  <c:v>9.9610000000000003</c:v>
                </c:pt>
                <c:pt idx="1">
                  <c:v>11.879</c:v>
                </c:pt>
                <c:pt idx="2">
                  <c:v>4.0149999999999997</c:v>
                </c:pt>
                <c:pt idx="3">
                  <c:v>1.034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78040"/>
        <c:axId val="252282352"/>
      </c:scatterChart>
      <c:catAx>
        <c:axId val="252278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2352"/>
        <c:crosses val="autoZero"/>
        <c:auto val="1"/>
        <c:lblAlgn val="ctr"/>
        <c:lblOffset val="100"/>
        <c:noMultiLvlLbl val="0"/>
      </c:catAx>
      <c:valAx>
        <c:axId val="252282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2278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Cost per Availability</a:t>
            </a:r>
          </a:p>
        </c:rich>
      </c:tx>
      <c:layout>
        <c:manualLayout>
          <c:xMode val="edge"/>
          <c:yMode val="edge"/>
          <c:x val="0.2404892985937733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Computations'!$H$70:$K$70</c:f>
              <c:numCache>
                <c:formatCode>General</c:formatCode>
                <c:ptCount val="4"/>
                <c:pt idx="0">
                  <c:v>1600</c:v>
                </c:pt>
                <c:pt idx="1">
                  <c:v>2620.6313538114914</c:v>
                </c:pt>
                <c:pt idx="2">
                  <c:v>2100</c:v>
                </c:pt>
                <c:pt idx="3">
                  <c:v>3600</c:v>
                </c:pt>
              </c:numCache>
            </c:numRef>
          </c:val>
        </c:ser>
        <c:ser>
          <c:idx val="2"/>
          <c:order val="2"/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Computations'!$H$71:$K$71</c:f>
              <c:numCache>
                <c:formatCode>General</c:formatCode>
                <c:ptCount val="4"/>
                <c:pt idx="0">
                  <c:v>2182.6701018561471</c:v>
                </c:pt>
                <c:pt idx="1">
                  <c:v>869.57130132703696</c:v>
                </c:pt>
                <c:pt idx="2">
                  <c:v>1335.9755846961634</c:v>
                </c:pt>
                <c:pt idx="3">
                  <c:v>330.04239986964285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252279608"/>
        <c:axId val="252281176"/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Computations'!$H$68:$K$68</c:f>
              <c:numCache>
                <c:formatCode>General</c:formatCode>
                <c:ptCount val="4"/>
                <c:pt idx="0">
                  <c:v>2153.6500525292313</c:v>
                </c:pt>
                <c:pt idx="1">
                  <c:v>2920.1843143727119</c:v>
                </c:pt>
                <c:pt idx="2">
                  <c:v>2377.8190336068792</c:v>
                </c:pt>
                <c:pt idx="3">
                  <c:v>3653.6004204352566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79608"/>
        <c:axId val="252281176"/>
      </c:scatterChart>
      <c:catAx>
        <c:axId val="25227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1176"/>
        <c:crosses val="autoZero"/>
        <c:auto val="1"/>
        <c:lblAlgn val="ctr"/>
        <c:lblOffset val="100"/>
        <c:noMultiLvlLbl val="0"/>
      </c:catAx>
      <c:valAx>
        <c:axId val="252281176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52279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Operational Availability </a:t>
            </a:r>
          </a:p>
        </c:rich>
      </c:tx>
      <c:layout>
        <c:manualLayout>
          <c:xMode val="edge"/>
          <c:yMode val="edge"/>
          <c:x val="0.17627259245033394"/>
          <c:y val="4.9846894138232721E-3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Computations'!$H$40:$K$40</c:f>
              <c:numCache>
                <c:formatCode>0%</c:formatCode>
                <c:ptCount val="4"/>
                <c:pt idx="0">
                  <c:v>0.42298163913762499</c:v>
                </c:pt>
                <c:pt idx="1">
                  <c:v>0.74494241650183046</c:v>
                </c:pt>
                <c:pt idx="2">
                  <c:v>0.61118012868118177</c:v>
                </c:pt>
                <c:pt idx="3">
                  <c:v>0.91602065161419377</c:v>
                </c:pt>
              </c:numCache>
            </c:numRef>
          </c:val>
        </c:ser>
        <c:ser>
          <c:idx val="2"/>
          <c:order val="2"/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Computations'!$H$41:$K$41</c:f>
              <c:numCache>
                <c:formatCode>0%</c:formatCode>
                <c:ptCount val="4"/>
                <c:pt idx="0">
                  <c:v>0.57701836086237501</c:v>
                </c:pt>
                <c:pt idx="1">
                  <c:v>0.24718491808817789</c:v>
                </c:pt>
                <c:pt idx="2">
                  <c:v>0.38881987131881823</c:v>
                </c:pt>
                <c:pt idx="3">
                  <c:v>8.397934838580623E-2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252281568"/>
        <c:axId val="252283136"/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Computations'!$H$38:$K$38</c:f>
              <c:numCache>
                <c:formatCode>0%</c:formatCode>
                <c:ptCount val="4"/>
                <c:pt idx="0">
                  <c:v>0.75396336496644911</c:v>
                </c:pt>
                <c:pt idx="1">
                  <c:v>0.89237035365819928</c:v>
                </c:pt>
                <c:pt idx="2">
                  <c:v>0.88759490799029428</c:v>
                </c:pt>
                <c:pt idx="3">
                  <c:v>0.98555305881086308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accent4"/>
              </a:solidFill>
              <a:ln w="3175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Computations'!$H$42:$K$42</c:f>
              <c:numCache>
                <c:formatCode>0%</c:formatCode>
                <c:ptCount val="4"/>
                <c:pt idx="0">
                  <c:v>0.60738828929919542</c:v>
                </c:pt>
                <c:pt idx="1">
                  <c:v>0.81548045626141774</c:v>
                </c:pt>
                <c:pt idx="2">
                  <c:v>0.77988710804764572</c:v>
                </c:pt>
                <c:pt idx="3">
                  <c:v>0.95850184301051922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81568"/>
        <c:axId val="252283136"/>
      </c:scatterChart>
      <c:catAx>
        <c:axId val="2522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3136"/>
        <c:crosses val="autoZero"/>
        <c:auto val="1"/>
        <c:lblAlgn val="ctr"/>
        <c:lblOffset val="100"/>
        <c:noMultiLvlLbl val="0"/>
      </c:catAx>
      <c:valAx>
        <c:axId val="252283136"/>
        <c:scaling>
          <c:orientation val="minMax"/>
          <c:max val="1"/>
          <c:min val="0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156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Cost </a:t>
            </a:r>
          </a:p>
        </c:rich>
      </c:tx>
      <c:layout>
        <c:manualLayout>
          <c:xMode val="edge"/>
          <c:yMode val="edge"/>
          <c:x val="0.3526590807246655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Computations'!$H$58:$K$58</c:f>
              <c:numCache>
                <c:formatCode>0</c:formatCode>
                <c:ptCount val="4"/>
                <c:pt idx="0">
                  <c:v>200</c:v>
                </c:pt>
                <c:pt idx="1">
                  <c:v>1000</c:v>
                </c:pt>
                <c:pt idx="2">
                  <c:v>1000</c:v>
                </c:pt>
                <c:pt idx="3">
                  <c:v>2500</c:v>
                </c:pt>
              </c:numCache>
            </c:numRef>
          </c:val>
        </c:ser>
        <c:ser>
          <c:idx val="2"/>
          <c:order val="2"/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Computations'!$H$59:$K$59</c:f>
              <c:numCache>
                <c:formatCode>0</c:formatCode>
                <c:ptCount val="4"/>
                <c:pt idx="0">
                  <c:v>3450</c:v>
                </c:pt>
                <c:pt idx="1">
                  <c:v>4200</c:v>
                </c:pt>
                <c:pt idx="2">
                  <c:v>4800</c:v>
                </c:pt>
                <c:pt idx="3">
                  <c:v>5500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252283920"/>
        <c:axId val="252280392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283920"/>
        <c:axId val="25228039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v>Threshold</c:v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'Probabilistic Computations'!$H$62:$K$62</c15:sqref>
                        </c15:formulaRef>
                      </c:ext>
                    </c:extLst>
                    <c:numCache>
                      <c:formatCode>0</c:formatCode>
                      <c:ptCount val="4"/>
                      <c:pt idx="0">
                        <c:v>5000</c:v>
                      </c:pt>
                      <c:pt idx="1">
                        <c:v>5000</c:v>
                      </c:pt>
                      <c:pt idx="2">
                        <c:v>5000</c:v>
                      </c:pt>
                      <c:pt idx="3">
                        <c:v>5000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Computations'!$H$56:$K$56</c:f>
              <c:numCache>
                <c:formatCode>0</c:formatCode>
                <c:ptCount val="4"/>
                <c:pt idx="0">
                  <c:v>1694.15</c:v>
                </c:pt>
                <c:pt idx="1">
                  <c:v>2775.8</c:v>
                </c:pt>
                <c:pt idx="2">
                  <c:v>2606</c:v>
                </c:pt>
                <c:pt idx="3">
                  <c:v>3637.4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tx1"/>
              </a:solidFill>
              <a:ln w="3175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Computations'!$H$60:$K$60</c:f>
              <c:numCache>
                <c:formatCode>0</c:formatCode>
                <c:ptCount val="4"/>
                <c:pt idx="0">
                  <c:v>2450</c:v>
                </c:pt>
                <c:pt idx="1">
                  <c:v>4000</c:v>
                </c:pt>
                <c:pt idx="2">
                  <c:v>3800</c:v>
                </c:pt>
                <c:pt idx="3">
                  <c:v>5800</c:v>
                </c:pt>
              </c:numCache>
            </c:numRef>
          </c:yVal>
          <c:smooth val="0"/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0">
                <a:noFill/>
              </a:ln>
              <a:effectLst/>
            </c:spPr>
          </c:marker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'Probabilistic Computations'!$H$61:$K$61</c:f>
              <c:numCache>
                <c:formatCode>0</c:formatCode>
                <c:ptCount val="4"/>
                <c:pt idx="0">
                  <c:v>3650</c:v>
                </c:pt>
                <c:pt idx="1">
                  <c:v>5200</c:v>
                </c:pt>
                <c:pt idx="2">
                  <c:v>5800</c:v>
                </c:pt>
                <c:pt idx="3">
                  <c:v>8000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83920"/>
        <c:axId val="252280392"/>
      </c:scatterChart>
      <c:catAx>
        <c:axId val="2522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0392"/>
        <c:crosses val="autoZero"/>
        <c:auto val="1"/>
        <c:lblAlgn val="ctr"/>
        <c:lblOffset val="100"/>
        <c:noMultiLvlLbl val="0"/>
      </c:catAx>
      <c:valAx>
        <c:axId val="252280392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3920"/>
        <c:crosses val="autoZero"/>
        <c:crossBetween val="between"/>
        <c:min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Labor Hours </a:t>
            </a:r>
          </a:p>
        </c:rich>
      </c:tx>
      <c:layout>
        <c:manualLayout>
          <c:xMode val="edge"/>
          <c:yMode val="edge"/>
          <c:x val="0.243656776134690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Computations'!$H$23:$K$23</c:f>
              <c:numCache>
                <c:formatCode>0</c:formatCode>
                <c:ptCount val="4"/>
                <c:pt idx="0">
                  <c:v>0</c:v>
                </c:pt>
                <c:pt idx="1">
                  <c:v>8.5083822375395162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Computations'!$H$24:$K$24</c:f>
              <c:numCache>
                <c:formatCode>0</c:formatCode>
                <c:ptCount val="4"/>
                <c:pt idx="0">
                  <c:v>222.98904025117795</c:v>
                </c:pt>
                <c:pt idx="1">
                  <c:v>102.42419055954009</c:v>
                </c:pt>
                <c:pt idx="2">
                  <c:v>199.2858178448954</c:v>
                </c:pt>
                <c:pt idx="3">
                  <c:v>35.971209219181681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252284312"/>
        <c:axId val="248258352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284312"/>
        <c:axId val="24825835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Threshold</c:v>
                </c:tx>
                <c:spPr>
                  <a:ln w="412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'Probabilistic Computations'!$H$26:$K$26</c15:sqref>
                        </c15:formulaRef>
                      </c:ext>
                    </c:extLst>
                    <c:numCache>
                      <c:formatCode>0</c:formatCode>
                      <c:ptCount val="4"/>
                      <c:pt idx="0">
                        <c:v>55</c:v>
                      </c:pt>
                      <c:pt idx="1">
                        <c:v>55</c:v>
                      </c:pt>
                      <c:pt idx="2">
                        <c:v>55</c:v>
                      </c:pt>
                      <c:pt idx="3">
                        <c:v>55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Computations'!$H$21:$K$21</c:f>
              <c:numCache>
                <c:formatCode>0</c:formatCode>
                <c:ptCount val="4"/>
                <c:pt idx="0">
                  <c:v>54.126588107484089</c:v>
                </c:pt>
                <c:pt idx="1">
                  <c:v>37.189042747776952</c:v>
                </c:pt>
                <c:pt idx="2">
                  <c:v>40.644507596479507</c:v>
                </c:pt>
                <c:pt idx="3">
                  <c:v>5.2345012137307405</c:v>
                </c:pt>
              </c:numCache>
            </c:numRef>
          </c:yVal>
          <c:smooth val="0"/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dash"/>
            <c:size val="5"/>
            <c:spPr>
              <a:solidFill>
                <a:schemeClr val="accent4"/>
              </a:solidFill>
              <a:ln w="3175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Computations'!$H$25:$K$25</c:f>
              <c:numCache>
                <c:formatCode>0</c:formatCode>
                <c:ptCount val="4"/>
                <c:pt idx="0">
                  <c:v>110.31067153737627</c:v>
                </c:pt>
                <c:pt idx="1">
                  <c:v>67.79496729491197</c:v>
                </c:pt>
                <c:pt idx="2">
                  <c:v>84.072693624072357</c:v>
                </c:pt>
                <c:pt idx="3">
                  <c:v>16.059292023862604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84312"/>
        <c:axId val="248258352"/>
      </c:scatterChart>
      <c:catAx>
        <c:axId val="25228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8352"/>
        <c:crosses val="autoZero"/>
        <c:auto val="1"/>
        <c:lblAlgn val="ctr"/>
        <c:lblOffset val="100"/>
        <c:noMultiLvlLbl val="0"/>
      </c:catAx>
      <c:valAx>
        <c:axId val="24825835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84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Failures </a:t>
            </a:r>
          </a:p>
        </c:rich>
      </c:tx>
      <c:layout>
        <c:manualLayout>
          <c:xMode val="edge"/>
          <c:yMode val="edge"/>
          <c:x val="0.305284552845528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Computations'!$H$12:$K$12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Computations'!$H$13:$K$13</c:f>
              <c:numCache>
                <c:formatCode>General</c:formatCode>
                <c:ptCount val="4"/>
                <c:pt idx="0">
                  <c:v>23</c:v>
                </c:pt>
                <c:pt idx="1">
                  <c:v>21</c:v>
                </c:pt>
                <c:pt idx="2">
                  <c:v>12</c:v>
                </c:pt>
                <c:pt idx="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100"/>
        <c:axId val="248254824"/>
        <c:axId val="248255216"/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yVal>
            <c:numRef>
              <c:f>'Probabilistic Computations'!$H$10:$K$10</c:f>
              <c:numCache>
                <c:formatCode>General</c:formatCode>
                <c:ptCount val="4"/>
                <c:pt idx="0">
                  <c:v>9.9610000000000003</c:v>
                </c:pt>
                <c:pt idx="1">
                  <c:v>11.879</c:v>
                </c:pt>
                <c:pt idx="2">
                  <c:v>4.0149999999999997</c:v>
                </c:pt>
                <c:pt idx="3">
                  <c:v>1.034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54824"/>
        <c:axId val="248255216"/>
      </c:scatterChart>
      <c:catAx>
        <c:axId val="24825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5216"/>
        <c:crosses val="autoZero"/>
        <c:auto val="1"/>
        <c:lblAlgn val="ctr"/>
        <c:lblOffset val="100"/>
        <c:noMultiLvlLbl val="0"/>
      </c:catAx>
      <c:valAx>
        <c:axId val="24825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4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Acquisition Cost</a:t>
            </a:r>
          </a:p>
        </c:rich>
      </c:tx>
      <c:layout>
        <c:manualLayout>
          <c:xMode val="edge"/>
          <c:yMode val="edge"/>
          <c:x val="0.253353658536585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Computations'!$H$44:$K$44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1000</c:v>
                </c:pt>
                <c:pt idx="3">
                  <c:v>2500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248257176"/>
        <c:axId val="248252080"/>
      </c:barChart>
      <c:catAx>
        <c:axId val="24825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2080"/>
        <c:crosses val="autoZero"/>
        <c:auto val="1"/>
        <c:lblAlgn val="ctr"/>
        <c:lblOffset val="100"/>
        <c:noMultiLvlLbl val="0"/>
      </c:catAx>
      <c:valAx>
        <c:axId val="2482520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8257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Budget Risk</a:t>
            </a:r>
          </a:p>
        </c:rich>
      </c:tx>
      <c:layout>
        <c:manualLayout>
          <c:xMode val="edge"/>
          <c:yMode val="edge"/>
          <c:x val="0.3254147728485158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'Uncertainty MODEL'!$S$58:$V$58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'Uncertainty MODEL'!$S$59:$V$59</c:f>
              <c:numCache>
                <c:formatCode>0%</c:formatCode>
                <c:ptCount val="4"/>
                <c:pt idx="0">
                  <c:v>0</c:v>
                </c:pt>
                <c:pt idx="1">
                  <c:v>4.0000000000000036E-3</c:v>
                </c:pt>
                <c:pt idx="2">
                  <c:v>5.0000000000000044E-3</c:v>
                </c:pt>
                <c:pt idx="3">
                  <c:v>8.2999999999999963E-2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248252864"/>
        <c:axId val="248253256"/>
      </c:barChart>
      <c:catAx>
        <c:axId val="24825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3256"/>
        <c:crosses val="autoZero"/>
        <c:auto val="1"/>
        <c:lblAlgn val="ctr"/>
        <c:lblOffset val="100"/>
        <c:noMultiLvlLbl val="0"/>
      </c:catAx>
      <c:valAx>
        <c:axId val="24825325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286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Excessive Labor Hour Risk</a:t>
            </a:r>
          </a:p>
        </c:rich>
      </c:tx>
      <c:layout>
        <c:manualLayout>
          <c:xMode val="edge"/>
          <c:yMode val="edge"/>
          <c:x val="0.1438090817916053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'Uncertainty MODEL'!$S$63:$V$63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'Uncertainty MODEL'!$S$64:$V$64</c:f>
              <c:numCache>
                <c:formatCode>0%</c:formatCode>
                <c:ptCount val="4"/>
                <c:pt idx="0">
                  <c:v>0.41900000000000004</c:v>
                </c:pt>
                <c:pt idx="1">
                  <c:v>0.128</c:v>
                </c:pt>
                <c:pt idx="2">
                  <c:v>0.249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248255608"/>
        <c:axId val="194616136"/>
      </c:barChart>
      <c:catAx>
        <c:axId val="24825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16136"/>
        <c:crosses val="autoZero"/>
        <c:auto val="1"/>
        <c:lblAlgn val="ctr"/>
        <c:lblOffset val="100"/>
        <c:noMultiLvlLbl val="0"/>
      </c:catAx>
      <c:valAx>
        <c:axId val="194616136"/>
        <c:scaling>
          <c:orientation val="minMax"/>
          <c:max val="1"/>
          <c:min val="0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560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Operational Availability Risk</a:t>
            </a:r>
          </a:p>
        </c:rich>
      </c:tx>
      <c:layout>
        <c:manualLayout>
          <c:xMode val="edge"/>
          <c:yMode val="edge"/>
          <c:x val="0.2278994089153489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'Uncertainty MODEL'!$S$55:$V$55</c:f>
              <c:numCache>
                <c:formatCode>0%</c:formatCode>
                <c:ptCount val="4"/>
                <c:pt idx="0">
                  <c:v>0.251</c:v>
                </c:pt>
                <c:pt idx="1">
                  <c:v>0</c:v>
                </c:pt>
                <c:pt idx="2">
                  <c:v>6.0000000000000001E-3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250356296"/>
        <c:axId val="250350808"/>
      </c:barChart>
      <c:catAx>
        <c:axId val="25035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0808"/>
        <c:crosses val="autoZero"/>
        <c:auto val="1"/>
        <c:lblAlgn val="ctr"/>
        <c:lblOffset val="100"/>
        <c:noMultiLvlLbl val="0"/>
      </c:catAx>
      <c:valAx>
        <c:axId val="250350808"/>
        <c:scaling>
          <c:orientation val="minMax"/>
          <c:max val="1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629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Cost per Availability</a:t>
            </a:r>
          </a:p>
        </c:rich>
      </c:tx>
      <c:layout>
        <c:manualLayout>
          <c:xMode val="edge"/>
          <c:yMode val="edge"/>
          <c:x val="0.2404892985937733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Computations'!$H$70:$K$70</c:f>
              <c:numCache>
                <c:formatCode>General</c:formatCode>
                <c:ptCount val="4"/>
                <c:pt idx="0">
                  <c:v>1600</c:v>
                </c:pt>
                <c:pt idx="1">
                  <c:v>2620.6313538114914</c:v>
                </c:pt>
                <c:pt idx="2">
                  <c:v>2100</c:v>
                </c:pt>
                <c:pt idx="3">
                  <c:v>3600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48848"/>
        <c:axId val="25035002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spPr>
                  <a:solidFill>
                    <a:srgbClr val="FFFF00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'Uncertainty MODEL'!$S$54:$V$54</c15:sqref>
                        </c15:formulaRef>
                      </c:ext>
                    </c:extLst>
                    <c:strCache>
                      <c:ptCount val="4"/>
                      <c:pt idx="0">
                        <c:v>System 1</c:v>
                      </c:pt>
                      <c:pt idx="1">
                        <c:v>System 2</c:v>
                      </c:pt>
                      <c:pt idx="2">
                        <c:v>System 3</c:v>
                      </c:pt>
                      <c:pt idx="3">
                        <c:v>System 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'Probabilistic Computations'!$H$71:$K$71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2182.6701018561471</c:v>
                      </c:pt>
                      <c:pt idx="1">
                        <c:v>869.57130132703696</c:v>
                      </c:pt>
                      <c:pt idx="2">
                        <c:v>1335.9755846961634</c:v>
                      </c:pt>
                      <c:pt idx="3">
                        <c:v>330.04239986964285</c:v>
                      </c:pt>
                    </c:numCache>
                  </c:numRef>
                </c:val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'Probabilistic Computations'!$H$68:$K$68</c:f>
              <c:numCache>
                <c:formatCode>General</c:formatCode>
                <c:ptCount val="4"/>
                <c:pt idx="0">
                  <c:v>2153.6500525292313</c:v>
                </c:pt>
                <c:pt idx="1">
                  <c:v>2920.1843143727119</c:v>
                </c:pt>
                <c:pt idx="2">
                  <c:v>2377.8190336068792</c:v>
                </c:pt>
                <c:pt idx="3">
                  <c:v>3653.6004204352566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48848"/>
        <c:axId val="250350024"/>
      </c:scatterChart>
      <c:catAx>
        <c:axId val="25034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0024"/>
        <c:crosses val="autoZero"/>
        <c:auto val="1"/>
        <c:lblAlgn val="ctr"/>
        <c:lblOffset val="100"/>
        <c:noMultiLvlLbl val="0"/>
      </c:catAx>
      <c:valAx>
        <c:axId val="250350024"/>
        <c:scaling>
          <c:orientation val="minMax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5034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Operational Availability </a:t>
            </a:r>
          </a:p>
        </c:rich>
      </c:tx>
      <c:layout>
        <c:manualLayout>
          <c:xMode val="edge"/>
          <c:yMode val="edge"/>
          <c:x val="0.17627259245033394"/>
          <c:y val="4.9846894138232721E-3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Computations'!$H$40:$K$40</c:f>
              <c:numCache>
                <c:formatCode>0%</c:formatCode>
                <c:ptCount val="4"/>
                <c:pt idx="0">
                  <c:v>0.42298163913762499</c:v>
                </c:pt>
                <c:pt idx="1">
                  <c:v>0.74494241650183046</c:v>
                </c:pt>
                <c:pt idx="2">
                  <c:v>0.61118012868118177</c:v>
                </c:pt>
                <c:pt idx="3">
                  <c:v>0.91602065161419377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51200"/>
        <c:axId val="250354336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spPr>
                  <a:solidFill>
                    <a:srgbClr val="FFFF00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'Uncertainty MODEL'!$S$54:$V$54</c15:sqref>
                        </c15:formulaRef>
                      </c:ext>
                    </c:extLst>
                    <c:strCache>
                      <c:ptCount val="4"/>
                      <c:pt idx="0">
                        <c:v>System 1</c:v>
                      </c:pt>
                      <c:pt idx="1">
                        <c:v>System 2</c:v>
                      </c:pt>
                      <c:pt idx="2">
                        <c:v>System 3</c:v>
                      </c:pt>
                      <c:pt idx="3">
                        <c:v>System 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'Probabilistic Computations'!$H$41:$K$41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0.57701836086237501</c:v>
                      </c:pt>
                      <c:pt idx="1">
                        <c:v>0.24718491808817789</c:v>
                      </c:pt>
                      <c:pt idx="2">
                        <c:v>0.38881987131881823</c:v>
                      </c:pt>
                      <c:pt idx="3">
                        <c:v>8.397934838580623E-2</c:v>
                      </c:pt>
                    </c:numCache>
                  </c:numRef>
                </c:val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'Probabilistic Computations'!$H$38:$K$38</c:f>
              <c:numCache>
                <c:formatCode>0%</c:formatCode>
                <c:ptCount val="4"/>
                <c:pt idx="0">
                  <c:v>0.75396336496644911</c:v>
                </c:pt>
                <c:pt idx="1">
                  <c:v>0.89237035365819928</c:v>
                </c:pt>
                <c:pt idx="2">
                  <c:v>0.88759490799029428</c:v>
                </c:pt>
                <c:pt idx="3">
                  <c:v>0.98555305881086308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51200"/>
        <c:axId val="250354336"/>
      </c:scatterChart>
      <c:catAx>
        <c:axId val="25035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4336"/>
        <c:crosses val="autoZero"/>
        <c:auto val="1"/>
        <c:lblAlgn val="ctr"/>
        <c:lblOffset val="100"/>
        <c:noMultiLvlLbl val="0"/>
      </c:catAx>
      <c:valAx>
        <c:axId val="250354336"/>
        <c:scaling>
          <c:orientation val="minMax"/>
          <c:max val="1"/>
          <c:min val="0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120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Cost </a:t>
            </a:r>
          </a:p>
        </c:rich>
      </c:tx>
      <c:layout>
        <c:manualLayout>
          <c:xMode val="edge"/>
          <c:yMode val="edge"/>
          <c:x val="0.3526590807246655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'Point Estimate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Computations'!$H$58:$K$58</c:f>
              <c:numCache>
                <c:formatCode>0</c:formatCode>
                <c:ptCount val="4"/>
                <c:pt idx="0">
                  <c:v>200</c:v>
                </c:pt>
                <c:pt idx="1">
                  <c:v>1000</c:v>
                </c:pt>
                <c:pt idx="2">
                  <c:v>1000</c:v>
                </c:pt>
                <c:pt idx="3">
                  <c:v>2500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50416"/>
        <c:axId val="25035590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spPr>
                  <a:solidFill>
                    <a:srgbClr val="FFFF00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'Point Estimate MODEL'!$S$54:$V$54</c15:sqref>
                        </c15:formulaRef>
                      </c:ext>
                    </c:extLst>
                    <c:strCache>
                      <c:ptCount val="4"/>
                      <c:pt idx="0">
                        <c:v>System 1</c:v>
                      </c:pt>
                      <c:pt idx="1">
                        <c:v>System 2</c:v>
                      </c:pt>
                      <c:pt idx="2">
                        <c:v>System 3</c:v>
                      </c:pt>
                      <c:pt idx="3">
                        <c:v>System 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'Probabilistic Computations'!$H$59:$K$59</c15:sqref>
                        </c15:formulaRef>
                      </c:ext>
                    </c:extLst>
                    <c:numCache>
                      <c:formatCode>0</c:formatCode>
                      <c:ptCount val="4"/>
                      <c:pt idx="0">
                        <c:v>3450</c:v>
                      </c:pt>
                      <c:pt idx="1">
                        <c:v>4200</c:v>
                      </c:pt>
                      <c:pt idx="2">
                        <c:v>4800</c:v>
                      </c:pt>
                      <c:pt idx="3">
                        <c:v>5500</c:v>
                      </c:pt>
                    </c:numCache>
                  </c:numRef>
                </c:val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'Probabilistic Computations'!$H$56:$K$56</c:f>
              <c:numCache>
                <c:formatCode>0</c:formatCode>
                <c:ptCount val="4"/>
                <c:pt idx="0">
                  <c:v>1694.15</c:v>
                </c:pt>
                <c:pt idx="1">
                  <c:v>2775.8</c:v>
                </c:pt>
                <c:pt idx="2">
                  <c:v>2606</c:v>
                </c:pt>
                <c:pt idx="3">
                  <c:v>3637.4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50416"/>
        <c:axId val="250355904"/>
      </c:scatterChart>
      <c:catAx>
        <c:axId val="25035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5904"/>
        <c:crosses val="autoZero"/>
        <c:auto val="1"/>
        <c:lblAlgn val="ctr"/>
        <c:lblOffset val="100"/>
        <c:noMultiLvlLbl val="0"/>
      </c:catAx>
      <c:valAx>
        <c:axId val="250355904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0416"/>
        <c:crosses val="autoZero"/>
        <c:crossBetween val="between"/>
        <c:min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Labor Hours </a:t>
            </a:r>
          </a:p>
        </c:rich>
      </c:tx>
      <c:layout>
        <c:manualLayout>
          <c:xMode val="edge"/>
          <c:yMode val="edge"/>
          <c:x val="0.243656776134690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Computations'!$H$23:$K$23</c:f>
              <c:numCache>
                <c:formatCode>0</c:formatCode>
                <c:ptCount val="4"/>
                <c:pt idx="0">
                  <c:v>0</c:v>
                </c:pt>
                <c:pt idx="1">
                  <c:v>8.5083822375395162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51592"/>
        <c:axId val="25035198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spPr>
                  <a:solidFill>
                    <a:srgbClr val="FFFF00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'Uncertainty MODEL'!$S$54:$V$54</c15:sqref>
                        </c15:formulaRef>
                      </c:ext>
                    </c:extLst>
                    <c:strCache>
                      <c:ptCount val="4"/>
                      <c:pt idx="0">
                        <c:v>System 1</c:v>
                      </c:pt>
                      <c:pt idx="1">
                        <c:v>System 2</c:v>
                      </c:pt>
                      <c:pt idx="2">
                        <c:v>System 3</c:v>
                      </c:pt>
                      <c:pt idx="3">
                        <c:v>System 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'Probabilistic Computations'!$H$24:$K$24</c15:sqref>
                        </c15:formulaRef>
                      </c:ext>
                    </c:extLst>
                    <c:numCache>
                      <c:formatCode>0</c:formatCode>
                      <c:ptCount val="4"/>
                      <c:pt idx="0">
                        <c:v>222.98904025117795</c:v>
                      </c:pt>
                      <c:pt idx="1">
                        <c:v>102.42419055954009</c:v>
                      </c:pt>
                      <c:pt idx="2">
                        <c:v>199.2858178448954</c:v>
                      </c:pt>
                      <c:pt idx="3">
                        <c:v>35.971209219181681</c:v>
                      </c:pt>
                    </c:numCache>
                  </c:numRef>
                </c:val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88900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'Probabilistic Computations'!$H$21:$K$21</c:f>
              <c:numCache>
                <c:formatCode>0</c:formatCode>
                <c:ptCount val="4"/>
                <c:pt idx="0">
                  <c:v>54.126588107484089</c:v>
                </c:pt>
                <c:pt idx="1">
                  <c:v>37.189042747776952</c:v>
                </c:pt>
                <c:pt idx="2">
                  <c:v>40.644507596479507</c:v>
                </c:pt>
                <c:pt idx="3">
                  <c:v>5.2345012137307405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51592"/>
        <c:axId val="250351984"/>
      </c:scatterChart>
      <c:catAx>
        <c:axId val="25035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1984"/>
        <c:crosses val="autoZero"/>
        <c:auto val="1"/>
        <c:lblAlgn val="ctr"/>
        <c:lblOffset val="100"/>
        <c:noMultiLvlLbl val="0"/>
      </c:catAx>
      <c:valAx>
        <c:axId val="250351984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1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Failures </a:t>
            </a:r>
          </a:p>
        </c:rich>
      </c:tx>
      <c:layout>
        <c:manualLayout>
          <c:xMode val="edge"/>
          <c:yMode val="edge"/>
          <c:x val="0.305284552845528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Computations'!$H$12:$K$12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353552"/>
        <c:axId val="25035394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spPr>
                  <a:solidFill>
                    <a:srgbClr val="FFFF00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'Uncertainty MODEL'!$S$54:$V$54</c15:sqref>
                        </c15:formulaRef>
                      </c:ext>
                    </c:extLst>
                    <c:strCache>
                      <c:ptCount val="4"/>
                      <c:pt idx="0">
                        <c:v>System 1</c:v>
                      </c:pt>
                      <c:pt idx="1">
                        <c:v>System 2</c:v>
                      </c:pt>
                      <c:pt idx="2">
                        <c:v>System 3</c:v>
                      </c:pt>
                      <c:pt idx="3">
                        <c:v>System 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'Probabilistic Computations'!$H$13:$K$13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23</c:v>
                      </c:pt>
                      <c:pt idx="1">
                        <c:v>21</c:v>
                      </c:pt>
                      <c:pt idx="2">
                        <c:v>12</c:v>
                      </c:pt>
                      <c:pt idx="3">
                        <c:v>5</c:v>
                      </c:pt>
                    </c:numCache>
                  </c:numRef>
                </c:val>
              </c15:ser>
            </c15:filteredBarSeries>
          </c:ext>
        </c:extLst>
      </c:ba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chemeClr val="tx1"/>
                </a:solidFill>
              </a:ln>
              <a:effectLst/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'Probabilistic Computations'!$H$10:$K$10</c:f>
              <c:numCache>
                <c:formatCode>General</c:formatCode>
                <c:ptCount val="4"/>
                <c:pt idx="0">
                  <c:v>9.9610000000000003</c:v>
                </c:pt>
                <c:pt idx="1">
                  <c:v>11.879</c:v>
                </c:pt>
                <c:pt idx="2">
                  <c:v>4.0149999999999997</c:v>
                </c:pt>
                <c:pt idx="3">
                  <c:v>1.034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353552"/>
        <c:axId val="250353944"/>
      </c:scatterChart>
      <c:catAx>
        <c:axId val="25035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3944"/>
        <c:crosses val="autoZero"/>
        <c:auto val="1"/>
        <c:lblAlgn val="ctr"/>
        <c:lblOffset val="100"/>
        <c:noMultiLvlLbl val="0"/>
      </c:catAx>
      <c:valAx>
        <c:axId val="25035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35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Acquisition Cost</a:t>
            </a:r>
          </a:p>
        </c:rich>
      </c:tx>
      <c:layout>
        <c:manualLayout>
          <c:xMode val="edge"/>
          <c:yMode val="edge"/>
          <c:x val="0.2533536585365853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'Uncertainty MODEL'!$S$54:$V$54</c:f>
              <c:strCache>
                <c:ptCount val="4"/>
                <c:pt idx="0">
                  <c:v>System 1</c:v>
                </c:pt>
                <c:pt idx="1">
                  <c:v>System 2</c:v>
                </c:pt>
                <c:pt idx="2">
                  <c:v>System 3</c:v>
                </c:pt>
                <c:pt idx="3">
                  <c:v>System 4</c:v>
                </c:pt>
              </c:strCache>
            </c:strRef>
          </c:cat>
          <c:val>
            <c:numRef>
              <c:f>'Probabilistic Computations'!$H$44:$K$44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1000</c:v>
                </c:pt>
                <c:pt idx="3">
                  <c:v>2500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250355120"/>
        <c:axId val="250809080"/>
      </c:barChart>
      <c:catAx>
        <c:axId val="2503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09080"/>
        <c:crosses val="autoZero"/>
        <c:auto val="1"/>
        <c:lblAlgn val="ctr"/>
        <c:lblOffset val="100"/>
        <c:noMultiLvlLbl val="0"/>
      </c:catAx>
      <c:valAx>
        <c:axId val="2508090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035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2" fmlaLink="$C$5" inc="50" max="1000" page="10" val="200"/>
</file>

<file path=xl/ctrlProps/ctrlProp2.xml><?xml version="1.0" encoding="utf-8"?>
<formControlPr xmlns="http://schemas.microsoft.com/office/spreadsheetml/2009/9/main" objectType="Spin" dx="22" fmlaLink="$C$8" max="5" page="10" val="2"/>
</file>

<file path=xl/ctrlProps/ctrlProp3.xml><?xml version="1.0" encoding="utf-8"?>
<formControlPr xmlns="http://schemas.microsoft.com/office/spreadsheetml/2009/9/main" objectType="Spin" dx="22" fmlaLink="$C$9" max="5" page="10" val="2"/>
</file>

<file path=xl/ctrlProps/ctrlProp4.xml><?xml version="1.0" encoding="utf-8"?>
<formControlPr xmlns="http://schemas.microsoft.com/office/spreadsheetml/2009/9/main" objectType="Spin" dx="22" fmlaLink="$C$10" max="5" page="10"/>
</file>

<file path=xl/ctrlProps/ctrlProp5.xml><?xml version="1.0" encoding="utf-8"?>
<formControlPr xmlns="http://schemas.microsoft.com/office/spreadsheetml/2009/9/main" objectType="Spin" dx="22" fmlaLink="$C$11" max="5" page="10"/>
</file>

<file path=xl/ctrlProps/ctrlProp6.xml><?xml version="1.0" encoding="utf-8"?>
<formControlPr xmlns="http://schemas.microsoft.com/office/spreadsheetml/2009/9/main" objectType="Spin" dx="22" fmlaLink="$C$29" max="20" page="10" val="14"/>
</file>

<file path=xl/ctrlProps/ctrlProp7.xml><?xml version="1.0" encoding="utf-8"?>
<formControlPr xmlns="http://schemas.microsoft.com/office/spreadsheetml/2009/9/main" objectType="Spin" dx="22" fmlaLink="$C$14" inc="500" max="10000" page="10" val="5000"/>
</file>

<file path=xl/ctrlProps/ctrlProp8.xml><?xml version="1.0" encoding="utf-8"?>
<formControlPr xmlns="http://schemas.microsoft.com/office/spreadsheetml/2009/9/main" objectType="Spin" dx="22" fmlaLink="$C$15" inc="5" max="1000" page="10" val="55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476250</xdr:colOff>
      <xdr:row>27</xdr:row>
      <xdr:rowOff>95250</xdr:rowOff>
    </xdr:from>
    <xdr:to>
      <xdr:col>42</xdr:col>
      <xdr:colOff>571500</xdr:colOff>
      <xdr:row>42</xdr:row>
      <xdr:rowOff>23812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476250</xdr:colOff>
      <xdr:row>7</xdr:row>
      <xdr:rowOff>95250</xdr:rowOff>
    </xdr:from>
    <xdr:to>
      <xdr:col>42</xdr:col>
      <xdr:colOff>571500</xdr:colOff>
      <xdr:row>11</xdr:row>
      <xdr:rowOff>23812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118457</xdr:colOff>
      <xdr:row>2</xdr:row>
      <xdr:rowOff>71889</xdr:rowOff>
    </xdr:from>
    <xdr:to>
      <xdr:col>9</xdr:col>
      <xdr:colOff>576080</xdr:colOff>
      <xdr:row>6</xdr:row>
      <xdr:rowOff>368223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24418</xdr:colOff>
      <xdr:row>2</xdr:row>
      <xdr:rowOff>71889</xdr:rowOff>
    </xdr:from>
    <xdr:to>
      <xdr:col>16</xdr:col>
      <xdr:colOff>90458</xdr:colOff>
      <xdr:row>6</xdr:row>
      <xdr:rowOff>368223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24418</xdr:colOff>
      <xdr:row>6</xdr:row>
      <xdr:rowOff>431647</xdr:rowOff>
    </xdr:from>
    <xdr:to>
      <xdr:col>16</xdr:col>
      <xdr:colOff>90458</xdr:colOff>
      <xdr:row>11</xdr:row>
      <xdr:rowOff>230563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24418</xdr:colOff>
      <xdr:row>11</xdr:row>
      <xdr:rowOff>302308</xdr:rowOff>
    </xdr:from>
    <xdr:to>
      <xdr:col>16</xdr:col>
      <xdr:colOff>90458</xdr:colOff>
      <xdr:row>14</xdr:row>
      <xdr:rowOff>429308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118457</xdr:colOff>
      <xdr:row>11</xdr:row>
      <xdr:rowOff>302308</xdr:rowOff>
    </xdr:from>
    <xdr:to>
      <xdr:col>9</xdr:col>
      <xdr:colOff>576080</xdr:colOff>
      <xdr:row>14</xdr:row>
      <xdr:rowOff>429308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118457</xdr:colOff>
      <xdr:row>6</xdr:row>
      <xdr:rowOff>431647</xdr:rowOff>
    </xdr:from>
    <xdr:to>
      <xdr:col>9</xdr:col>
      <xdr:colOff>576080</xdr:colOff>
      <xdr:row>11</xdr:row>
      <xdr:rowOff>230563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154593</xdr:colOff>
      <xdr:row>6</xdr:row>
      <xdr:rowOff>431647</xdr:rowOff>
    </xdr:from>
    <xdr:to>
      <xdr:col>22</xdr:col>
      <xdr:colOff>220633</xdr:colOff>
      <xdr:row>11</xdr:row>
      <xdr:rowOff>230563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154593</xdr:colOff>
      <xdr:row>11</xdr:row>
      <xdr:rowOff>302308</xdr:rowOff>
    </xdr:from>
    <xdr:to>
      <xdr:col>22</xdr:col>
      <xdr:colOff>220633</xdr:colOff>
      <xdr:row>14</xdr:row>
      <xdr:rowOff>429308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154593</xdr:colOff>
      <xdr:row>2</xdr:row>
      <xdr:rowOff>71889</xdr:rowOff>
    </xdr:from>
    <xdr:to>
      <xdr:col>22</xdr:col>
      <xdr:colOff>220633</xdr:colOff>
      <xdr:row>6</xdr:row>
      <xdr:rowOff>368223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4</xdr:row>
          <xdr:rowOff>38100</xdr:rowOff>
        </xdr:from>
        <xdr:to>
          <xdr:col>2</xdr:col>
          <xdr:colOff>285750</xdr:colOff>
          <xdr:row>4</xdr:row>
          <xdr:rowOff>466725</xdr:rowOff>
        </xdr:to>
        <xdr:sp macro="" textlink="">
          <xdr:nvSpPr>
            <xdr:cNvPr id="2049" name="Spinner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7</xdr:row>
          <xdr:rowOff>38100</xdr:rowOff>
        </xdr:from>
        <xdr:to>
          <xdr:col>2</xdr:col>
          <xdr:colOff>285750</xdr:colOff>
          <xdr:row>7</xdr:row>
          <xdr:rowOff>466725</xdr:rowOff>
        </xdr:to>
        <xdr:sp macro="" textlink="">
          <xdr:nvSpPr>
            <xdr:cNvPr id="2053" name="Spinner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8</xdr:row>
          <xdr:rowOff>38100</xdr:rowOff>
        </xdr:from>
        <xdr:to>
          <xdr:col>2</xdr:col>
          <xdr:colOff>285750</xdr:colOff>
          <xdr:row>8</xdr:row>
          <xdr:rowOff>466725</xdr:rowOff>
        </xdr:to>
        <xdr:sp macro="" textlink="">
          <xdr:nvSpPr>
            <xdr:cNvPr id="2055" name="Spinner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9</xdr:row>
          <xdr:rowOff>38100</xdr:rowOff>
        </xdr:from>
        <xdr:to>
          <xdr:col>2</xdr:col>
          <xdr:colOff>285750</xdr:colOff>
          <xdr:row>9</xdr:row>
          <xdr:rowOff>466725</xdr:rowOff>
        </xdr:to>
        <xdr:sp macro="" textlink="">
          <xdr:nvSpPr>
            <xdr:cNvPr id="2057" name="Spinner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10</xdr:row>
          <xdr:rowOff>38100</xdr:rowOff>
        </xdr:from>
        <xdr:to>
          <xdr:col>2</xdr:col>
          <xdr:colOff>285750</xdr:colOff>
          <xdr:row>10</xdr:row>
          <xdr:rowOff>466725</xdr:rowOff>
        </xdr:to>
        <xdr:sp macro="" textlink="">
          <xdr:nvSpPr>
            <xdr:cNvPr id="2059" name="Spinner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12</xdr:row>
          <xdr:rowOff>209550</xdr:rowOff>
        </xdr:from>
        <xdr:to>
          <xdr:col>2</xdr:col>
          <xdr:colOff>285750</xdr:colOff>
          <xdr:row>12</xdr:row>
          <xdr:rowOff>638175</xdr:rowOff>
        </xdr:to>
        <xdr:sp macro="" textlink="">
          <xdr:nvSpPr>
            <xdr:cNvPr id="2060" name="Spinner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13</xdr:row>
          <xdr:rowOff>38100</xdr:rowOff>
        </xdr:from>
        <xdr:to>
          <xdr:col>2</xdr:col>
          <xdr:colOff>285750</xdr:colOff>
          <xdr:row>13</xdr:row>
          <xdr:rowOff>466725</xdr:rowOff>
        </xdr:to>
        <xdr:sp macro="" textlink="">
          <xdr:nvSpPr>
            <xdr:cNvPr id="2062" name="Spinner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14</xdr:row>
          <xdr:rowOff>38100</xdr:rowOff>
        </xdr:from>
        <xdr:to>
          <xdr:col>2</xdr:col>
          <xdr:colOff>285750</xdr:colOff>
          <xdr:row>14</xdr:row>
          <xdr:rowOff>466725</xdr:rowOff>
        </xdr:to>
        <xdr:sp macro="" textlink="">
          <xdr:nvSpPr>
            <xdr:cNvPr id="2064" name="Spinner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118455</xdr:colOff>
      <xdr:row>2</xdr:row>
      <xdr:rowOff>71889</xdr:rowOff>
    </xdr:from>
    <xdr:to>
      <xdr:col>12</xdr:col>
      <xdr:colOff>580009</xdr:colOff>
      <xdr:row>6</xdr:row>
      <xdr:rowOff>368223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81643</xdr:colOff>
      <xdr:row>2</xdr:row>
      <xdr:rowOff>71890</xdr:rowOff>
    </xdr:from>
    <xdr:to>
      <xdr:col>22</xdr:col>
      <xdr:colOff>148590</xdr:colOff>
      <xdr:row>6</xdr:row>
      <xdr:rowOff>368224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95250</xdr:colOff>
      <xdr:row>6</xdr:row>
      <xdr:rowOff>431647</xdr:rowOff>
    </xdr:from>
    <xdr:to>
      <xdr:col>22</xdr:col>
      <xdr:colOff>162197</xdr:colOff>
      <xdr:row>11</xdr:row>
      <xdr:rowOff>230563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108857</xdr:colOff>
      <xdr:row>11</xdr:row>
      <xdr:rowOff>302309</xdr:rowOff>
    </xdr:from>
    <xdr:to>
      <xdr:col>22</xdr:col>
      <xdr:colOff>175804</xdr:colOff>
      <xdr:row>14</xdr:row>
      <xdr:rowOff>429309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118455</xdr:colOff>
      <xdr:row>11</xdr:row>
      <xdr:rowOff>302308</xdr:rowOff>
    </xdr:from>
    <xdr:to>
      <xdr:col>12</xdr:col>
      <xdr:colOff>580009</xdr:colOff>
      <xdr:row>14</xdr:row>
      <xdr:rowOff>429308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118455</xdr:colOff>
      <xdr:row>6</xdr:row>
      <xdr:rowOff>431647</xdr:rowOff>
    </xdr:from>
    <xdr:to>
      <xdr:col>12</xdr:col>
      <xdr:colOff>580009</xdr:colOff>
      <xdr:row>11</xdr:row>
      <xdr:rowOff>230563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319564</xdr:colOff>
      <xdr:row>0</xdr:row>
      <xdr:rowOff>540152</xdr:rowOff>
    </xdr:to>
    <xdr:pic>
      <xdr:nvPicPr>
        <xdr:cNvPr id="2" name="PM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538764" cy="540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K76"/>
  <sheetViews>
    <sheetView zoomScale="150" zoomScaleNormal="150" workbookViewId="0">
      <selection activeCell="N13" sqref="N13"/>
    </sheetView>
  </sheetViews>
  <sheetFormatPr defaultRowHeight="15" x14ac:dyDescent="0.25"/>
  <cols>
    <col min="1" max="3" width="2" style="37" customWidth="1"/>
    <col min="4" max="5" width="2.42578125" style="37" customWidth="1"/>
    <col min="6" max="6" width="9.140625" style="37"/>
    <col min="7" max="7" width="30.140625" style="37" customWidth="1"/>
    <col min="8" max="11" width="14.7109375" style="37" customWidth="1"/>
    <col min="12" max="16384" width="9.140625" style="37"/>
  </cols>
  <sheetData>
    <row r="1" spans="6:11" x14ac:dyDescent="0.25">
      <c r="H1" s="41" t="s">
        <v>72</v>
      </c>
      <c r="I1" s="41" t="s">
        <v>73</v>
      </c>
      <c r="J1" s="41" t="s">
        <v>74</v>
      </c>
      <c r="K1" s="41" t="s">
        <v>75</v>
      </c>
    </row>
    <row r="2" spans="6:11" x14ac:dyDescent="0.25">
      <c r="H2" s="37">
        <f ca="1">RAND()</f>
        <v>0.48039859126785811</v>
      </c>
      <c r="I2" s="37">
        <f t="shared" ref="I2:K2" ca="1" si="0">RAND()</f>
        <v>0.76337416916544754</v>
      </c>
      <c r="J2" s="37">
        <f t="shared" ca="1" si="0"/>
        <v>0.22711264753320448</v>
      </c>
      <c r="K2" s="37">
        <f t="shared" ca="1" si="0"/>
        <v>1.2541802602112462E-2</v>
      </c>
    </row>
    <row r="3" spans="6:11" x14ac:dyDescent="0.25">
      <c r="G3" s="37" t="s">
        <v>0</v>
      </c>
      <c r="H3" s="37">
        <f>H8*(H15+H28)</f>
        <v>350</v>
      </c>
      <c r="I3" s="37">
        <f>I8*(I15+I28)</f>
        <v>156</v>
      </c>
      <c r="J3" s="37">
        <f>J8*(J15+J28)</f>
        <v>80</v>
      </c>
      <c r="K3" s="37">
        <f>K8*(K15+K28)</f>
        <v>10</v>
      </c>
    </row>
    <row r="4" spans="6:11" ht="29.25" customHeight="1" x14ac:dyDescent="0.25">
      <c r="G4" s="42" t="s">
        <v>30</v>
      </c>
      <c r="H4" s="37">
        <f>$F$7+(H8*(H15+H28))</f>
        <v>550</v>
      </c>
      <c r="I4" s="37">
        <f>$F$7+(I8*(I15+I28))</f>
        <v>356</v>
      </c>
      <c r="J4" s="37">
        <f>$F$7+(J8*(J15+J28))</f>
        <v>280</v>
      </c>
      <c r="K4" s="37">
        <f>$F$7+(K8*(K15+K28))</f>
        <v>210</v>
      </c>
    </row>
    <row r="5" spans="6:11" ht="30" customHeight="1" x14ac:dyDescent="0.25">
      <c r="G5" s="54" t="s">
        <v>1</v>
      </c>
      <c r="H5" s="54"/>
      <c r="I5" s="54"/>
      <c r="J5" s="54"/>
      <c r="K5" s="54"/>
    </row>
    <row r="6" spans="6:11" x14ac:dyDescent="0.25">
      <c r="G6" s="37" t="s">
        <v>2</v>
      </c>
      <c r="H6" s="43">
        <v>0.05</v>
      </c>
      <c r="I6" s="43">
        <v>7.0000000000000007E-2</v>
      </c>
      <c r="J6" s="43">
        <v>0.02</v>
      </c>
      <c r="K6" s="43">
        <v>5.0000000000000001E-3</v>
      </c>
    </row>
    <row r="7" spans="6:11" x14ac:dyDescent="0.25">
      <c r="F7" s="37">
        <f>'Uncertainty MODEL'!C5</f>
        <v>200</v>
      </c>
      <c r="G7" s="37" t="s">
        <v>37</v>
      </c>
      <c r="H7" s="37">
        <f>$F$7</f>
        <v>200</v>
      </c>
      <c r="I7" s="37">
        <f t="shared" ref="I7:K7" si="1">$F$7</f>
        <v>200</v>
      </c>
      <c r="J7" s="37">
        <f t="shared" si="1"/>
        <v>200</v>
      </c>
      <c r="K7" s="37">
        <f t="shared" si="1"/>
        <v>200</v>
      </c>
    </row>
    <row r="8" spans="6:11" x14ac:dyDescent="0.25">
      <c r="G8" s="37" t="s">
        <v>33</v>
      </c>
      <c r="H8" s="37">
        <f>H7*H6</f>
        <v>10</v>
      </c>
      <c r="I8" s="37">
        <v>12</v>
      </c>
      <c r="J8" s="37">
        <f t="shared" ref="J8:K8" si="2">J7*J6</f>
        <v>4</v>
      </c>
      <c r="K8" s="37">
        <f t="shared" si="2"/>
        <v>1</v>
      </c>
    </row>
    <row r="9" spans="6:11" ht="33.75" customHeight="1" x14ac:dyDescent="0.25">
      <c r="G9" s="37" t="s">
        <v>34</v>
      </c>
      <c r="H9" s="44">
        <f t="array" aca="1" ref="H9" ca="1">IF( 'Probabilistic Computations'!H8 &gt; 20, INT( _xlfn.NORM.INV( 'Probabilistic Computations'!H2, 'Probabilistic Computations'!H8, SQRT( 'Probabilistic Computations'!H8 ))), MATCH( 'Probabilistic Computations'!H2, IF( ROW( $A$1:$A$106 ) = 1, 0, POISSON( ROW( $A$1:$A$106 )-2, 'Probabilistic Computations'!H8, TRUE ))) - 1 )</f>
        <v>10</v>
      </c>
      <c r="I9" s="44">
        <f t="array" aca="1" ref="I9" ca="1">IF( 'Probabilistic Computations'!I8 &gt; 20, INT( _xlfn.NORM.INV( 'Probabilistic Computations'!I2, 'Probabilistic Computations'!I8, SQRT( 'Probabilistic Computations'!I8 ))), MATCH( 'Probabilistic Computations'!I2, IF( ROW( $A$1:$A$106 ) = 1, 0, POISSON( ROW( $A$1:$A$106 )-2, 'Probabilistic Computations'!I8, TRUE ))) - 1 )</f>
        <v>14</v>
      </c>
      <c r="J9" s="44">
        <f t="array" aca="1" ref="J9" ca="1">IF( 'Probabilistic Computations'!J8 &gt; 20, INT( _xlfn.NORM.INV( 'Probabilistic Computations'!J2, 'Probabilistic Computations'!J8, SQRT( 'Probabilistic Computations'!J8 ))), MATCH( 'Probabilistic Computations'!J2, IF( ROW( $A$1:$A$106 ) = 1, 0, POISSON( ROW( $A$1:$A$106 )-2, 'Probabilistic Computations'!J8, TRUE ))) - 1 )</f>
        <v>2</v>
      </c>
      <c r="K9" s="45">
        <f t="array" aca="1" ref="K9" ca="1">IF( 'Probabilistic Computations'!K8 &gt; 20, INT( _xlfn.NORM.INV( 'Probabilistic Computations'!K2, 'Probabilistic Computations'!K8, SQRT( 'Probabilistic Computations'!K8 ))), MATCH( 'Probabilistic Computations'!K2, IF( ROW( $A$1:$A$106 ) = 1, 0, POISSON( ROW( $A$1:$A$106 )-2, 'Probabilistic Computations'!K8, TRUE ))) - 1 )</f>
        <v>0</v>
      </c>
    </row>
    <row r="10" spans="6:11" ht="21" customHeight="1" x14ac:dyDescent="0.25">
      <c r="G10" s="37" t="s">
        <v>20</v>
      </c>
      <c r="H10" s="37">
        <f>AVERAGE(Failures_S1)</f>
        <v>9.9610000000000003</v>
      </c>
      <c r="I10" s="37">
        <f>AVERAGE(Failures_S2)</f>
        <v>11.879</v>
      </c>
      <c r="J10" s="37">
        <f>AVERAGE(Failures_S3)</f>
        <v>4.0149999999999997</v>
      </c>
      <c r="K10" s="37">
        <f>AVERAGE(Failures_S4)</f>
        <v>1.034</v>
      </c>
    </row>
    <row r="11" spans="6:11" ht="21" customHeight="1" x14ac:dyDescent="0.25">
      <c r="G11" s="37" t="s">
        <v>21</v>
      </c>
      <c r="H11" s="37">
        <f>MAX(Failures_S1)</f>
        <v>23</v>
      </c>
      <c r="I11" s="37">
        <f>MAX(Failures_S2)</f>
        <v>24</v>
      </c>
      <c r="J11" s="37">
        <f>MAX(Failures_S3)</f>
        <v>12</v>
      </c>
      <c r="K11" s="37">
        <f>MAX(Failures_S4)</f>
        <v>5</v>
      </c>
    </row>
    <row r="12" spans="6:11" ht="21" customHeight="1" x14ac:dyDescent="0.25">
      <c r="G12" s="37" t="s">
        <v>22</v>
      </c>
      <c r="H12" s="37">
        <f>MIN(Failures_S1)</f>
        <v>0</v>
      </c>
      <c r="I12" s="37">
        <f>MIN(Failures_S2)</f>
        <v>3</v>
      </c>
      <c r="J12" s="37">
        <f>MIN(Failures_S3)</f>
        <v>0</v>
      </c>
      <c r="K12" s="37">
        <f>MIN(Failures_S4)</f>
        <v>0</v>
      </c>
    </row>
    <row r="13" spans="6:11" ht="21" customHeight="1" x14ac:dyDescent="0.25">
      <c r="G13" s="37" t="s">
        <v>23</v>
      </c>
      <c r="H13" s="37">
        <f>H11-H12</f>
        <v>23</v>
      </c>
      <c r="I13" s="37">
        <f t="shared" ref="I13:K13" si="3">I11-I12</f>
        <v>21</v>
      </c>
      <c r="J13" s="37">
        <f t="shared" si="3"/>
        <v>12</v>
      </c>
      <c r="K13" s="37">
        <f t="shared" si="3"/>
        <v>5</v>
      </c>
    </row>
    <row r="14" spans="6:11" x14ac:dyDescent="0.25">
      <c r="H14" s="37" t="s">
        <v>3</v>
      </c>
      <c r="I14" s="37" t="s">
        <v>4</v>
      </c>
      <c r="J14" s="37" t="s">
        <v>5</v>
      </c>
      <c r="K14" s="37" t="s">
        <v>6</v>
      </c>
    </row>
    <row r="15" spans="6:11" x14ac:dyDescent="0.25">
      <c r="G15" s="37" t="s">
        <v>28</v>
      </c>
      <c r="H15" s="37">
        <v>5</v>
      </c>
      <c r="I15" s="37">
        <v>3</v>
      </c>
      <c r="J15" s="37">
        <v>10</v>
      </c>
      <c r="K15" s="37">
        <v>5</v>
      </c>
    </row>
    <row r="16" spans="6:11" x14ac:dyDescent="0.25">
      <c r="G16" s="37" t="s">
        <v>7</v>
      </c>
      <c r="H16" s="37">
        <v>3</v>
      </c>
      <c r="I16" s="37">
        <v>1</v>
      </c>
      <c r="J16" s="37">
        <v>3</v>
      </c>
      <c r="K16" s="37">
        <v>2</v>
      </c>
    </row>
    <row r="17" spans="6:11" ht="23.25" customHeight="1" x14ac:dyDescent="0.25">
      <c r="G17" s="37" t="s">
        <v>110</v>
      </c>
      <c r="H17" s="46">
        <f ca="1">MAX(2,IF( 'Probabilistic Computations'!H16 = 0, 'Probabilistic Computations'!H15, NORMINV( RAND(), 'Probabilistic Computations'!H15, 'Probabilistic Computations'!H16 )))</f>
        <v>5.2353811430999766</v>
      </c>
      <c r="I17" s="46">
        <f ca="1">MAX(2,IF( 'Probabilistic Computations'!I16 = 0, 'Probabilistic Computations'!I15, NORMINV( RAND(), 'Probabilistic Computations'!I15, 'Probabilistic Computations'!I16 )))</f>
        <v>3.482336583417009</v>
      </c>
      <c r="J17" s="46">
        <f ca="1">MAX(2,IF( 'Probabilistic Computations'!J16 = 0, 'Probabilistic Computations'!J15, NORMINV( RAND(), 'Probabilistic Computations'!J15, 'Probabilistic Computations'!J16 )))</f>
        <v>12.387888093282204</v>
      </c>
      <c r="K17" s="47">
        <f ca="1">MAX(2,IF( 'Probabilistic Computations'!K16 = 0, 'Probabilistic Computations'!K15, NORMINV( RAND(), 'Probabilistic Computations'!K15, 'Probabilistic Computations'!K16 )))</f>
        <v>4.0724883958418294</v>
      </c>
    </row>
    <row r="18" spans="6:11" ht="23.25" customHeight="1" x14ac:dyDescent="0.25">
      <c r="G18" s="37" t="s">
        <v>165</v>
      </c>
      <c r="H18" s="37">
        <f>H15*H8</f>
        <v>50</v>
      </c>
      <c r="I18" s="37">
        <f t="shared" ref="I18:K18" si="4">I15*I8</f>
        <v>36</v>
      </c>
      <c r="J18" s="37">
        <f t="shared" si="4"/>
        <v>40</v>
      </c>
      <c r="K18" s="37">
        <f t="shared" si="4"/>
        <v>5</v>
      </c>
    </row>
    <row r="19" spans="6:11" ht="23.25" customHeight="1" x14ac:dyDescent="0.25">
      <c r="H19" s="48" t="s">
        <v>111</v>
      </c>
      <c r="I19" s="48" t="s">
        <v>112</v>
      </c>
      <c r="J19" s="48" t="s">
        <v>113</v>
      </c>
      <c r="K19" s="48" t="s">
        <v>114</v>
      </c>
    </row>
    <row r="20" spans="6:11" ht="23.25" customHeight="1" x14ac:dyDescent="0.25">
      <c r="G20" s="37" t="s">
        <v>115</v>
      </c>
      <c r="H20" s="46">
        <f ca="1">H17*H9</f>
        <v>52.35381143099977</v>
      </c>
      <c r="I20" s="46">
        <f t="shared" ref="I20:K20" ca="1" si="5">I17*I9</f>
        <v>48.752712167838126</v>
      </c>
      <c r="J20" s="46">
        <f t="shared" ca="1" si="5"/>
        <v>24.775776186564407</v>
      </c>
      <c r="K20" s="47">
        <f t="shared" ca="1" si="5"/>
        <v>0</v>
      </c>
    </row>
    <row r="21" spans="6:11" ht="23.25" customHeight="1" x14ac:dyDescent="0.25">
      <c r="G21" s="37" t="s">
        <v>20</v>
      </c>
      <c r="H21" s="48">
        <f>AVERAGE(Total_Repair_Time_S1)</f>
        <v>54.126588107484089</v>
      </c>
      <c r="I21" s="48">
        <f>AVERAGE(Total_Repair_Time_S2)</f>
        <v>37.189042747776952</v>
      </c>
      <c r="J21" s="48">
        <f>AVERAGE(Total_Repair_Time_S3)</f>
        <v>40.644507596479507</v>
      </c>
      <c r="K21" s="48">
        <f>AVERAGE(Total_Repair_Time_S4)</f>
        <v>5.2345012137307405</v>
      </c>
    </row>
    <row r="22" spans="6:11" ht="23.25" customHeight="1" x14ac:dyDescent="0.25">
      <c r="G22" s="37" t="s">
        <v>21</v>
      </c>
      <c r="H22" s="48">
        <f>MAX(Total_Repair_Time_S1)</f>
        <v>222.98904025117795</v>
      </c>
      <c r="I22" s="48">
        <f>MAX(Total_Repair_Time_S2)</f>
        <v>110.93257279707962</v>
      </c>
      <c r="J22" s="48">
        <f>MAX(Total_Repair_Time_S3)</f>
        <v>199.2858178448954</v>
      </c>
      <c r="K22" s="48">
        <f>MAX(Total_Repair_Time_S4)</f>
        <v>35.971209219181681</v>
      </c>
    </row>
    <row r="23" spans="6:11" ht="23.25" customHeight="1" x14ac:dyDescent="0.25">
      <c r="G23" s="37" t="s">
        <v>22</v>
      </c>
      <c r="H23" s="48">
        <f>MIN(Total_Repair_Time_S1)</f>
        <v>0</v>
      </c>
      <c r="I23" s="48">
        <f>MIN(Total_Repair_Time_S2)</f>
        <v>8.5083822375395162</v>
      </c>
      <c r="J23" s="48">
        <f>MIN(Total_Repair_Time_S3)</f>
        <v>0</v>
      </c>
      <c r="K23" s="48">
        <f>MIN(Total_Repair_Time_S4)</f>
        <v>0</v>
      </c>
    </row>
    <row r="24" spans="6:11" ht="23.25" customHeight="1" x14ac:dyDescent="0.25">
      <c r="G24" s="37" t="s">
        <v>23</v>
      </c>
      <c r="H24" s="48">
        <f>H22-H23</f>
        <v>222.98904025117795</v>
      </c>
      <c r="I24" s="48">
        <f t="shared" ref="I24:K24" si="6">I22-I23</f>
        <v>102.42419055954009</v>
      </c>
      <c r="J24" s="48">
        <f t="shared" si="6"/>
        <v>199.2858178448954</v>
      </c>
      <c r="K24" s="48">
        <f t="shared" si="6"/>
        <v>35.971209219181681</v>
      </c>
    </row>
    <row r="25" spans="6:11" ht="23.25" customHeight="1" x14ac:dyDescent="0.25">
      <c r="F25" s="37">
        <v>0.95</v>
      </c>
      <c r="G25" s="37" t="s">
        <v>166</v>
      </c>
      <c r="H25" s="48">
        <f>PERCENTILE(Total_Repair_Time_S1,$F$25)</f>
        <v>110.31067153737627</v>
      </c>
      <c r="I25" s="48">
        <f>PERCENTILE(Total_Repair_Time_S2,$F$25)</f>
        <v>67.79496729491197</v>
      </c>
      <c r="J25" s="48">
        <f>PERCENTILE(Total_Repair_Time_S3,$F$25)</f>
        <v>84.072693624072357</v>
      </c>
      <c r="K25" s="48">
        <f>PERCENTILE(Total_Repair_Time_S4,$F$25)</f>
        <v>16.059292023862604</v>
      </c>
    </row>
    <row r="26" spans="6:11" ht="23.25" customHeight="1" x14ac:dyDescent="0.25">
      <c r="F26" s="37">
        <f>'Uncertainty MODEL'!C15</f>
        <v>55</v>
      </c>
      <c r="G26" s="37" t="s">
        <v>133</v>
      </c>
      <c r="H26" s="48">
        <f>$F$26</f>
        <v>55</v>
      </c>
      <c r="I26" s="48">
        <f t="shared" ref="I26:K26" si="7">$F$26</f>
        <v>55</v>
      </c>
      <c r="J26" s="48">
        <f t="shared" si="7"/>
        <v>55</v>
      </c>
      <c r="K26" s="48">
        <f t="shared" si="7"/>
        <v>55</v>
      </c>
    </row>
    <row r="27" spans="6:11" x14ac:dyDescent="0.25">
      <c r="H27" s="37" t="s">
        <v>8</v>
      </c>
      <c r="I27" s="37" t="s">
        <v>9</v>
      </c>
      <c r="J27" s="37" t="s">
        <v>10</v>
      </c>
      <c r="K27" s="37" t="s">
        <v>11</v>
      </c>
    </row>
    <row r="28" spans="6:11" x14ac:dyDescent="0.25">
      <c r="G28" s="37" t="s">
        <v>29</v>
      </c>
      <c r="H28" s="37">
        <v>30</v>
      </c>
      <c r="I28" s="37">
        <v>10</v>
      </c>
      <c r="J28" s="37">
        <v>10</v>
      </c>
      <c r="K28" s="37">
        <v>5</v>
      </c>
    </row>
    <row r="29" spans="6:11" x14ac:dyDescent="0.25">
      <c r="G29" s="37" t="s">
        <v>7</v>
      </c>
      <c r="H29" s="37">
        <v>3</v>
      </c>
      <c r="I29" s="37">
        <v>3</v>
      </c>
      <c r="J29" s="37">
        <v>3</v>
      </c>
      <c r="K29" s="37">
        <v>1</v>
      </c>
    </row>
    <row r="30" spans="6:11" ht="25.5" customHeight="1" x14ac:dyDescent="0.25">
      <c r="G30" s="37" t="s">
        <v>120</v>
      </c>
      <c r="H30" s="46">
        <f ca="1">IF( 'Probabilistic Computations'!H29 = 0, 'Probabilistic Computations'!H28, NORMINV( RAND(), 'Probabilistic Computations'!H28, 'Probabilistic Computations'!H29 ))</f>
        <v>30.496869165011216</v>
      </c>
      <c r="I30" s="46">
        <f ca="1">IF( 'Probabilistic Computations'!I29 = 0, 'Probabilistic Computations'!I28, NORMINV( RAND(), 'Probabilistic Computations'!I28, 'Probabilistic Computations'!I29 ))</f>
        <v>12.718322023906286</v>
      </c>
      <c r="J30" s="46">
        <f ca="1">IF( 'Probabilistic Computations'!J29 = 0, 'Probabilistic Computations'!J28, NORMINV( RAND(), 'Probabilistic Computations'!J28, 'Probabilistic Computations'!J29 ))</f>
        <v>5.6109604646255651</v>
      </c>
      <c r="K30" s="47">
        <f ca="1">IF( 'Probabilistic Computations'!K29 = 0, 'Probabilistic Computations'!K28, NORMINV( RAND(), 'Probabilistic Computations'!K28, 'Probabilistic Computations'!K29 ))</f>
        <v>5.7087885567137455</v>
      </c>
    </row>
    <row r="31" spans="6:11" ht="25.5" customHeight="1" x14ac:dyDescent="0.25">
      <c r="H31" s="48" t="s">
        <v>121</v>
      </c>
      <c r="I31" s="48" t="s">
        <v>122</v>
      </c>
      <c r="J31" s="48" t="s">
        <v>123</v>
      </c>
      <c r="K31" s="48" t="s">
        <v>124</v>
      </c>
    </row>
    <row r="32" spans="6:11" ht="25.5" customHeight="1" x14ac:dyDescent="0.25">
      <c r="G32" s="37" t="s">
        <v>178</v>
      </c>
      <c r="H32" s="46">
        <f ca="1">H30*H9</f>
        <v>304.96869165011213</v>
      </c>
      <c r="I32" s="46">
        <f t="shared" ref="I32:K32" ca="1" si="8">I30*I9</f>
        <v>178.056508334688</v>
      </c>
      <c r="J32" s="46">
        <f t="shared" ca="1" si="8"/>
        <v>11.22192092925113</v>
      </c>
      <c r="K32" s="47">
        <f t="shared" ca="1" si="8"/>
        <v>0</v>
      </c>
    </row>
    <row r="33" spans="6:11" ht="25.5" customHeight="1" x14ac:dyDescent="0.25">
      <c r="G33" s="37" t="s">
        <v>35</v>
      </c>
      <c r="H33" s="48">
        <f>'Uncertainty MODEL'!C8</f>
        <v>2</v>
      </c>
      <c r="I33" s="48">
        <f>'Uncertainty MODEL'!C9</f>
        <v>2</v>
      </c>
      <c r="J33" s="48">
        <f>'Uncertainty MODEL'!C10</f>
        <v>1</v>
      </c>
      <c r="K33" s="48">
        <f>'Uncertainty MODEL'!C11</f>
        <v>1</v>
      </c>
    </row>
    <row r="34" spans="6:11" x14ac:dyDescent="0.25">
      <c r="G34" s="37" t="s">
        <v>12</v>
      </c>
      <c r="H34" s="37">
        <f>720*H33</f>
        <v>1440</v>
      </c>
      <c r="I34" s="37">
        <f t="shared" ref="I34:K34" si="9">720*I33</f>
        <v>1440</v>
      </c>
      <c r="J34" s="37">
        <f t="shared" si="9"/>
        <v>720</v>
      </c>
      <c r="K34" s="37">
        <f t="shared" si="9"/>
        <v>720</v>
      </c>
    </row>
    <row r="35" spans="6:11" x14ac:dyDescent="0.25">
      <c r="G35" s="37" t="s">
        <v>31</v>
      </c>
      <c r="H35" s="49">
        <f>IF(H4&gt;H34,0,(H34-(H8*(H15+H28)))/H34)</f>
        <v>0.75694444444444442</v>
      </c>
      <c r="I35" s="49">
        <f>IF(I4&gt;I34,0,(I34-(I8*(I15+I28)))/I34)</f>
        <v>0.89166666666666672</v>
      </c>
      <c r="J35" s="49">
        <f>IF(J4&gt;J34,0,(J34-(J8*(J15+J28)))/J34)</f>
        <v>0.88888888888888884</v>
      </c>
      <c r="K35" s="49">
        <f>IF(K4&gt;K34,0,(K34-(K8*(K15+K28)))/K34)</f>
        <v>0.98611111111111116</v>
      </c>
    </row>
    <row r="36" spans="6:11" x14ac:dyDescent="0.25">
      <c r="H36" s="49" t="s">
        <v>80</v>
      </c>
      <c r="I36" s="49" t="s">
        <v>81</v>
      </c>
      <c r="J36" s="49" t="s">
        <v>82</v>
      </c>
      <c r="K36" s="49" t="s">
        <v>83</v>
      </c>
    </row>
    <row r="37" spans="6:11" ht="29.25" customHeight="1" x14ac:dyDescent="0.25">
      <c r="G37" s="37" t="s">
        <v>32</v>
      </c>
      <c r="H37" s="50">
        <f ca="1">IF(H4&gt;H34,0,(H34-(H9*(H17+H30)))/H34)</f>
        <v>0.75185937286033899</v>
      </c>
      <c r="I37" s="50">
        <f ca="1">IF(I4&gt;I34,0,(I34-(I9*(I17+I30)))/I34)</f>
        <v>0.84249359687324576</v>
      </c>
      <c r="J37" s="50">
        <f ca="1">IF(J4&gt;J34,0,(J34-(J9*(J17+J30)))/J34)</f>
        <v>0.95000319845025616</v>
      </c>
      <c r="K37" s="50">
        <f ca="1">IF(K4&gt;K34,0,(K34-(K9*(K17+K30)))/K34)</f>
        <v>1</v>
      </c>
    </row>
    <row r="38" spans="6:11" ht="29.25" customHeight="1" x14ac:dyDescent="0.25">
      <c r="G38" s="37" t="s">
        <v>20</v>
      </c>
      <c r="H38" s="51">
        <f>AVERAGE(Availability_S1)</f>
        <v>0.75396336496644911</v>
      </c>
      <c r="I38" s="51">
        <f>AVERAGE(Availability_S2)</f>
        <v>0.89237035365819928</v>
      </c>
      <c r="J38" s="51">
        <f>AVERAGE(Availability_S3)</f>
        <v>0.88759490799029428</v>
      </c>
      <c r="K38" s="51">
        <f>AVERAGE(Availability_S4)</f>
        <v>0.98555305881086308</v>
      </c>
    </row>
    <row r="39" spans="6:11" ht="29.25" customHeight="1" x14ac:dyDescent="0.25">
      <c r="G39" s="37" t="s">
        <v>21</v>
      </c>
      <c r="H39" s="51">
        <f>MAX(Availability_S1)</f>
        <v>1</v>
      </c>
      <c r="I39" s="51">
        <f>MAX(Availability_S2)</f>
        <v>0.99212733459000835</v>
      </c>
      <c r="J39" s="51">
        <f>MAX(Availability_S3)</f>
        <v>1</v>
      </c>
      <c r="K39" s="51">
        <f>MAX(Availability_S4)</f>
        <v>1</v>
      </c>
    </row>
    <row r="40" spans="6:11" ht="29.25" customHeight="1" x14ac:dyDescent="0.25">
      <c r="G40" s="37" t="s">
        <v>22</v>
      </c>
      <c r="H40" s="51">
        <f>MIN(Availability_S1)</f>
        <v>0.42298163913762499</v>
      </c>
      <c r="I40" s="51">
        <f>MAX(0.05,MIN(Availability_S2))</f>
        <v>0.74494241650183046</v>
      </c>
      <c r="J40" s="51">
        <f>MIN(Availability_S3)</f>
        <v>0.61118012868118177</v>
      </c>
      <c r="K40" s="51">
        <f>MIN(Availability_S4)</f>
        <v>0.91602065161419377</v>
      </c>
    </row>
    <row r="41" spans="6:11" ht="29.25" customHeight="1" x14ac:dyDescent="0.25">
      <c r="G41" s="37" t="s">
        <v>23</v>
      </c>
      <c r="H41" s="51">
        <f>H39-H40</f>
        <v>0.57701836086237501</v>
      </c>
      <c r="I41" s="51">
        <f t="shared" ref="I41:K41" si="10">I39-I40</f>
        <v>0.24718491808817789</v>
      </c>
      <c r="J41" s="51">
        <f t="shared" si="10"/>
        <v>0.38881987131881823</v>
      </c>
      <c r="K41" s="51">
        <f t="shared" si="10"/>
        <v>8.397934838580623E-2</v>
      </c>
    </row>
    <row r="42" spans="6:11" ht="29.25" customHeight="1" x14ac:dyDescent="0.25">
      <c r="F42" s="37">
        <v>0.05</v>
      </c>
      <c r="G42" s="37" t="s">
        <v>166</v>
      </c>
      <c r="H42" s="51">
        <f>PERCENTILE(Availability_S1,$F$42)</f>
        <v>0.60738828929919542</v>
      </c>
      <c r="I42" s="51">
        <f>PERCENTILE(Availability_S2,$F$42)</f>
        <v>0.81548045626141774</v>
      </c>
      <c r="J42" s="51">
        <f>PERCENTILE(Availability_S3,$F$42)</f>
        <v>0.77988710804764572</v>
      </c>
      <c r="K42" s="51">
        <f>PERCENTILE(Availability_S4,$F$42)</f>
        <v>0.95850184301051922</v>
      </c>
    </row>
    <row r="43" spans="6:11" x14ac:dyDescent="0.25">
      <c r="G43" s="37" t="s">
        <v>38</v>
      </c>
      <c r="H43" s="37">
        <v>100</v>
      </c>
      <c r="I43" s="37">
        <v>200</v>
      </c>
      <c r="J43" s="37">
        <v>500</v>
      </c>
      <c r="K43" s="37">
        <v>2500</v>
      </c>
    </row>
    <row r="44" spans="6:11" x14ac:dyDescent="0.25">
      <c r="G44" s="37" t="s">
        <v>39</v>
      </c>
      <c r="H44" s="37">
        <f>H43*H33</f>
        <v>200</v>
      </c>
      <c r="I44" s="37">
        <f t="shared" ref="I44:K44" si="11">I43*I33</f>
        <v>400</v>
      </c>
      <c r="J44" s="37">
        <v>1000</v>
      </c>
      <c r="K44" s="37">
        <f t="shared" si="11"/>
        <v>2500</v>
      </c>
    </row>
    <row r="45" spans="6:11" x14ac:dyDescent="0.25">
      <c r="G45" s="37" t="s">
        <v>13</v>
      </c>
      <c r="H45" s="37">
        <v>150</v>
      </c>
      <c r="I45" s="37">
        <v>200</v>
      </c>
      <c r="J45" s="37">
        <v>400</v>
      </c>
      <c r="K45" s="37">
        <v>1100</v>
      </c>
    </row>
    <row r="46" spans="6:11" ht="33.75" customHeight="1" x14ac:dyDescent="0.25">
      <c r="G46" s="37" t="s">
        <v>14</v>
      </c>
      <c r="H46" s="48">
        <f>H8*H45</f>
        <v>1500</v>
      </c>
      <c r="I46" s="37">
        <f>I8*I45</f>
        <v>2400</v>
      </c>
      <c r="J46" s="37">
        <f>J8*J45</f>
        <v>1600</v>
      </c>
      <c r="K46" s="37">
        <f>K8*K45</f>
        <v>1100</v>
      </c>
    </row>
    <row r="47" spans="6:11" ht="33.75" customHeight="1" x14ac:dyDescent="0.25">
      <c r="H47" s="48" t="s">
        <v>94</v>
      </c>
      <c r="I47" s="48" t="s">
        <v>95</v>
      </c>
      <c r="J47" s="48" t="s">
        <v>96</v>
      </c>
      <c r="K47" s="48" t="s">
        <v>97</v>
      </c>
    </row>
    <row r="48" spans="6:11" ht="33.75" customHeight="1" x14ac:dyDescent="0.25">
      <c r="G48" s="37" t="s">
        <v>92</v>
      </c>
      <c r="H48" s="46">
        <f ca="1">H9*H45</f>
        <v>1500</v>
      </c>
      <c r="I48" s="46">
        <f ca="1">I9*I45</f>
        <v>2800</v>
      </c>
      <c r="J48" s="46">
        <f ca="1">J9*J45</f>
        <v>800</v>
      </c>
      <c r="K48" s="46">
        <f ca="1">K9*K45</f>
        <v>0</v>
      </c>
    </row>
    <row r="49" spans="6:11" ht="33.75" customHeight="1" x14ac:dyDescent="0.25">
      <c r="G49" s="37" t="s">
        <v>20</v>
      </c>
      <c r="H49" s="48">
        <f>AVERAGE(Repair_Cost_System_1)</f>
        <v>1494.15</v>
      </c>
      <c r="I49" s="48">
        <f>AVERAGE(Repair_Cost_System_2)</f>
        <v>2375.8000000000002</v>
      </c>
      <c r="J49" s="48">
        <f>AVERAGE(Repair_Cost_System_3)</f>
        <v>1606</v>
      </c>
      <c r="K49" s="48">
        <f>AVERAGE(Repair_Cost_System_4)</f>
        <v>1137.4000000000001</v>
      </c>
    </row>
    <row r="50" spans="6:11" ht="33.75" customHeight="1" x14ac:dyDescent="0.25">
      <c r="G50" s="37" t="s">
        <v>21</v>
      </c>
      <c r="H50" s="48">
        <f>MAX(Repair_Cost_System_1)</f>
        <v>3450</v>
      </c>
      <c r="I50" s="48">
        <f>MAX(Repair_Cost_System_2)</f>
        <v>4800</v>
      </c>
      <c r="J50" s="48">
        <f>MAX(Repair_Cost_System_3)</f>
        <v>4800</v>
      </c>
      <c r="K50" s="48">
        <f>MAX(Repair_Cost_System_4)</f>
        <v>5500</v>
      </c>
    </row>
    <row r="51" spans="6:11" ht="33.75" customHeight="1" x14ac:dyDescent="0.25">
      <c r="G51" s="37" t="s">
        <v>22</v>
      </c>
      <c r="H51" s="48">
        <f>MIN(Repair_Cost_System_1)</f>
        <v>0</v>
      </c>
      <c r="I51" s="48">
        <f>MIN(Repair_Cost_System_2)</f>
        <v>600</v>
      </c>
      <c r="J51" s="48">
        <f>MIN(Repair_Cost_System_3)</f>
        <v>0</v>
      </c>
      <c r="K51" s="48">
        <f>MIN(Repair_Cost_System_4)</f>
        <v>0</v>
      </c>
    </row>
    <row r="52" spans="6:11" ht="33.75" customHeight="1" x14ac:dyDescent="0.25">
      <c r="G52" s="37" t="s">
        <v>23</v>
      </c>
      <c r="H52" s="48">
        <f>H50-H51</f>
        <v>3450</v>
      </c>
      <c r="I52" s="48">
        <f t="shared" ref="I52:K52" si="12">I50-I51</f>
        <v>4200</v>
      </c>
      <c r="J52" s="48">
        <f t="shared" si="12"/>
        <v>4800</v>
      </c>
      <c r="K52" s="48">
        <f t="shared" si="12"/>
        <v>5500</v>
      </c>
    </row>
    <row r="53" spans="6:11" ht="34.5" customHeight="1" x14ac:dyDescent="0.25">
      <c r="G53" s="37" t="s">
        <v>15</v>
      </c>
      <c r="H53" s="37">
        <f>H46+H43</f>
        <v>1600</v>
      </c>
      <c r="I53" s="37">
        <f>I46+I43</f>
        <v>2600</v>
      </c>
      <c r="J53" s="37">
        <f>J46+J43</f>
        <v>2100</v>
      </c>
      <c r="K53" s="37">
        <f>K46+K43</f>
        <v>3600</v>
      </c>
    </row>
    <row r="54" spans="6:11" ht="34.5" customHeight="1" x14ac:dyDescent="0.25">
      <c r="H54" s="37" t="s">
        <v>88</v>
      </c>
      <c r="I54" s="37" t="s">
        <v>89</v>
      </c>
      <c r="J54" s="37" t="s">
        <v>90</v>
      </c>
      <c r="K54" s="37" t="s">
        <v>91</v>
      </c>
    </row>
    <row r="55" spans="6:11" ht="34.5" customHeight="1" x14ac:dyDescent="0.25">
      <c r="G55" s="37" t="s">
        <v>93</v>
      </c>
      <c r="H55" s="46">
        <f ca="1">H48+H44</f>
        <v>1700</v>
      </c>
      <c r="I55" s="46">
        <f t="shared" ref="I55:K55" ca="1" si="13">I48+I44</f>
        <v>3200</v>
      </c>
      <c r="J55" s="46">
        <f t="shared" ca="1" si="13"/>
        <v>1800</v>
      </c>
      <c r="K55" s="47">
        <f t="shared" ca="1" si="13"/>
        <v>2500</v>
      </c>
    </row>
    <row r="56" spans="6:11" ht="34.5" customHeight="1" x14ac:dyDescent="0.25">
      <c r="G56" s="37" t="s">
        <v>20</v>
      </c>
      <c r="H56" s="48">
        <f>AVERAGE(LCC_System_1)</f>
        <v>1694.15</v>
      </c>
      <c r="I56" s="48">
        <f>AVERAGE(LCC_System_2)</f>
        <v>2775.8</v>
      </c>
      <c r="J56" s="48">
        <f>AVERAGE(LCC_System_3)</f>
        <v>2606</v>
      </c>
      <c r="K56" s="48">
        <f>AVERAGE(LCC_System_4)</f>
        <v>3637.4</v>
      </c>
    </row>
    <row r="57" spans="6:11" ht="34.5" customHeight="1" x14ac:dyDescent="0.25">
      <c r="G57" s="37" t="s">
        <v>21</v>
      </c>
      <c r="H57" s="48">
        <f>MAX(LCC_System_1)</f>
        <v>3650</v>
      </c>
      <c r="I57" s="48">
        <f>MAX(LCC_System_2)</f>
        <v>5200</v>
      </c>
      <c r="J57" s="48">
        <f>MAX(LCC_System_3)</f>
        <v>5800</v>
      </c>
      <c r="K57" s="48">
        <f>MAX(LCC_System_4)</f>
        <v>8000</v>
      </c>
    </row>
    <row r="58" spans="6:11" ht="34.5" customHeight="1" x14ac:dyDescent="0.25">
      <c r="G58" s="37" t="s">
        <v>22</v>
      </c>
      <c r="H58" s="48">
        <f>MIN(LCC_System_1)</f>
        <v>200</v>
      </c>
      <c r="I58" s="48">
        <f>MIN(LCC_System_2)</f>
        <v>1000</v>
      </c>
      <c r="J58" s="48">
        <f>MIN(LCC_System_3)</f>
        <v>1000</v>
      </c>
      <c r="K58" s="48">
        <f>MIN(LCC_System_4)</f>
        <v>2500</v>
      </c>
    </row>
    <row r="59" spans="6:11" ht="34.5" customHeight="1" x14ac:dyDescent="0.25">
      <c r="G59" s="37" t="s">
        <v>23</v>
      </c>
      <c r="H59" s="48">
        <f>H57-H58</f>
        <v>3450</v>
      </c>
      <c r="I59" s="48">
        <f t="shared" ref="I59:K59" si="14">I57-I58</f>
        <v>4200</v>
      </c>
      <c r="J59" s="48">
        <f t="shared" si="14"/>
        <v>4800</v>
      </c>
      <c r="K59" s="48">
        <f t="shared" si="14"/>
        <v>5500</v>
      </c>
    </row>
    <row r="60" spans="6:11" ht="34.5" customHeight="1" x14ac:dyDescent="0.25">
      <c r="F60" s="37">
        <v>0.95</v>
      </c>
      <c r="G60" s="37" t="s">
        <v>166</v>
      </c>
      <c r="H60" s="48">
        <f>PERCENTILE(LCC_System_1,$F$60)</f>
        <v>2450</v>
      </c>
      <c r="I60" s="48">
        <f>PERCENTILE(LCC_System_2,$F$60)</f>
        <v>4000</v>
      </c>
      <c r="J60" s="48">
        <f>PERCENTILE(LCC_System_3,$F$60)</f>
        <v>3800</v>
      </c>
      <c r="K60" s="48">
        <f>PERCENTILE(LCC_System_4,$F$60)</f>
        <v>5800</v>
      </c>
    </row>
    <row r="61" spans="6:11" ht="34.5" customHeight="1" x14ac:dyDescent="0.25">
      <c r="F61" s="37">
        <v>1</v>
      </c>
      <c r="G61" s="37" t="s">
        <v>166</v>
      </c>
      <c r="H61" s="48">
        <f>PERCENTILE(LCC_System_1,$F$61)</f>
        <v>3650</v>
      </c>
      <c r="I61" s="48">
        <f>PERCENTILE(LCC_System_2,$F$61)</f>
        <v>5200</v>
      </c>
      <c r="J61" s="48">
        <f>PERCENTILE(LCC_System_3,$F$61)</f>
        <v>5800</v>
      </c>
      <c r="K61" s="48">
        <f>PERCENTILE(LCC_System_4,$F$61)</f>
        <v>8000</v>
      </c>
    </row>
    <row r="62" spans="6:11" ht="34.5" customHeight="1" x14ac:dyDescent="0.25">
      <c r="F62" s="52">
        <f>'Uncertainty MODEL'!C14</f>
        <v>5000</v>
      </c>
      <c r="G62" s="37" t="s">
        <v>133</v>
      </c>
      <c r="H62" s="48">
        <f>$F$62</f>
        <v>5000</v>
      </c>
      <c r="I62" s="48">
        <f t="shared" ref="I62:K62" si="15">$F$62</f>
        <v>5000</v>
      </c>
      <c r="J62" s="48">
        <f t="shared" si="15"/>
        <v>5000</v>
      </c>
      <c r="K62" s="48">
        <f t="shared" si="15"/>
        <v>5000</v>
      </c>
    </row>
    <row r="63" spans="6:11" ht="34.5" customHeight="1" x14ac:dyDescent="0.25">
      <c r="F63" s="37">
        <v>3000</v>
      </c>
      <c r="G63" s="37" t="s">
        <v>133</v>
      </c>
      <c r="H63" s="48">
        <v>10000</v>
      </c>
      <c r="I63" s="48">
        <f t="shared" ref="I63:K63" si="16">$F$63</f>
        <v>3000</v>
      </c>
      <c r="J63" s="48">
        <f t="shared" si="16"/>
        <v>3000</v>
      </c>
      <c r="K63" s="48">
        <f t="shared" si="16"/>
        <v>3000</v>
      </c>
    </row>
    <row r="64" spans="6:11" ht="34.5" customHeight="1" x14ac:dyDescent="0.25">
      <c r="G64" s="37" t="s">
        <v>134</v>
      </c>
      <c r="H64" s="53" t="e">
        <f>PERCENTRANK(LCC_System_1,H63)</f>
        <v>#N/A</v>
      </c>
      <c r="I64" s="48"/>
      <c r="J64" s="48"/>
      <c r="K64" s="48"/>
    </row>
    <row r="65" spans="7:11" x14ac:dyDescent="0.25">
      <c r="H65" s="37" t="s">
        <v>16</v>
      </c>
      <c r="I65" s="37" t="s">
        <v>17</v>
      </c>
      <c r="J65" s="37" t="s">
        <v>18</v>
      </c>
      <c r="K65" s="37" t="s">
        <v>19</v>
      </c>
    </row>
    <row r="66" spans="7:11" ht="34.5" customHeight="1" x14ac:dyDescent="0.25">
      <c r="G66" s="37" t="s">
        <v>42</v>
      </c>
      <c r="H66" s="37">
        <f>IF(H35=0,"N/A",H53/H35)</f>
        <v>2113.7614678899085</v>
      </c>
      <c r="I66" s="37">
        <f>IF(I35=0,"N/A",I53/I35)</f>
        <v>2915.8878504672894</v>
      </c>
      <c r="J66" s="37">
        <f>IF(J35=0,"N/A",J53/J35)</f>
        <v>2362.5</v>
      </c>
      <c r="K66" s="37">
        <f>IF(K35=0,"N/A",K53/K35)</f>
        <v>3650.7042253521126</v>
      </c>
    </row>
    <row r="67" spans="7:11" ht="36.75" customHeight="1" x14ac:dyDescent="0.25">
      <c r="G67" s="37" t="s">
        <v>43</v>
      </c>
      <c r="H67" s="44">
        <f ca="1">IF(H35=0,"N/A",H53/H37)</f>
        <v>2128.0575301110289</v>
      </c>
      <c r="I67" s="44">
        <f ca="1">IF(I35=0,"N/A",I53/I37)</f>
        <v>3086.0768671113988</v>
      </c>
      <c r="J67" s="44">
        <f ca="1">IF(J35=0,"N/A",J53/J37)</f>
        <v>2210.5188734372032</v>
      </c>
      <c r="K67" s="45">
        <f ca="1">IF(K35=0,"N/A",K53/K37)</f>
        <v>3600</v>
      </c>
    </row>
    <row r="68" spans="7:11" x14ac:dyDescent="0.25">
      <c r="G68" s="37" t="s">
        <v>20</v>
      </c>
      <c r="H68" s="37">
        <f>AVERAGE(Sys_1)</f>
        <v>2153.6500525292313</v>
      </c>
      <c r="I68" s="37">
        <f>AVERAGE(Sys_2)</f>
        <v>2920.1843143727119</v>
      </c>
      <c r="J68" s="37">
        <f>AVERAGE(Sys_3)</f>
        <v>2377.8190336068792</v>
      </c>
      <c r="K68" s="37">
        <f>AVERAGE(Sys_4)</f>
        <v>3653.6004204352566</v>
      </c>
    </row>
    <row r="69" spans="7:11" x14ac:dyDescent="0.25">
      <c r="G69" s="37" t="s">
        <v>21</v>
      </c>
      <c r="H69" s="37">
        <f>MAX(Sys_1)</f>
        <v>3782.6701018561471</v>
      </c>
      <c r="I69" s="37">
        <f>MAX(Sys_2)</f>
        <v>3490.2026551385284</v>
      </c>
      <c r="J69" s="37">
        <f>MAX(Sys_3)</f>
        <v>3435.9755846961634</v>
      </c>
      <c r="K69" s="37">
        <f>MAX(Sys_4)</f>
        <v>3930.0423998696428</v>
      </c>
    </row>
    <row r="70" spans="7:11" x14ac:dyDescent="0.25">
      <c r="G70" s="37" t="s">
        <v>22</v>
      </c>
      <c r="H70" s="37">
        <f>MIN(Sys_1)</f>
        <v>1600</v>
      </c>
      <c r="I70" s="37">
        <f>MIN(Sys_2)</f>
        <v>2620.6313538114914</v>
      </c>
      <c r="J70" s="37">
        <f>MIN(Sys_3)</f>
        <v>2100</v>
      </c>
      <c r="K70" s="37">
        <f>MIN(Sys_4)</f>
        <v>3600</v>
      </c>
    </row>
    <row r="71" spans="7:11" x14ac:dyDescent="0.25">
      <c r="G71" s="37" t="s">
        <v>23</v>
      </c>
      <c r="H71" s="37">
        <f>H69-H70</f>
        <v>2182.6701018561471</v>
      </c>
      <c r="I71" s="37">
        <f>I69-I70</f>
        <v>869.57130132703696</v>
      </c>
      <c r="J71" s="37">
        <f>J69-J70</f>
        <v>1335.9755846961634</v>
      </c>
      <c r="K71" s="37">
        <f>K69-K70</f>
        <v>330.04239986964285</v>
      </c>
    </row>
    <row r="76" spans="7:11" ht="38.25" customHeight="1" x14ac:dyDescent="0.25"/>
  </sheetData>
  <mergeCells count="1">
    <mergeCell ref="G5:K5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PM_System_TTR4_hist_data</xm:f>
              <xm:sqref>K17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PM_System_TTR3_hist_data</xm:f>
              <xm:sqref>J17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PM_System_TTR2_hist_data</xm:f>
              <xm:sqref>I17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PM_System_TTR1_hist_data</xm:f>
              <xm:sqref>H17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PM_Sys_4_hist_data</xm:f>
              <xm:sqref>K67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PM_Sys_3_hist_data</xm:f>
              <xm:sqref>J67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PM_Sys_2_hist_data</xm:f>
              <xm:sqref>I67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PM_Sys_1_hist_data</xm:f>
              <xm:sqref>H67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PM_Availability_S1_hist_data</xm:f>
              <xm:sqref>H37</xm:sqref>
            </x14:sparkline>
            <x14:sparkline>
              <xm:f>PM_Availability_S1_hist_data</xm:f>
              <xm:sqref>I37</xm:sqref>
            </x14:sparkline>
            <x14:sparkline>
              <xm:f>PM_Availability_S1_hist_data</xm:f>
              <xm:sqref>J37</xm:sqref>
            </x14:sparkline>
            <x14:sparkline>
              <xm:f>PM_Availability_S1_hist_data</xm:f>
              <xm:sqref>K37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PM_Failures_S4_hist_data</xm:f>
              <xm:sqref>K9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PM_Failures_S3_hist_data</xm:f>
              <xm:sqref>J9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PM_Failures_S2_hist_data</xm:f>
              <xm:sqref>I9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PM_Failures_S1_hist_data</xm:f>
              <xm:sqref>H9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PM_Repair_Cost_System_1_hist_data</xm:f>
              <xm:sqref>H48</xm:sqref>
            </x14:sparkline>
            <x14:sparkline>
              <xm:f>PM_Repair_Cost_System_1_hist_data</xm:f>
              <xm:sqref>I48</xm:sqref>
            </x14:sparkline>
            <x14:sparkline>
              <xm:f>PM_Repair_Cost_System_1_hist_data</xm:f>
              <xm:sqref>J48</xm:sqref>
            </x14:sparkline>
            <x14:sparkline>
              <xm:f>PM_Repair_Cost_System_1_hist_data</xm:f>
              <xm:sqref>K48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PM_LCC_System_1_hist_data</xm:f>
              <xm:sqref>H55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PM_LCC_System_2_hist_data</xm:f>
              <xm:sqref>I55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PM_LCC_System_3_hist_data</xm:f>
              <xm:sqref>J55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PM_LCC_System_4_hist_data</xm:f>
              <xm:sqref>K55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PM_Total_Repair_Time_S1_hist_data</xm:f>
              <xm:sqref>H20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PM_Total_Repair_Time_S2_hist_data</xm:f>
              <xm:sqref>I20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PM_Total_Repair_Time_S3_hist_data</xm:f>
              <xm:sqref>J20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PM_Total_Repair_Time_S4_hist_data</xm:f>
              <xm:sqref>K20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PM_System_LDT1_hist_data</xm:f>
              <xm:sqref>H30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PM_System_LDT2_hist_data</xm:f>
              <xm:sqref>I30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PM_System_LDT3_hist_data</xm:f>
              <xm:sqref>J30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PM_System_LDT4_hist_data</xm:f>
              <xm:sqref>K30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PM_Total_LDT_System_1_hist_data</xm:f>
              <xm:sqref>H32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PM_Total_LDT_System_2_hist_data</xm:f>
              <xm:sqref>I32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PM_Total_LDT_System_3_hist_data</xm:f>
              <xm:sqref>J32</xm:sqref>
            </x14:sparkline>
          </x14:sparklines>
        </x14:sparklineGroup>
        <x14:sparklineGroup manualMin="0" type="column" displayEmptyCellsAs="gap" minAxisType="custom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PM_Total_LDT_System_4_hist_data</xm:f>
              <xm:sqref>K32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0"/>
  <sheetViews>
    <sheetView topLeftCell="B1" zoomScale="150" zoomScaleNormal="150" workbookViewId="0">
      <selection activeCell="G3" sqref="G3"/>
    </sheetView>
  </sheetViews>
  <sheetFormatPr defaultRowHeight="15" x14ac:dyDescent="0.25"/>
  <cols>
    <col min="1" max="3" width="2" style="37" customWidth="1"/>
    <col min="4" max="5" width="1.85546875" style="37" customWidth="1"/>
    <col min="6" max="6" width="3" style="37" customWidth="1"/>
    <col min="7" max="7" width="30.140625" style="37" customWidth="1"/>
    <col min="8" max="11" width="14.7109375" style="37" customWidth="1"/>
    <col min="12" max="16384" width="9.140625" style="37"/>
  </cols>
  <sheetData>
    <row r="1" spans="7:11" x14ac:dyDescent="0.25">
      <c r="H1" s="37" t="s">
        <v>24</v>
      </c>
      <c r="I1" s="37" t="s">
        <v>25</v>
      </c>
      <c r="J1" s="37" t="s">
        <v>26</v>
      </c>
      <c r="K1" s="37" t="s">
        <v>27</v>
      </c>
    </row>
    <row r="2" spans="7:11" ht="11.25" customHeight="1" x14ac:dyDescent="0.25">
      <c r="G2" s="54" t="s">
        <v>1</v>
      </c>
      <c r="H2" s="54"/>
      <c r="I2" s="54"/>
      <c r="J2" s="54"/>
      <c r="K2" s="54"/>
    </row>
    <row r="3" spans="7:11" x14ac:dyDescent="0.25">
      <c r="G3" s="37" t="s">
        <v>2</v>
      </c>
      <c r="H3" s="43">
        <v>0.05</v>
      </c>
      <c r="I3" s="43">
        <v>7.0000000000000007E-2</v>
      </c>
      <c r="J3" s="43">
        <v>0.02</v>
      </c>
      <c r="K3" s="43">
        <v>5.0000000000000001E-3</v>
      </c>
    </row>
    <row r="4" spans="7:11" x14ac:dyDescent="0.25">
      <c r="G4" s="37" t="s">
        <v>37</v>
      </c>
      <c r="H4" s="37">
        <v>200</v>
      </c>
      <c r="I4" s="37">
        <v>200</v>
      </c>
      <c r="J4" s="37">
        <v>200</v>
      </c>
      <c r="K4" s="37">
        <v>200</v>
      </c>
    </row>
    <row r="5" spans="7:11" x14ac:dyDescent="0.25">
      <c r="G5" s="37" t="s">
        <v>172</v>
      </c>
      <c r="H5" s="37">
        <f>H4*H3</f>
        <v>10</v>
      </c>
      <c r="I5" s="37">
        <v>12</v>
      </c>
      <c r="J5" s="37">
        <f t="shared" ref="J5:K5" si="0">J4*J3</f>
        <v>4</v>
      </c>
      <c r="K5" s="37">
        <f t="shared" si="0"/>
        <v>1</v>
      </c>
    </row>
    <row r="6" spans="7:11" x14ac:dyDescent="0.25">
      <c r="G6" s="37" t="s">
        <v>28</v>
      </c>
      <c r="H6" s="37">
        <v>5</v>
      </c>
      <c r="I6" s="37">
        <v>3</v>
      </c>
      <c r="J6" s="37">
        <v>10</v>
      </c>
      <c r="K6" s="37">
        <v>5</v>
      </c>
    </row>
    <row r="7" spans="7:11" ht="23.25" customHeight="1" x14ac:dyDescent="0.25">
      <c r="G7" s="37" t="s">
        <v>165</v>
      </c>
      <c r="H7" s="37">
        <f>H6*H5</f>
        <v>50</v>
      </c>
      <c r="I7" s="37">
        <f>I6*I5</f>
        <v>36</v>
      </c>
      <c r="J7" s="37">
        <f>J6*J5</f>
        <v>40</v>
      </c>
      <c r="K7" s="37">
        <f>K6*K5</f>
        <v>5</v>
      </c>
    </row>
    <row r="8" spans="7:11" x14ac:dyDescent="0.25">
      <c r="G8" s="37" t="s">
        <v>29</v>
      </c>
      <c r="H8" s="37">
        <v>30</v>
      </c>
      <c r="I8" s="37">
        <v>10</v>
      </c>
      <c r="J8" s="37">
        <v>10</v>
      </c>
      <c r="K8" s="37">
        <v>5</v>
      </c>
    </row>
    <row r="9" spans="7:11" ht="25.5" customHeight="1" x14ac:dyDescent="0.25">
      <c r="G9" s="37" t="s">
        <v>35</v>
      </c>
      <c r="H9" s="48">
        <f>'Uncertainty MODEL'!C8</f>
        <v>2</v>
      </c>
      <c r="I9" s="48">
        <f>'Uncertainty MODEL'!C9</f>
        <v>2</v>
      </c>
      <c r="J9" s="48">
        <f>'Uncertainty MODEL'!C10</f>
        <v>1</v>
      </c>
      <c r="K9" s="48">
        <f>'Uncertainty MODEL'!C11</f>
        <v>1</v>
      </c>
    </row>
    <row r="10" spans="7:11" x14ac:dyDescent="0.25">
      <c r="G10" s="37" t="s">
        <v>173</v>
      </c>
      <c r="H10" s="37">
        <f>720*H9</f>
        <v>1440</v>
      </c>
      <c r="I10" s="37">
        <f t="shared" ref="I10:K10" si="1">720*I9</f>
        <v>1440</v>
      </c>
      <c r="J10" s="37">
        <f t="shared" si="1"/>
        <v>720</v>
      </c>
      <c r="K10" s="37">
        <f t="shared" si="1"/>
        <v>720</v>
      </c>
    </row>
    <row r="11" spans="7:11" x14ac:dyDescent="0.25">
      <c r="G11" s="37" t="s">
        <v>31</v>
      </c>
      <c r="H11" s="49">
        <f>(H10-(H5*(H6+H8)))/H10</f>
        <v>0.75694444444444442</v>
      </c>
      <c r="I11" s="49">
        <f t="shared" ref="I11:K11" si="2">(I10-(I5*(I6+I8)))/I10</f>
        <v>0.89166666666666672</v>
      </c>
      <c r="J11" s="49">
        <f t="shared" si="2"/>
        <v>0.88888888888888884</v>
      </c>
      <c r="K11" s="49">
        <f t="shared" si="2"/>
        <v>0.98611111111111116</v>
      </c>
    </row>
    <row r="12" spans="7:11" x14ac:dyDescent="0.25">
      <c r="G12" s="37" t="s">
        <v>38</v>
      </c>
      <c r="H12" s="37">
        <v>100</v>
      </c>
      <c r="I12" s="37">
        <v>200</v>
      </c>
      <c r="J12" s="37">
        <v>500</v>
      </c>
      <c r="K12" s="37">
        <v>2500</v>
      </c>
    </row>
    <row r="13" spans="7:11" x14ac:dyDescent="0.25">
      <c r="G13" s="37" t="s">
        <v>39</v>
      </c>
      <c r="H13" s="37">
        <f>H12*H9</f>
        <v>200</v>
      </c>
      <c r="I13" s="37">
        <f>I12*I9</f>
        <v>400</v>
      </c>
      <c r="J13" s="37">
        <v>1000</v>
      </c>
      <c r="K13" s="37">
        <f>K12*K9</f>
        <v>2500</v>
      </c>
    </row>
    <row r="14" spans="7:11" x14ac:dyDescent="0.25">
      <c r="G14" s="37" t="s">
        <v>13</v>
      </c>
      <c r="H14" s="37">
        <v>150</v>
      </c>
      <c r="I14" s="37">
        <v>200</v>
      </c>
      <c r="J14" s="37">
        <v>400</v>
      </c>
      <c r="K14" s="37">
        <v>1100</v>
      </c>
    </row>
    <row r="15" spans="7:11" x14ac:dyDescent="0.25">
      <c r="G15" s="37" t="s">
        <v>14</v>
      </c>
      <c r="H15" s="48">
        <f>H5*H14</f>
        <v>1500</v>
      </c>
      <c r="I15" s="37">
        <f>I5*I14</f>
        <v>2400</v>
      </c>
      <c r="J15" s="37">
        <f>J5*J14</f>
        <v>1600</v>
      </c>
      <c r="K15" s="37">
        <f>K5*K14</f>
        <v>1100</v>
      </c>
    </row>
    <row r="16" spans="7:11" ht="34.5" customHeight="1" x14ac:dyDescent="0.25">
      <c r="G16" s="37" t="s">
        <v>15</v>
      </c>
      <c r="H16" s="37">
        <f>H15+H12</f>
        <v>1600</v>
      </c>
      <c r="I16" s="37">
        <f>I15+I12</f>
        <v>2600</v>
      </c>
      <c r="J16" s="37">
        <f>J15+J12</f>
        <v>2100</v>
      </c>
      <c r="K16" s="37">
        <f>K15+K12</f>
        <v>3600</v>
      </c>
    </row>
    <row r="17" spans="7:11" ht="34.5" customHeight="1" x14ac:dyDescent="0.25">
      <c r="G17" s="37" t="s">
        <v>42</v>
      </c>
      <c r="H17" s="48">
        <f>H16/H11</f>
        <v>2113.7614678899085</v>
      </c>
      <c r="I17" s="48">
        <f t="shared" ref="I17:K17" si="3">I16/I11</f>
        <v>2915.8878504672894</v>
      </c>
      <c r="J17" s="48">
        <f t="shared" si="3"/>
        <v>2362.5</v>
      </c>
      <c r="K17" s="48">
        <f t="shared" si="3"/>
        <v>3650.7042253521126</v>
      </c>
    </row>
    <row r="22" spans="7:11" ht="16.5" customHeight="1" x14ac:dyDescent="0.25"/>
    <row r="23" spans="7:11" hidden="1" x14ac:dyDescent="0.25"/>
    <row r="24" spans="7:11" hidden="1" x14ac:dyDescent="0.25"/>
    <row r="25" spans="7:11" hidden="1" x14ac:dyDescent="0.25"/>
    <row r="26" spans="7:11" hidden="1" x14ac:dyDescent="0.25"/>
    <row r="27" spans="7:11" hidden="1" x14ac:dyDescent="0.25"/>
    <row r="28" spans="7:11" hidden="1" x14ac:dyDescent="0.25"/>
    <row r="29" spans="7:11" hidden="1" x14ac:dyDescent="0.25"/>
    <row r="30" spans="7:11" hidden="1" x14ac:dyDescent="0.25"/>
  </sheetData>
  <mergeCells count="1">
    <mergeCell ref="G2:K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42"/>
  <sheetViews>
    <sheetView zoomScale="170" zoomScaleNormal="170" workbookViewId="0"/>
  </sheetViews>
  <sheetFormatPr defaultRowHeight="15.75" x14ac:dyDescent="0.25"/>
  <cols>
    <col min="1" max="1" width="1.85546875" style="38" customWidth="1"/>
    <col min="2" max="5" width="9.140625" style="38"/>
    <col min="6" max="6" width="15.5703125" style="38" customWidth="1"/>
    <col min="7" max="16384" width="9.140625" style="38"/>
  </cols>
  <sheetData>
    <row r="2" spans="2:3" x14ac:dyDescent="0.25">
      <c r="B2" s="38" t="s">
        <v>176</v>
      </c>
    </row>
    <row r="4" spans="2:3" x14ac:dyDescent="0.25">
      <c r="B4" s="38" t="s">
        <v>179</v>
      </c>
    </row>
    <row r="6" spans="2:3" x14ac:dyDescent="0.25">
      <c r="B6" s="38" t="s">
        <v>177</v>
      </c>
    </row>
    <row r="8" spans="2:3" x14ac:dyDescent="0.25">
      <c r="B8" s="38" t="s">
        <v>40</v>
      </c>
    </row>
    <row r="9" spans="2:3" ht="11.25" customHeight="1" x14ac:dyDescent="0.25"/>
    <row r="10" spans="2:3" x14ac:dyDescent="0.25">
      <c r="B10" s="38" t="s">
        <v>41</v>
      </c>
    </row>
    <row r="11" spans="2:3" ht="10.5" customHeight="1" x14ac:dyDescent="0.25"/>
    <row r="12" spans="2:3" x14ac:dyDescent="0.25">
      <c r="B12" s="38" t="s">
        <v>155</v>
      </c>
    </row>
    <row r="13" spans="2:3" x14ac:dyDescent="0.25">
      <c r="C13" s="38" t="s">
        <v>156</v>
      </c>
    </row>
    <row r="15" spans="2:3" x14ac:dyDescent="0.25">
      <c r="B15" s="38" t="s">
        <v>174</v>
      </c>
    </row>
    <row r="16" spans="2:3" ht="7.5" customHeight="1" x14ac:dyDescent="0.25"/>
    <row r="17" spans="2:38" ht="16.5" customHeight="1" x14ac:dyDescent="0.25">
      <c r="B17" s="38" t="s">
        <v>175</v>
      </c>
    </row>
    <row r="18" spans="2:38" ht="7.5" customHeight="1" x14ac:dyDescent="0.25"/>
    <row r="19" spans="2:38" x14ac:dyDescent="0.25">
      <c r="B19" s="38" t="s">
        <v>140</v>
      </c>
    </row>
    <row r="20" spans="2:38" x14ac:dyDescent="0.25">
      <c r="C20" s="38" t="s">
        <v>141</v>
      </c>
    </row>
    <row r="21" spans="2:38" x14ac:dyDescent="0.25">
      <c r="C21" s="38" t="s">
        <v>142</v>
      </c>
    </row>
    <row r="22" spans="2:38" x14ac:dyDescent="0.25">
      <c r="C22" s="38" t="s">
        <v>143</v>
      </c>
    </row>
    <row r="23" spans="2:38" x14ac:dyDescent="0.25">
      <c r="C23" s="38" t="s">
        <v>144</v>
      </c>
    </row>
    <row r="24" spans="2:38" x14ac:dyDescent="0.25">
      <c r="C24" s="38" t="s">
        <v>145</v>
      </c>
    </row>
    <row r="25" spans="2:38" x14ac:dyDescent="0.25">
      <c r="C25" s="38" t="s">
        <v>146</v>
      </c>
    </row>
    <row r="26" spans="2:38" ht="8.25" customHeight="1" x14ac:dyDescent="0.25"/>
    <row r="27" spans="2:38" x14ac:dyDescent="0.25">
      <c r="B27" s="39" t="s">
        <v>152</v>
      </c>
      <c r="F27" s="38" t="s">
        <v>167</v>
      </c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</row>
    <row r="28" spans="2:38" x14ac:dyDescent="0.25">
      <c r="C28" s="38" t="s">
        <v>157</v>
      </c>
      <c r="F28" s="38" t="s">
        <v>168</v>
      </c>
    </row>
    <row r="29" spans="2:38" x14ac:dyDescent="0.25">
      <c r="C29" s="38" t="s">
        <v>154</v>
      </c>
    </row>
    <row r="30" spans="2:38" x14ac:dyDescent="0.25">
      <c r="C30" s="38" t="s">
        <v>153</v>
      </c>
    </row>
    <row r="31" spans="2:38" x14ac:dyDescent="0.25">
      <c r="C31" s="38" t="s">
        <v>158</v>
      </c>
    </row>
    <row r="32" spans="2:38" ht="8.25" customHeight="1" x14ac:dyDescent="0.25"/>
    <row r="33" spans="2:3" x14ac:dyDescent="0.25">
      <c r="B33" s="38" t="s">
        <v>169</v>
      </c>
    </row>
    <row r="36" spans="2:3" x14ac:dyDescent="0.25">
      <c r="B36" s="38" t="s">
        <v>68</v>
      </c>
    </row>
    <row r="37" spans="2:3" x14ac:dyDescent="0.25">
      <c r="C37" s="38" t="s">
        <v>69</v>
      </c>
    </row>
    <row r="38" spans="2:3" x14ac:dyDescent="0.25">
      <c r="C38" s="38" t="s">
        <v>170</v>
      </c>
    </row>
    <row r="39" spans="2:3" x14ac:dyDescent="0.25">
      <c r="C39" s="38" t="s">
        <v>15</v>
      </c>
    </row>
    <row r="40" spans="2:3" x14ac:dyDescent="0.25">
      <c r="C40" s="38" t="s">
        <v>70</v>
      </c>
    </row>
    <row r="41" spans="2:3" x14ac:dyDescent="0.25">
      <c r="C41" s="38" t="s">
        <v>71</v>
      </c>
    </row>
    <row r="42" spans="2:3" x14ac:dyDescent="0.25">
      <c r="C42" s="3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X64"/>
  <sheetViews>
    <sheetView zoomScale="70" zoomScaleNormal="70" workbookViewId="0">
      <selection activeCell="X17" sqref="X17"/>
    </sheetView>
  </sheetViews>
  <sheetFormatPr defaultRowHeight="15" x14ac:dyDescent="0.25"/>
  <cols>
    <col min="1" max="1" width="2.140625" style="22" customWidth="1"/>
    <col min="2" max="2" width="45" style="22" customWidth="1"/>
    <col min="3" max="3" width="21.28515625" style="22" customWidth="1"/>
    <col min="4" max="4" width="3.28515625" style="22" customWidth="1"/>
    <col min="5" max="22" width="9.140625" style="22"/>
    <col min="23" max="23" width="4.85546875" style="22" customWidth="1"/>
    <col min="24" max="16384" width="9.140625" style="22"/>
  </cols>
  <sheetData>
    <row r="1" spans="2:24" ht="10.5" customHeight="1" thickBot="1" x14ac:dyDescent="0.3"/>
    <row r="2" spans="2:24" ht="43.5" customHeight="1" thickTop="1" thickBot="1" x14ac:dyDescent="0.3">
      <c r="B2" s="55" t="s">
        <v>164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7"/>
      <c r="X2" s="25"/>
    </row>
    <row r="3" spans="2:24" ht="39" customHeight="1" thickTop="1" x14ac:dyDescent="0.5">
      <c r="B3" s="58" t="s">
        <v>36</v>
      </c>
      <c r="C3" s="59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7"/>
    </row>
    <row r="4" spans="2:24" ht="39" customHeight="1" x14ac:dyDescent="0.5">
      <c r="B4" s="60" t="s">
        <v>161</v>
      </c>
      <c r="C4" s="61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7"/>
    </row>
    <row r="5" spans="2:24" ht="39" customHeight="1" x14ac:dyDescent="0.25">
      <c r="B5" s="28" t="s">
        <v>37</v>
      </c>
      <c r="C5" s="33">
        <v>200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7"/>
    </row>
    <row r="6" spans="2:24" ht="39" customHeight="1" x14ac:dyDescent="0.5">
      <c r="B6" s="62" t="s">
        <v>162</v>
      </c>
      <c r="C6" s="63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7"/>
    </row>
    <row r="7" spans="2:24" ht="39" customHeight="1" x14ac:dyDescent="0.5">
      <c r="B7" s="62" t="s">
        <v>35</v>
      </c>
      <c r="C7" s="63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7"/>
    </row>
    <row r="8" spans="2:24" ht="39" customHeight="1" x14ac:dyDescent="0.25">
      <c r="B8" s="28" t="s">
        <v>24</v>
      </c>
      <c r="C8" s="33">
        <v>2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7"/>
    </row>
    <row r="9" spans="2:24" ht="39" customHeight="1" x14ac:dyDescent="0.25">
      <c r="B9" s="28" t="s">
        <v>25</v>
      </c>
      <c r="C9" s="33">
        <v>2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7"/>
    </row>
    <row r="10" spans="2:24" ht="39" customHeight="1" x14ac:dyDescent="0.25">
      <c r="B10" s="28" t="s">
        <v>26</v>
      </c>
      <c r="C10" s="33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7"/>
    </row>
    <row r="11" spans="2:24" ht="39" customHeight="1" x14ac:dyDescent="0.25">
      <c r="B11" s="28" t="s">
        <v>27</v>
      </c>
      <c r="C11" s="33">
        <v>1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7"/>
    </row>
    <row r="12" spans="2:24" ht="66" customHeight="1" x14ac:dyDescent="0.5">
      <c r="B12" s="60" t="s">
        <v>163</v>
      </c>
      <c r="C12" s="61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7"/>
    </row>
    <row r="13" spans="2:24" ht="65.25" customHeight="1" x14ac:dyDescent="0.25">
      <c r="B13" s="29" t="s">
        <v>159</v>
      </c>
      <c r="C13" s="34">
        <f>C29/20</f>
        <v>0.7</v>
      </c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7"/>
    </row>
    <row r="14" spans="2:24" ht="39" customHeight="1" x14ac:dyDescent="0.25">
      <c r="B14" s="29" t="s">
        <v>148</v>
      </c>
      <c r="C14" s="36">
        <v>5000</v>
      </c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7"/>
    </row>
    <row r="15" spans="2:24" ht="39" customHeight="1" thickBot="1" x14ac:dyDescent="0.3">
      <c r="B15" s="30" t="s">
        <v>147</v>
      </c>
      <c r="C15" s="35">
        <v>55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2"/>
    </row>
    <row r="16" spans="2:24" ht="15.75" thickTop="1" x14ac:dyDescent="0.25"/>
    <row r="29" spans="3:3" x14ac:dyDescent="0.25">
      <c r="C29" s="22">
        <v>14</v>
      </c>
    </row>
    <row r="53" spans="19:22" x14ac:dyDescent="0.25">
      <c r="S53" s="22" t="s">
        <v>160</v>
      </c>
    </row>
    <row r="54" spans="19:22" x14ac:dyDescent="0.25">
      <c r="S54" s="22" t="s">
        <v>24</v>
      </c>
      <c r="T54" s="22" t="s">
        <v>25</v>
      </c>
      <c r="U54" s="22" t="s">
        <v>26</v>
      </c>
      <c r="V54" s="22" t="s">
        <v>27</v>
      </c>
    </row>
    <row r="55" spans="19:22" x14ac:dyDescent="0.25">
      <c r="S55" s="23">
        <f>'Threshold Computations'!X3</f>
        <v>0.251</v>
      </c>
      <c r="T55" s="23">
        <f>'Threshold Computations'!Z3</f>
        <v>0</v>
      </c>
      <c r="U55" s="23">
        <f>'Threshold Computations'!AB3</f>
        <v>6.0000000000000001E-3</v>
      </c>
      <c r="V55" s="23">
        <f>'Threshold Computations'!AD3</f>
        <v>0</v>
      </c>
    </row>
    <row r="57" spans="19:22" x14ac:dyDescent="0.25">
      <c r="S57" s="22" t="s">
        <v>150</v>
      </c>
    </row>
    <row r="58" spans="19:22" x14ac:dyDescent="0.25">
      <c r="S58" s="22" t="s">
        <v>24</v>
      </c>
      <c r="T58" s="22" t="s">
        <v>25</v>
      </c>
      <c r="U58" s="22" t="s">
        <v>26</v>
      </c>
      <c r="V58" s="22" t="s">
        <v>27</v>
      </c>
    </row>
    <row r="59" spans="19:22" x14ac:dyDescent="0.25">
      <c r="S59" s="23">
        <f>1-'Threshold Computations'!D3</f>
        <v>0</v>
      </c>
      <c r="T59" s="23">
        <f>1-'Threshold Computations'!F3</f>
        <v>4.0000000000000036E-3</v>
      </c>
      <c r="U59" s="23">
        <f>1-'Threshold Computations'!H3</f>
        <v>5.0000000000000044E-3</v>
      </c>
      <c r="V59" s="23">
        <f>1-'Threshold Computations'!J3</f>
        <v>8.2999999999999963E-2</v>
      </c>
    </row>
    <row r="62" spans="19:22" x14ac:dyDescent="0.25">
      <c r="S62" s="22" t="s">
        <v>149</v>
      </c>
    </row>
    <row r="63" spans="19:22" x14ac:dyDescent="0.25">
      <c r="S63" s="22" t="s">
        <v>24</v>
      </c>
      <c r="T63" s="22" t="s">
        <v>25</v>
      </c>
      <c r="U63" s="22" t="s">
        <v>26</v>
      </c>
      <c r="V63" s="22" t="s">
        <v>27</v>
      </c>
    </row>
    <row r="64" spans="19:22" x14ac:dyDescent="0.25">
      <c r="S64" s="23">
        <f>1-'Threshold Computations'!N3</f>
        <v>0.41900000000000004</v>
      </c>
      <c r="T64" s="23">
        <f>1-'Threshold Computations'!P3</f>
        <v>0.128</v>
      </c>
      <c r="U64" s="23">
        <f>1-'Threshold Computations'!R3</f>
        <v>0.249</v>
      </c>
      <c r="V64" s="23">
        <f>1-'Threshold Computations'!T3</f>
        <v>0</v>
      </c>
    </row>
  </sheetData>
  <mergeCells count="6">
    <mergeCell ref="B2:W2"/>
    <mergeCell ref="B3:C3"/>
    <mergeCell ref="B4:C4"/>
    <mergeCell ref="B6:C6"/>
    <mergeCell ref="B12:C12"/>
    <mergeCell ref="B7:C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Spinner 1">
              <controlPr defaultSize="0" autoPict="0">
                <anchor moveWithCells="1" sizeWithCells="1">
                  <from>
                    <xdr:col>2</xdr:col>
                    <xdr:colOff>28575</xdr:colOff>
                    <xdr:row>4</xdr:row>
                    <xdr:rowOff>38100</xdr:rowOff>
                  </from>
                  <to>
                    <xdr:col>2</xdr:col>
                    <xdr:colOff>285750</xdr:colOff>
                    <xdr:row>4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4" name="Spinner 5">
              <controlPr defaultSize="0" autoPict="0">
                <anchor moveWithCells="1" sizeWithCells="1">
                  <from>
                    <xdr:col>2</xdr:col>
                    <xdr:colOff>28575</xdr:colOff>
                    <xdr:row>7</xdr:row>
                    <xdr:rowOff>38100</xdr:rowOff>
                  </from>
                  <to>
                    <xdr:col>2</xdr:col>
                    <xdr:colOff>285750</xdr:colOff>
                    <xdr:row>7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5" name="Spinner 7">
              <controlPr defaultSize="0" autoPict="0">
                <anchor moveWithCells="1" sizeWithCells="1">
                  <from>
                    <xdr:col>2</xdr:col>
                    <xdr:colOff>28575</xdr:colOff>
                    <xdr:row>8</xdr:row>
                    <xdr:rowOff>38100</xdr:rowOff>
                  </from>
                  <to>
                    <xdr:col>2</xdr:col>
                    <xdr:colOff>285750</xdr:colOff>
                    <xdr:row>8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6" name="Spinner 9">
              <controlPr defaultSize="0" autoPict="0">
                <anchor moveWithCells="1" sizeWithCells="1">
                  <from>
                    <xdr:col>2</xdr:col>
                    <xdr:colOff>28575</xdr:colOff>
                    <xdr:row>9</xdr:row>
                    <xdr:rowOff>38100</xdr:rowOff>
                  </from>
                  <to>
                    <xdr:col>2</xdr:col>
                    <xdr:colOff>285750</xdr:colOff>
                    <xdr:row>9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" name="Spinner 11">
              <controlPr defaultSize="0" autoPict="0">
                <anchor moveWithCells="1" sizeWithCells="1">
                  <from>
                    <xdr:col>2</xdr:col>
                    <xdr:colOff>28575</xdr:colOff>
                    <xdr:row>10</xdr:row>
                    <xdr:rowOff>38100</xdr:rowOff>
                  </from>
                  <to>
                    <xdr:col>2</xdr:col>
                    <xdr:colOff>285750</xdr:colOff>
                    <xdr:row>10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" name="Spinner 12">
              <controlPr defaultSize="0" autoPict="0">
                <anchor moveWithCells="1" sizeWithCells="1">
                  <from>
                    <xdr:col>2</xdr:col>
                    <xdr:colOff>28575</xdr:colOff>
                    <xdr:row>12</xdr:row>
                    <xdr:rowOff>209550</xdr:rowOff>
                  </from>
                  <to>
                    <xdr:col>2</xdr:col>
                    <xdr:colOff>285750</xdr:colOff>
                    <xdr:row>12</xdr:row>
                    <xdr:rowOff>638175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Spinner 14">
              <controlPr defaultSize="0" autoPict="0">
                <anchor moveWithCells="1" sizeWithCells="1">
                  <from>
                    <xdr:col>2</xdr:col>
                    <xdr:colOff>28575</xdr:colOff>
                    <xdr:row>13</xdr:row>
                    <xdr:rowOff>38100</xdr:rowOff>
                  </from>
                  <to>
                    <xdr:col>2</xdr:col>
                    <xdr:colOff>285750</xdr:colOff>
                    <xdr:row>13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Spinner 16">
              <controlPr defaultSize="0" autoPict="0">
                <anchor moveWithCells="1" sizeWithCells="1">
                  <from>
                    <xdr:col>2</xdr:col>
                    <xdr:colOff>28575</xdr:colOff>
                    <xdr:row>14</xdr:row>
                    <xdr:rowOff>38100</xdr:rowOff>
                  </from>
                  <to>
                    <xdr:col>2</xdr:col>
                    <xdr:colOff>285750</xdr:colOff>
                    <xdr:row>14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4"/>
  <sheetViews>
    <sheetView tabSelected="1" zoomScale="70" zoomScaleNormal="70" workbookViewId="0">
      <selection activeCell="AB12" sqref="AB12"/>
    </sheetView>
  </sheetViews>
  <sheetFormatPr defaultRowHeight="15" x14ac:dyDescent="0.25"/>
  <cols>
    <col min="1" max="1" width="2.140625" style="22" customWidth="1"/>
    <col min="2" max="2" width="45" style="22" customWidth="1"/>
    <col min="3" max="3" width="21.28515625" style="22" customWidth="1"/>
    <col min="4" max="4" width="3.28515625" style="22" customWidth="1"/>
    <col min="5" max="22" width="9.140625" style="22"/>
    <col min="23" max="23" width="4.7109375" style="22" customWidth="1"/>
    <col min="24" max="16384" width="9.140625" style="22"/>
  </cols>
  <sheetData>
    <row r="1" spans="2:24" ht="10.5" customHeight="1" thickBot="1" x14ac:dyDescent="0.3"/>
    <row r="2" spans="2:24" ht="43.5" customHeight="1" thickTop="1" thickBot="1" x14ac:dyDescent="0.3">
      <c r="B2" s="55" t="s">
        <v>164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7"/>
      <c r="X2" s="25"/>
    </row>
    <row r="3" spans="2:24" ht="39" customHeight="1" thickTop="1" x14ac:dyDescent="0.5">
      <c r="B3" s="58" t="s">
        <v>36</v>
      </c>
      <c r="C3" s="59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7"/>
    </row>
    <row r="4" spans="2:24" ht="39" customHeight="1" x14ac:dyDescent="0.5">
      <c r="B4" s="60" t="s">
        <v>161</v>
      </c>
      <c r="C4" s="61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7"/>
    </row>
    <row r="5" spans="2:24" ht="39" customHeight="1" x14ac:dyDescent="0.25">
      <c r="B5" s="28" t="s">
        <v>37</v>
      </c>
      <c r="C5" s="33">
        <v>200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7"/>
    </row>
    <row r="6" spans="2:24" ht="39" customHeight="1" x14ac:dyDescent="0.5">
      <c r="B6" s="62" t="s">
        <v>162</v>
      </c>
      <c r="C6" s="63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7"/>
    </row>
    <row r="7" spans="2:24" ht="39" customHeight="1" x14ac:dyDescent="0.5">
      <c r="B7" s="62" t="s">
        <v>35</v>
      </c>
      <c r="C7" s="63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7"/>
    </row>
    <row r="8" spans="2:24" ht="39" customHeight="1" x14ac:dyDescent="0.25">
      <c r="B8" s="28" t="s">
        <v>24</v>
      </c>
      <c r="C8" s="33">
        <v>2</v>
      </c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7"/>
    </row>
    <row r="9" spans="2:24" ht="39" customHeight="1" x14ac:dyDescent="0.25">
      <c r="B9" s="28" t="s">
        <v>25</v>
      </c>
      <c r="C9" s="33">
        <v>2</v>
      </c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7"/>
    </row>
    <row r="10" spans="2:24" ht="39" customHeight="1" x14ac:dyDescent="0.25">
      <c r="B10" s="28" t="s">
        <v>26</v>
      </c>
      <c r="C10" s="33">
        <v>1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7"/>
    </row>
    <row r="11" spans="2:24" ht="39" customHeight="1" x14ac:dyDescent="0.25">
      <c r="B11" s="28" t="s">
        <v>27</v>
      </c>
      <c r="C11" s="33">
        <v>1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7"/>
    </row>
    <row r="12" spans="2:24" ht="66" customHeight="1" x14ac:dyDescent="0.5">
      <c r="B12" s="60" t="s">
        <v>163</v>
      </c>
      <c r="C12" s="61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7"/>
    </row>
    <row r="13" spans="2:24" ht="65.25" customHeight="1" x14ac:dyDescent="0.25">
      <c r="B13" s="29" t="s">
        <v>159</v>
      </c>
      <c r="C13" s="34">
        <f>C29/20</f>
        <v>0.7</v>
      </c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7"/>
    </row>
    <row r="14" spans="2:24" ht="39" customHeight="1" x14ac:dyDescent="0.25">
      <c r="B14" s="29" t="s">
        <v>148</v>
      </c>
      <c r="C14" s="36">
        <v>5000</v>
      </c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7"/>
    </row>
    <row r="15" spans="2:24" ht="39" customHeight="1" thickBot="1" x14ac:dyDescent="0.3">
      <c r="B15" s="30" t="s">
        <v>147</v>
      </c>
      <c r="C15" s="35">
        <v>55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2"/>
    </row>
    <row r="16" spans="2:24" ht="15.75" thickTop="1" x14ac:dyDescent="0.25"/>
    <row r="29" spans="3:3" x14ac:dyDescent="0.25">
      <c r="C29" s="22">
        <v>14</v>
      </c>
    </row>
    <row r="53" spans="19:22" x14ac:dyDescent="0.25">
      <c r="S53" s="22" t="s">
        <v>160</v>
      </c>
    </row>
    <row r="54" spans="19:22" x14ac:dyDescent="0.25">
      <c r="S54" s="22" t="s">
        <v>24</v>
      </c>
      <c r="T54" s="22" t="s">
        <v>25</v>
      </c>
      <c r="U54" s="22" t="s">
        <v>26</v>
      </c>
      <c r="V54" s="22" t="s">
        <v>27</v>
      </c>
    </row>
    <row r="55" spans="19:22" x14ac:dyDescent="0.25">
      <c r="S55" s="23">
        <f>'Threshold Computations'!X3</f>
        <v>0.251</v>
      </c>
      <c r="T55" s="23">
        <f>'Threshold Computations'!Z3</f>
        <v>0</v>
      </c>
      <c r="U55" s="23">
        <f>'Threshold Computations'!AB3</f>
        <v>6.0000000000000001E-3</v>
      </c>
      <c r="V55" s="23">
        <f>'Threshold Computations'!AD3</f>
        <v>0</v>
      </c>
    </row>
    <row r="57" spans="19:22" x14ac:dyDescent="0.25">
      <c r="S57" s="22" t="s">
        <v>150</v>
      </c>
    </row>
    <row r="58" spans="19:22" x14ac:dyDescent="0.25">
      <c r="S58" s="22" t="s">
        <v>24</v>
      </c>
      <c r="T58" s="22" t="s">
        <v>25</v>
      </c>
      <c r="U58" s="22" t="s">
        <v>26</v>
      </c>
      <c r="V58" s="22" t="s">
        <v>27</v>
      </c>
    </row>
    <row r="59" spans="19:22" x14ac:dyDescent="0.25">
      <c r="S59" s="23">
        <f>1-'Threshold Computations'!D3</f>
        <v>0</v>
      </c>
      <c r="T59" s="23">
        <f>1-'Threshold Computations'!F3</f>
        <v>4.0000000000000036E-3</v>
      </c>
      <c r="U59" s="23">
        <f>1-'Threshold Computations'!H3</f>
        <v>5.0000000000000044E-3</v>
      </c>
      <c r="V59" s="23">
        <f>1-'Threshold Computations'!J3</f>
        <v>8.2999999999999963E-2</v>
      </c>
    </row>
    <row r="62" spans="19:22" x14ac:dyDescent="0.25">
      <c r="S62" s="22" t="s">
        <v>149</v>
      </c>
    </row>
    <row r="63" spans="19:22" x14ac:dyDescent="0.25">
      <c r="S63" s="22" t="s">
        <v>24</v>
      </c>
      <c r="T63" s="22" t="s">
        <v>25</v>
      </c>
      <c r="U63" s="22" t="s">
        <v>26</v>
      </c>
      <c r="V63" s="22" t="s">
        <v>27</v>
      </c>
    </row>
    <row r="64" spans="19:22" x14ac:dyDescent="0.25">
      <c r="S64" s="23">
        <f>1-'Threshold Computations'!N3</f>
        <v>0.41900000000000004</v>
      </c>
      <c r="T64" s="23">
        <f>1-'Threshold Computations'!P3</f>
        <v>0.128</v>
      </c>
      <c r="U64" s="23">
        <f>1-'Threshold Computations'!R3</f>
        <v>0.249</v>
      </c>
      <c r="V64" s="23">
        <f>1-'Threshold Computations'!T3</f>
        <v>0</v>
      </c>
    </row>
  </sheetData>
  <mergeCells count="6">
    <mergeCell ref="B12:C12"/>
    <mergeCell ref="B2:W2"/>
    <mergeCell ref="B3:C3"/>
    <mergeCell ref="B4:C4"/>
    <mergeCell ref="B6:C6"/>
    <mergeCell ref="B7:C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3"/>
  <sheetViews>
    <sheetView workbookViewId="0">
      <selection activeCell="K11" sqref="K11"/>
    </sheetView>
  </sheetViews>
  <sheetFormatPr defaultRowHeight="15" x14ac:dyDescent="0.25"/>
  <cols>
    <col min="31" max="34" width="16.85546875" customWidth="1"/>
  </cols>
  <sheetData>
    <row r="1" spans="1:42" ht="69.95" customHeight="1" x14ac:dyDescent="0.25">
      <c r="A1" s="3">
        <v>1</v>
      </c>
      <c r="B1" t="s">
        <v>44</v>
      </c>
    </row>
    <row r="2" spans="1:42" x14ac:dyDescent="0.25">
      <c r="B2" t="s">
        <v>45</v>
      </c>
      <c r="C2" t="s">
        <v>63</v>
      </c>
      <c r="D2" t="s">
        <v>62</v>
      </c>
      <c r="E2" t="s">
        <v>61</v>
      </c>
      <c r="F2" t="s">
        <v>60</v>
      </c>
      <c r="G2" t="s">
        <v>67</v>
      </c>
      <c r="H2" t="s">
        <v>66</v>
      </c>
      <c r="I2" t="s">
        <v>65</v>
      </c>
      <c r="J2" t="s">
        <v>64</v>
      </c>
      <c r="K2" t="s">
        <v>79</v>
      </c>
      <c r="L2" t="s">
        <v>78</v>
      </c>
      <c r="M2" t="s">
        <v>77</v>
      </c>
      <c r="N2" t="s">
        <v>76</v>
      </c>
      <c r="O2" t="s">
        <v>87</v>
      </c>
      <c r="P2" t="s">
        <v>86</v>
      </c>
      <c r="Q2" t="s">
        <v>85</v>
      </c>
      <c r="R2" t="s">
        <v>84</v>
      </c>
      <c r="S2" t="s">
        <v>101</v>
      </c>
      <c r="T2" t="s">
        <v>100</v>
      </c>
      <c r="U2" t="s">
        <v>99</v>
      </c>
      <c r="V2" t="s">
        <v>98</v>
      </c>
      <c r="W2" t="s">
        <v>105</v>
      </c>
      <c r="X2" t="s">
        <v>104</v>
      </c>
      <c r="Y2" t="s">
        <v>103</v>
      </c>
      <c r="Z2" t="s">
        <v>102</v>
      </c>
      <c r="AA2" t="s">
        <v>109</v>
      </c>
      <c r="AB2" t="s">
        <v>108</v>
      </c>
      <c r="AC2" t="s">
        <v>107</v>
      </c>
      <c r="AD2" t="s">
        <v>106</v>
      </c>
      <c r="AE2" t="s">
        <v>119</v>
      </c>
      <c r="AF2" t="s">
        <v>118</v>
      </c>
      <c r="AG2" t="s">
        <v>117</v>
      </c>
      <c r="AH2" t="s">
        <v>116</v>
      </c>
      <c r="AI2" t="s">
        <v>128</v>
      </c>
      <c r="AJ2" t="s">
        <v>127</v>
      </c>
      <c r="AK2" t="s">
        <v>126</v>
      </c>
      <c r="AL2" t="s">
        <v>125</v>
      </c>
      <c r="AM2" t="s">
        <v>132</v>
      </c>
      <c r="AN2" t="s">
        <v>131</v>
      </c>
      <c r="AO2" t="s">
        <v>130</v>
      </c>
      <c r="AP2" t="s">
        <v>129</v>
      </c>
    </row>
    <row r="3" spans="1:42" x14ac:dyDescent="0.25">
      <c r="B3" s="8" t="s">
        <v>46</v>
      </c>
      <c r="C3" s="9">
        <f ca="1">'Probabilistic Computations'!$H$67</f>
        <v>2128.0575301110289</v>
      </c>
      <c r="D3" s="9">
        <f ca="1">'Probabilistic Computations'!$I$67</f>
        <v>3086.0768671113988</v>
      </c>
      <c r="E3" s="9">
        <f ca="1">'Probabilistic Computations'!$J$67</f>
        <v>2210.5188734372032</v>
      </c>
      <c r="F3" s="10">
        <f ca="1">'Probabilistic Computations'!$K$67</f>
        <v>3600</v>
      </c>
      <c r="G3" s="9">
        <f>'Probabilistic Computations'!$H$76</f>
        <v>0</v>
      </c>
      <c r="H3" s="9">
        <f>'Probabilistic Computations'!$I$76</f>
        <v>0</v>
      </c>
      <c r="I3" s="9">
        <f>'Probabilistic Computations'!$J$76</f>
        <v>0</v>
      </c>
      <c r="J3" s="10">
        <f>'Probabilistic Computations'!$K$76</f>
        <v>0</v>
      </c>
      <c r="K3" s="9">
        <f ca="1">'Probabilistic Computations'!$H$9</f>
        <v>10</v>
      </c>
      <c r="L3" s="9">
        <f ca="1">'Probabilistic Computations'!$I$9</f>
        <v>14</v>
      </c>
      <c r="M3" s="9">
        <f ca="1">'Probabilistic Computations'!$J$9</f>
        <v>2</v>
      </c>
      <c r="N3" s="10">
        <f ca="1">'Probabilistic Computations'!$K$9</f>
        <v>0</v>
      </c>
      <c r="O3" s="18">
        <f ca="1">'Probabilistic Computations'!$H$37</f>
        <v>0.75185937286033899</v>
      </c>
      <c r="P3" s="18">
        <f ca="1">'Probabilistic Computations'!$I$37</f>
        <v>0.84249359687324576</v>
      </c>
      <c r="Q3" s="18">
        <f ca="1">'Probabilistic Computations'!$J$37</f>
        <v>0.95000319845025616</v>
      </c>
      <c r="R3" s="19">
        <f ca="1">'Probabilistic Computations'!$K$37</f>
        <v>1</v>
      </c>
      <c r="S3" s="20">
        <f ca="1">'Probabilistic Computations'!$H$48</f>
        <v>1500</v>
      </c>
      <c r="T3" s="20">
        <f ca="1">'Probabilistic Computations'!$I$48</f>
        <v>2800</v>
      </c>
      <c r="U3" s="20">
        <f ca="1">'Probabilistic Computations'!$J$48</f>
        <v>800</v>
      </c>
      <c r="V3" s="21">
        <f ca="1">'Probabilistic Computations'!$K$48</f>
        <v>0</v>
      </c>
      <c r="W3" s="20">
        <f ca="1">'Probabilistic Computations'!$H$55</f>
        <v>1700</v>
      </c>
      <c r="X3" s="20">
        <f ca="1">'Probabilistic Computations'!$I$55</f>
        <v>3200</v>
      </c>
      <c r="Y3" s="20">
        <f ca="1">'Probabilistic Computations'!$J$55</f>
        <v>1800</v>
      </c>
      <c r="Z3" s="21">
        <f ca="1">'Probabilistic Computations'!$K$55</f>
        <v>2500</v>
      </c>
      <c r="AA3" s="20">
        <f ca="1">'Probabilistic Computations'!$H$17</f>
        <v>5.2353811430999766</v>
      </c>
      <c r="AB3" s="20">
        <f ca="1">'Probabilistic Computations'!$I$17</f>
        <v>3.482336583417009</v>
      </c>
      <c r="AC3" s="20">
        <f ca="1">'Probabilistic Computations'!$J$17</f>
        <v>12.387888093282204</v>
      </c>
      <c r="AD3" s="21">
        <f ca="1">'Probabilistic Computations'!$K$17</f>
        <v>4.0724883958418294</v>
      </c>
      <c r="AE3" s="20">
        <f ca="1">'Probabilistic Computations'!$H$20</f>
        <v>52.35381143099977</v>
      </c>
      <c r="AF3" s="20">
        <f ca="1">'Probabilistic Computations'!$I$20</f>
        <v>48.752712167838126</v>
      </c>
      <c r="AG3" s="20">
        <f ca="1">'Probabilistic Computations'!$J$20</f>
        <v>24.775776186564407</v>
      </c>
      <c r="AH3" s="21">
        <f ca="1">'Probabilistic Computations'!$K$20</f>
        <v>0</v>
      </c>
      <c r="AI3" s="20">
        <f ca="1">'Probabilistic Computations'!$H$30</f>
        <v>30.496869165011216</v>
      </c>
      <c r="AJ3" s="20">
        <f ca="1">'Probabilistic Computations'!$I$30</f>
        <v>12.718322023906286</v>
      </c>
      <c r="AK3" s="20">
        <f ca="1">'Probabilistic Computations'!$J$30</f>
        <v>5.6109604646255651</v>
      </c>
      <c r="AL3" s="21">
        <f ca="1">'Probabilistic Computations'!$K$30</f>
        <v>5.7087885567137455</v>
      </c>
      <c r="AM3" s="20">
        <f ca="1">'Probabilistic Computations'!$H$32</f>
        <v>304.96869165011213</v>
      </c>
      <c r="AN3" s="20">
        <f ca="1">'Probabilistic Computations'!$I$32</f>
        <v>178.056508334688</v>
      </c>
      <c r="AO3" s="20">
        <f ca="1">'Probabilistic Computations'!$J$32</f>
        <v>11.22192092925113</v>
      </c>
      <c r="AP3" s="21">
        <f ca="1">'Probabilistic Computations'!$K$32</f>
        <v>0</v>
      </c>
    </row>
    <row r="4" spans="1:42" x14ac:dyDescent="0.25">
      <c r="B4" s="11">
        <v>1</v>
      </c>
      <c r="C4" s="13">
        <f t="dataTable" ref="C4:AP1003" dt2D="0" dtr="0" r1="A1" ca="1"/>
        <v>1970.268499949713</v>
      </c>
      <c r="D4" s="13">
        <v>3081.6466037433129</v>
      </c>
      <c r="E4" s="13">
        <v>2313.3203757637348</v>
      </c>
      <c r="F4" s="14">
        <v>3726.5190024668468</v>
      </c>
      <c r="G4" s="13">
        <v>0</v>
      </c>
      <c r="H4" s="13">
        <v>0</v>
      </c>
      <c r="I4" s="13">
        <v>0</v>
      </c>
      <c r="J4" s="14">
        <v>0</v>
      </c>
      <c r="K4" s="13">
        <v>9</v>
      </c>
      <c r="L4" s="13">
        <v>13</v>
      </c>
      <c r="M4" s="13">
        <v>4</v>
      </c>
      <c r="N4" s="14">
        <v>2</v>
      </c>
      <c r="O4" s="13">
        <v>0.81207206025008094</v>
      </c>
      <c r="P4" s="13">
        <v>0.84370478978405539</v>
      </c>
      <c r="Q4" s="13">
        <v>0.90778606456820421</v>
      </c>
      <c r="R4" s="14">
        <v>0.96604901185715275</v>
      </c>
      <c r="S4" s="13">
        <v>1350</v>
      </c>
      <c r="T4" s="13">
        <v>2600</v>
      </c>
      <c r="U4" s="13">
        <v>1600</v>
      </c>
      <c r="V4" s="14">
        <v>2200</v>
      </c>
      <c r="W4" s="13">
        <v>1550</v>
      </c>
      <c r="X4" s="13">
        <v>3000</v>
      </c>
      <c r="Y4" s="13">
        <v>2600</v>
      </c>
      <c r="Z4" s="14">
        <v>4700</v>
      </c>
      <c r="AA4" s="13">
        <v>2.3292493545545954</v>
      </c>
      <c r="AB4" s="13">
        <v>2.3447268077502872</v>
      </c>
      <c r="AC4" s="13">
        <v>8.6557102726565418</v>
      </c>
      <c r="AD4" s="14">
        <v>7.1526634688350068</v>
      </c>
      <c r="AE4" s="13">
        <v>20.963244190991357</v>
      </c>
      <c r="AF4" s="13">
        <v>30.481448500753732</v>
      </c>
      <c r="AG4" s="13">
        <v>34.622841090626167</v>
      </c>
      <c r="AH4" s="14">
        <v>14.305326937670014</v>
      </c>
      <c r="AI4" s="13">
        <v>27.739221005432469</v>
      </c>
      <c r="AJ4" s="13">
        <v>14.96797340078512</v>
      </c>
      <c r="AK4" s="13">
        <v>7.9427981050666912</v>
      </c>
      <c r="AL4" s="14">
        <v>5.0696922625900074</v>
      </c>
      <c r="AM4" s="13">
        <v>249.65298904889221</v>
      </c>
      <c r="AN4" s="13">
        <v>194.58365421020656</v>
      </c>
      <c r="AO4" s="13">
        <v>31.771192420266765</v>
      </c>
      <c r="AP4" s="14">
        <v>10.139384525180015</v>
      </c>
    </row>
    <row r="5" spans="1:42" x14ac:dyDescent="0.25">
      <c r="B5" s="11">
        <v>2</v>
      </c>
      <c r="C5" s="13">
        <v>2041.4880151695943</v>
      </c>
      <c r="D5" s="13">
        <v>2722.6398804108344</v>
      </c>
      <c r="E5" s="13">
        <v>2137.4477201403051</v>
      </c>
      <c r="F5" s="14">
        <v>3600</v>
      </c>
      <c r="G5" s="13">
        <v>0</v>
      </c>
      <c r="H5" s="13">
        <v>0</v>
      </c>
      <c r="I5" s="13">
        <v>0</v>
      </c>
      <c r="J5" s="14">
        <v>0</v>
      </c>
      <c r="K5" s="13">
        <v>9</v>
      </c>
      <c r="L5" s="13">
        <v>5</v>
      </c>
      <c r="M5" s="13">
        <v>1</v>
      </c>
      <c r="N5" s="14">
        <v>0</v>
      </c>
      <c r="O5" s="13">
        <v>0.78374204899120203</v>
      </c>
      <c r="P5" s="13">
        <v>0.95495552632824554</v>
      </c>
      <c r="Q5" s="13">
        <v>0.98248017025752243</v>
      </c>
      <c r="R5" s="14">
        <v>1</v>
      </c>
      <c r="S5" s="13">
        <v>1350</v>
      </c>
      <c r="T5" s="13">
        <v>1000</v>
      </c>
      <c r="U5" s="13">
        <v>400</v>
      </c>
      <c r="V5" s="14">
        <v>0</v>
      </c>
      <c r="W5" s="13">
        <v>1550</v>
      </c>
      <c r="X5" s="13">
        <v>1400</v>
      </c>
      <c r="Y5" s="13">
        <v>1400</v>
      </c>
      <c r="Z5" s="14">
        <v>2500</v>
      </c>
      <c r="AA5" s="13">
        <v>11.481106124723729</v>
      </c>
      <c r="AB5" s="13">
        <v>3.2601304354245673</v>
      </c>
      <c r="AC5" s="13">
        <v>7.1071811861166552</v>
      </c>
      <c r="AD5" s="14">
        <v>3.7022370276786196</v>
      </c>
      <c r="AE5" s="13">
        <v>103.32995512251355</v>
      </c>
      <c r="AF5" s="13">
        <v>16.300652177122835</v>
      </c>
      <c r="AG5" s="13">
        <v>7.1071811861166552</v>
      </c>
      <c r="AH5" s="14">
        <v>0</v>
      </c>
      <c r="AI5" s="13">
        <v>23.120166036683955</v>
      </c>
      <c r="AJ5" s="13">
        <v>9.7126779820407094</v>
      </c>
      <c r="AK5" s="13">
        <v>5.5070962284672351</v>
      </c>
      <c r="AL5" s="14">
        <v>6.0213006538827525</v>
      </c>
      <c r="AM5" s="13">
        <v>208.08149433015558</v>
      </c>
      <c r="AN5" s="13">
        <v>48.563389910203547</v>
      </c>
      <c r="AO5" s="13">
        <v>5.5070962284672351</v>
      </c>
      <c r="AP5" s="14">
        <v>0</v>
      </c>
    </row>
    <row r="6" spans="1:42" x14ac:dyDescent="0.25">
      <c r="B6" s="11">
        <v>3</v>
      </c>
      <c r="C6" s="13">
        <v>1807.4362339746638</v>
      </c>
      <c r="D6" s="13">
        <v>2754.8499310169873</v>
      </c>
      <c r="E6" s="13">
        <v>2270.5494975830488</v>
      </c>
      <c r="F6" s="14">
        <v>3640.033759884032</v>
      </c>
      <c r="G6" s="13">
        <v>0</v>
      </c>
      <c r="H6" s="13">
        <v>0</v>
      </c>
      <c r="I6" s="13">
        <v>0</v>
      </c>
      <c r="J6" s="14">
        <v>0</v>
      </c>
      <c r="K6" s="13">
        <v>6</v>
      </c>
      <c r="L6" s="13">
        <v>7</v>
      </c>
      <c r="M6" s="13">
        <v>5</v>
      </c>
      <c r="N6" s="14">
        <v>1</v>
      </c>
      <c r="O6" s="13">
        <v>0.88523178296669491</v>
      </c>
      <c r="P6" s="13">
        <v>0.94379006664808696</v>
      </c>
      <c r="Q6" s="13">
        <v>0.9248862454817236</v>
      </c>
      <c r="R6" s="14">
        <v>0.9890018163223554</v>
      </c>
      <c r="S6" s="13">
        <v>900</v>
      </c>
      <c r="T6" s="13">
        <v>1400</v>
      </c>
      <c r="U6" s="13">
        <v>2000</v>
      </c>
      <c r="V6" s="14">
        <v>1100</v>
      </c>
      <c r="W6" s="13">
        <v>1100</v>
      </c>
      <c r="X6" s="13">
        <v>1800</v>
      </c>
      <c r="Y6" s="13">
        <v>3000</v>
      </c>
      <c r="Z6" s="14">
        <v>3600</v>
      </c>
      <c r="AA6" s="13">
        <v>2</v>
      </c>
      <c r="AB6" s="13">
        <v>2.6914577612455428</v>
      </c>
      <c r="AC6" s="13">
        <v>5.4096479835534037</v>
      </c>
      <c r="AD6" s="14">
        <v>2</v>
      </c>
      <c r="AE6" s="13">
        <v>12</v>
      </c>
      <c r="AF6" s="13">
        <v>18.840204328718798</v>
      </c>
      <c r="AG6" s="13">
        <v>27.04823991776702</v>
      </c>
      <c r="AH6" s="14">
        <v>2</v>
      </c>
      <c r="AI6" s="13">
        <v>25.544372087993224</v>
      </c>
      <c r="AJ6" s="13">
        <v>8.8717285282908573</v>
      </c>
      <c r="AK6" s="13">
        <v>5.4067326670783986</v>
      </c>
      <c r="AL6" s="14">
        <v>5.9186922479040733</v>
      </c>
      <c r="AM6" s="13">
        <v>153.26623252795935</v>
      </c>
      <c r="AN6" s="13">
        <v>62.102099698036</v>
      </c>
      <c r="AO6" s="13">
        <v>27.033663335391992</v>
      </c>
      <c r="AP6" s="14">
        <v>5.9186922479040733</v>
      </c>
    </row>
    <row r="7" spans="1:42" x14ac:dyDescent="0.25">
      <c r="B7" s="11">
        <v>4</v>
      </c>
      <c r="C7" s="13">
        <v>2207.2273052969185</v>
      </c>
      <c r="D7" s="13">
        <v>2779.715109376074</v>
      </c>
      <c r="E7" s="13">
        <v>2588.07672005016</v>
      </c>
      <c r="F7" s="14">
        <v>3691.1266729707299</v>
      </c>
      <c r="G7" s="13">
        <v>0</v>
      </c>
      <c r="H7" s="13">
        <v>0</v>
      </c>
      <c r="I7" s="13">
        <v>0</v>
      </c>
      <c r="J7" s="14">
        <v>0</v>
      </c>
      <c r="K7" s="13">
        <v>12</v>
      </c>
      <c r="L7" s="13">
        <v>12</v>
      </c>
      <c r="M7" s="13">
        <v>7</v>
      </c>
      <c r="N7" s="14">
        <v>2</v>
      </c>
      <c r="O7" s="13">
        <v>0.72489135856570341</v>
      </c>
      <c r="P7" s="13">
        <v>0.93534765171801637</v>
      </c>
      <c r="Q7" s="13">
        <v>0.81141334943088528</v>
      </c>
      <c r="R7" s="14">
        <v>0.97531196270287079</v>
      </c>
      <c r="S7" s="13">
        <v>1800</v>
      </c>
      <c r="T7" s="13">
        <v>2400</v>
      </c>
      <c r="U7" s="13">
        <v>2800</v>
      </c>
      <c r="V7" s="14">
        <v>2200</v>
      </c>
      <c r="W7" s="13">
        <v>2000</v>
      </c>
      <c r="X7" s="13">
        <v>2800</v>
      </c>
      <c r="Y7" s="13">
        <v>3800</v>
      </c>
      <c r="Z7" s="14">
        <v>4700</v>
      </c>
      <c r="AA7" s="13">
        <v>4.9656049359233094</v>
      </c>
      <c r="AB7" s="13">
        <v>2.9628177302203178</v>
      </c>
      <c r="AC7" s="13">
        <v>10.26188833831085</v>
      </c>
      <c r="AD7" s="14">
        <v>4.9454522510371479</v>
      </c>
      <c r="AE7" s="13">
        <v>59.587259231079713</v>
      </c>
      <c r="AF7" s="13">
        <v>35.553812762643815</v>
      </c>
      <c r="AG7" s="13">
        <v>71.833218368175949</v>
      </c>
      <c r="AH7" s="14">
        <v>9.8909045020742958</v>
      </c>
      <c r="AI7" s="13">
        <v>28.04743203619228</v>
      </c>
      <c r="AJ7" s="13">
        <v>4.7954640636177217</v>
      </c>
      <c r="AK7" s="13">
        <v>9.1355957202266609</v>
      </c>
      <c r="AL7" s="14">
        <v>3.9422411759293334</v>
      </c>
      <c r="AM7" s="13">
        <v>336.56918443430737</v>
      </c>
      <c r="AN7" s="13">
        <v>57.54556876341266</v>
      </c>
      <c r="AO7" s="13">
        <v>63.949170041586626</v>
      </c>
      <c r="AP7" s="14">
        <v>7.8844823518586669</v>
      </c>
    </row>
    <row r="8" spans="1:42" x14ac:dyDescent="0.25">
      <c r="B8" s="11">
        <v>5</v>
      </c>
      <c r="C8" s="13">
        <v>2072.7660959112345</v>
      </c>
      <c r="D8" s="13">
        <v>2717.6977821561031</v>
      </c>
      <c r="E8" s="13">
        <v>2216.6496715912781</v>
      </c>
      <c r="F8" s="14">
        <v>3704.3675065955345</v>
      </c>
      <c r="G8" s="13">
        <v>0</v>
      </c>
      <c r="H8" s="13">
        <v>0</v>
      </c>
      <c r="I8" s="13">
        <v>0</v>
      </c>
      <c r="J8" s="14">
        <v>0</v>
      </c>
      <c r="K8" s="13">
        <v>9</v>
      </c>
      <c r="L8" s="13">
        <v>6</v>
      </c>
      <c r="M8" s="13">
        <v>2</v>
      </c>
      <c r="N8" s="14">
        <v>2</v>
      </c>
      <c r="O8" s="13">
        <v>0.77191536621338064</v>
      </c>
      <c r="P8" s="13">
        <v>0.95669210059746712</v>
      </c>
      <c r="Q8" s="13">
        <v>0.94737568453587073</v>
      </c>
      <c r="R8" s="14">
        <v>0.97182582278628926</v>
      </c>
      <c r="S8" s="13">
        <v>1350</v>
      </c>
      <c r="T8" s="13">
        <v>1200</v>
      </c>
      <c r="U8" s="13">
        <v>800</v>
      </c>
      <c r="V8" s="14">
        <v>2200</v>
      </c>
      <c r="W8" s="13">
        <v>1550</v>
      </c>
      <c r="X8" s="13">
        <v>1600</v>
      </c>
      <c r="Y8" s="13">
        <v>1800</v>
      </c>
      <c r="Z8" s="14">
        <v>4700</v>
      </c>
      <c r="AA8" s="13">
        <v>9.4921560413694817</v>
      </c>
      <c r="AB8" s="13">
        <v>2.7351251883631189</v>
      </c>
      <c r="AC8" s="13">
        <v>12.678181376136749</v>
      </c>
      <c r="AD8" s="14">
        <v>5.6997416681907591</v>
      </c>
      <c r="AE8" s="13">
        <v>85.429404372325337</v>
      </c>
      <c r="AF8" s="13">
        <v>16.410751130178713</v>
      </c>
      <c r="AG8" s="13">
        <v>25.356362752273498</v>
      </c>
      <c r="AH8" s="14">
        <v>11.399483336381518</v>
      </c>
      <c r="AI8" s="13">
        <v>27.001385364489622</v>
      </c>
      <c r="AJ8" s="13">
        <v>7.6587706682447738</v>
      </c>
      <c r="AK8" s="13">
        <v>6.2665721909497627</v>
      </c>
      <c r="AL8" s="14">
        <v>4.4429621287450969</v>
      </c>
      <c r="AM8" s="13">
        <v>243.01246828040661</v>
      </c>
      <c r="AN8" s="13">
        <v>45.952624009468643</v>
      </c>
      <c r="AO8" s="13">
        <v>12.533144381899525</v>
      </c>
      <c r="AP8" s="14">
        <v>8.8859242574901938</v>
      </c>
    </row>
    <row r="9" spans="1:42" x14ac:dyDescent="0.25">
      <c r="B9" s="11">
        <v>6</v>
      </c>
      <c r="C9" s="13">
        <v>1946.2103018303687</v>
      </c>
      <c r="D9" s="13">
        <v>2782.4042856363576</v>
      </c>
      <c r="E9" s="13">
        <v>2532.9891270987191</v>
      </c>
      <c r="F9" s="14">
        <v>3783.2680834522425</v>
      </c>
      <c r="G9" s="13">
        <v>0</v>
      </c>
      <c r="H9" s="13">
        <v>0</v>
      </c>
      <c r="I9" s="13">
        <v>0</v>
      </c>
      <c r="J9" s="14">
        <v>0</v>
      </c>
      <c r="K9" s="13">
        <v>6</v>
      </c>
      <c r="L9" s="13">
        <v>9</v>
      </c>
      <c r="M9" s="13">
        <v>6</v>
      </c>
      <c r="N9" s="14">
        <v>4</v>
      </c>
      <c r="O9" s="13">
        <v>0.82211053887405416</v>
      </c>
      <c r="P9" s="13">
        <v>0.93444364408939939</v>
      </c>
      <c r="Q9" s="13">
        <v>0.8290600135363928</v>
      </c>
      <c r="R9" s="14">
        <v>0.95155826142645172</v>
      </c>
      <c r="S9" s="13">
        <v>900</v>
      </c>
      <c r="T9" s="13">
        <v>1800</v>
      </c>
      <c r="U9" s="13">
        <v>2400</v>
      </c>
      <c r="V9" s="14">
        <v>4400</v>
      </c>
      <c r="W9" s="13">
        <v>1100</v>
      </c>
      <c r="X9" s="13">
        <v>2200</v>
      </c>
      <c r="Y9" s="13">
        <v>3400</v>
      </c>
      <c r="Z9" s="14">
        <v>6900</v>
      </c>
      <c r="AA9" s="13">
        <v>8.1357666143112581</v>
      </c>
      <c r="AB9" s="13">
        <v>3.2705857560300244</v>
      </c>
      <c r="AC9" s="13">
        <v>8.6311014803776693</v>
      </c>
      <c r="AD9" s="14">
        <v>3.916807407743363</v>
      </c>
      <c r="AE9" s="13">
        <v>48.814599685867549</v>
      </c>
      <c r="AF9" s="13">
        <v>29.435271804270219</v>
      </c>
      <c r="AG9" s="13">
        <v>51.786608882266016</v>
      </c>
      <c r="AH9" s="14">
        <v>15.667229630973452</v>
      </c>
      <c r="AI9" s="13">
        <v>34.557704055915757</v>
      </c>
      <c r="AJ9" s="13">
        <v>7.2184311896660809</v>
      </c>
      <c r="AK9" s="13">
        <v>11.881696895255191</v>
      </c>
      <c r="AL9" s="14">
        <v>4.8027055354953365</v>
      </c>
      <c r="AM9" s="13">
        <v>207.34622433549453</v>
      </c>
      <c r="AN9" s="13">
        <v>64.965880706994724</v>
      </c>
      <c r="AO9" s="13">
        <v>71.290181371531148</v>
      </c>
      <c r="AP9" s="14">
        <v>19.210822141981346</v>
      </c>
    </row>
    <row r="10" spans="1:42" x14ac:dyDescent="0.25">
      <c r="B10" s="11">
        <v>7</v>
      </c>
      <c r="C10" s="13">
        <v>1898.7264302659444</v>
      </c>
      <c r="D10" s="13">
        <v>2849.5324681924908</v>
      </c>
      <c r="E10" s="13">
        <v>2501.0174982644239</v>
      </c>
      <c r="F10" s="14">
        <v>3683.3048802825365</v>
      </c>
      <c r="G10" s="13">
        <v>0</v>
      </c>
      <c r="H10" s="13">
        <v>0</v>
      </c>
      <c r="I10" s="13">
        <v>0</v>
      </c>
      <c r="J10" s="14">
        <v>0</v>
      </c>
      <c r="K10" s="13">
        <v>6</v>
      </c>
      <c r="L10" s="13">
        <v>14</v>
      </c>
      <c r="M10" s="13">
        <v>6</v>
      </c>
      <c r="N10" s="14">
        <v>2</v>
      </c>
      <c r="O10" s="13">
        <v>0.84267010481120053</v>
      </c>
      <c r="P10" s="13">
        <v>0.91243038253542919</v>
      </c>
      <c r="Q10" s="13">
        <v>0.8396582596712302</v>
      </c>
      <c r="R10" s="14">
        <v>0.977383115709893</v>
      </c>
      <c r="S10" s="13">
        <v>900</v>
      </c>
      <c r="T10" s="13">
        <v>2800</v>
      </c>
      <c r="U10" s="13">
        <v>2400</v>
      </c>
      <c r="V10" s="14">
        <v>2200</v>
      </c>
      <c r="W10" s="13">
        <v>1100</v>
      </c>
      <c r="X10" s="13">
        <v>3200</v>
      </c>
      <c r="Y10" s="13">
        <v>3400</v>
      </c>
      <c r="Z10" s="14">
        <v>4700</v>
      </c>
      <c r="AA10" s="13">
        <v>8.4510989562754233</v>
      </c>
      <c r="AB10" s="13">
        <v>2.886716578329322</v>
      </c>
      <c r="AC10" s="13">
        <v>10.871031762161502</v>
      </c>
      <c r="AD10" s="14">
        <v>4.678114412910225</v>
      </c>
      <c r="AE10" s="13">
        <v>50.70659373765254</v>
      </c>
      <c r="AF10" s="13">
        <v>40.414032096610512</v>
      </c>
      <c r="AG10" s="13">
        <v>65.226190572969017</v>
      </c>
      <c r="AH10" s="14">
        <v>9.35622882582045</v>
      </c>
      <c r="AI10" s="13">
        <v>29.30807588903647</v>
      </c>
      <c r="AJ10" s="13">
        <v>6.12044407516938</v>
      </c>
      <c r="AK10" s="13">
        <v>8.3699770772908835</v>
      </c>
      <c r="AL10" s="14">
        <v>3.4639639315282698</v>
      </c>
      <c r="AM10" s="13">
        <v>175.84845533421881</v>
      </c>
      <c r="AN10" s="13">
        <v>85.686217052371319</v>
      </c>
      <c r="AO10" s="13">
        <v>50.219862463745301</v>
      </c>
      <c r="AP10" s="14">
        <v>6.9279278630565395</v>
      </c>
    </row>
    <row r="11" spans="1:42" x14ac:dyDescent="0.25">
      <c r="B11" s="11">
        <v>8</v>
      </c>
      <c r="C11" s="13">
        <v>1903.9881576439282</v>
      </c>
      <c r="D11" s="13">
        <v>2939.7108443383804</v>
      </c>
      <c r="E11" s="13">
        <v>2283.8315498002858</v>
      </c>
      <c r="F11" s="14">
        <v>3600</v>
      </c>
      <c r="G11" s="13">
        <v>0</v>
      </c>
      <c r="H11" s="13">
        <v>0</v>
      </c>
      <c r="I11" s="13">
        <v>0</v>
      </c>
      <c r="J11" s="14">
        <v>0</v>
      </c>
      <c r="K11" s="13">
        <v>5</v>
      </c>
      <c r="L11" s="13">
        <v>14</v>
      </c>
      <c r="M11" s="13">
        <v>3</v>
      </c>
      <c r="N11" s="14">
        <v>0</v>
      </c>
      <c r="O11" s="13">
        <v>0.84034136114580915</v>
      </c>
      <c r="P11" s="13">
        <v>0.88444072824623787</v>
      </c>
      <c r="Q11" s="13">
        <v>0.91950739544851234</v>
      </c>
      <c r="R11" s="14">
        <v>1</v>
      </c>
      <c r="S11" s="13">
        <v>750</v>
      </c>
      <c r="T11" s="13">
        <v>2800</v>
      </c>
      <c r="U11" s="13">
        <v>1200</v>
      </c>
      <c r="V11" s="14">
        <v>0</v>
      </c>
      <c r="W11" s="13">
        <v>950</v>
      </c>
      <c r="X11" s="13">
        <v>3200</v>
      </c>
      <c r="Y11" s="13">
        <v>2200</v>
      </c>
      <c r="Z11" s="14">
        <v>2500</v>
      </c>
      <c r="AA11" s="13">
        <v>14.379881274574281</v>
      </c>
      <c r="AB11" s="13">
        <v>2</v>
      </c>
      <c r="AC11" s="13">
        <v>10.567030685152151</v>
      </c>
      <c r="AD11" s="14">
        <v>6.1131443961042482</v>
      </c>
      <c r="AE11" s="13">
        <v>71.899406372871397</v>
      </c>
      <c r="AF11" s="13">
        <v>28</v>
      </c>
      <c r="AG11" s="13">
        <v>31.701092055456453</v>
      </c>
      <c r="AH11" s="14">
        <v>0</v>
      </c>
      <c r="AI11" s="13">
        <v>31.601806715432655</v>
      </c>
      <c r="AJ11" s="13">
        <v>9.8860965232441131</v>
      </c>
      <c r="AK11" s="13">
        <v>8.7511944072049097</v>
      </c>
      <c r="AL11" s="14">
        <v>4.4215277969876059</v>
      </c>
      <c r="AM11" s="13">
        <v>158.00903357716328</v>
      </c>
      <c r="AN11" s="13">
        <v>138.4053513254176</v>
      </c>
      <c r="AO11" s="13">
        <v>26.253583221614729</v>
      </c>
      <c r="AP11" s="14">
        <v>0</v>
      </c>
    </row>
    <row r="12" spans="1:42" x14ac:dyDescent="0.25">
      <c r="B12" s="11">
        <v>9</v>
      </c>
      <c r="C12" s="13">
        <v>2234.0550215757557</v>
      </c>
      <c r="D12" s="13">
        <v>2910.8239230113645</v>
      </c>
      <c r="E12" s="13">
        <v>2425.6647649037059</v>
      </c>
      <c r="F12" s="14">
        <v>3647.006936237688</v>
      </c>
      <c r="G12" s="13">
        <v>0</v>
      </c>
      <c r="H12" s="13">
        <v>0</v>
      </c>
      <c r="I12" s="13">
        <v>0</v>
      </c>
      <c r="J12" s="14">
        <v>0</v>
      </c>
      <c r="K12" s="13">
        <v>10</v>
      </c>
      <c r="L12" s="13">
        <v>12</v>
      </c>
      <c r="M12" s="13">
        <v>4</v>
      </c>
      <c r="N12" s="14">
        <v>1</v>
      </c>
      <c r="O12" s="13">
        <v>0.71618647909193611</v>
      </c>
      <c r="P12" s="13">
        <v>0.89321788908145139</v>
      </c>
      <c r="Q12" s="13">
        <v>0.8657420556972002</v>
      </c>
      <c r="R12" s="14">
        <v>0.98711081797771927</v>
      </c>
      <c r="S12" s="13">
        <v>1500</v>
      </c>
      <c r="T12" s="13">
        <v>2400</v>
      </c>
      <c r="U12" s="13">
        <v>1600</v>
      </c>
      <c r="V12" s="14">
        <v>1100</v>
      </c>
      <c r="W12" s="13">
        <v>1700</v>
      </c>
      <c r="X12" s="13">
        <v>2800</v>
      </c>
      <c r="Y12" s="13">
        <v>2600</v>
      </c>
      <c r="Z12" s="14">
        <v>3600</v>
      </c>
      <c r="AA12" s="13">
        <v>9.653983470916252</v>
      </c>
      <c r="AB12" s="13">
        <v>3.5489403569846676</v>
      </c>
      <c r="AC12" s="13">
        <v>14.003007490928177</v>
      </c>
      <c r="AD12" s="14">
        <v>4.0481026062096408</v>
      </c>
      <c r="AE12" s="13">
        <v>96.53983470916252</v>
      </c>
      <c r="AF12" s="13">
        <v>42.587284283816011</v>
      </c>
      <c r="AG12" s="13">
        <v>56.012029963712706</v>
      </c>
      <c r="AH12" s="14">
        <v>4.0481026062096408</v>
      </c>
      <c r="AI12" s="13">
        <v>31.215163539844944</v>
      </c>
      <c r="AJ12" s="13">
        <v>9.2649129532411756</v>
      </c>
      <c r="AK12" s="13">
        <v>10.16342248357577</v>
      </c>
      <c r="AL12" s="14">
        <v>5.2321084498324888</v>
      </c>
      <c r="AM12" s="13">
        <v>312.15163539844946</v>
      </c>
      <c r="AN12" s="13">
        <v>111.17895543889411</v>
      </c>
      <c r="AO12" s="13">
        <v>40.653689934303081</v>
      </c>
      <c r="AP12" s="14">
        <v>5.2321084498324888</v>
      </c>
    </row>
    <row r="13" spans="1:42" x14ac:dyDescent="0.25">
      <c r="B13" s="11">
        <v>10</v>
      </c>
      <c r="C13" s="13">
        <v>1903.6575151567786</v>
      </c>
      <c r="D13" s="13">
        <v>3179.6100366414098</v>
      </c>
      <c r="E13" s="13">
        <v>2291.6233273323328</v>
      </c>
      <c r="F13" s="14">
        <v>3600</v>
      </c>
      <c r="G13" s="13">
        <v>0</v>
      </c>
      <c r="H13" s="13">
        <v>0</v>
      </c>
      <c r="I13" s="13">
        <v>0</v>
      </c>
      <c r="J13" s="14">
        <v>0</v>
      </c>
      <c r="K13" s="13">
        <v>7</v>
      </c>
      <c r="L13" s="13">
        <v>14</v>
      </c>
      <c r="M13" s="13">
        <v>4</v>
      </c>
      <c r="N13" s="14">
        <v>0</v>
      </c>
      <c r="O13" s="13">
        <v>0.84048731836526258</v>
      </c>
      <c r="P13" s="13">
        <v>0.81771033870126852</v>
      </c>
      <c r="Q13" s="13">
        <v>0.91638096669429503</v>
      </c>
      <c r="R13" s="14">
        <v>1</v>
      </c>
      <c r="S13" s="13">
        <v>1050</v>
      </c>
      <c r="T13" s="13">
        <v>2800</v>
      </c>
      <c r="U13" s="13">
        <v>1600</v>
      </c>
      <c r="V13" s="14">
        <v>0</v>
      </c>
      <c r="W13" s="13">
        <v>1250</v>
      </c>
      <c r="X13" s="13">
        <v>3200</v>
      </c>
      <c r="Y13" s="13">
        <v>2600</v>
      </c>
      <c r="Z13" s="14">
        <v>2500</v>
      </c>
      <c r="AA13" s="13">
        <v>3.4633484756610597</v>
      </c>
      <c r="AB13" s="13">
        <v>5.8045625622221406</v>
      </c>
      <c r="AC13" s="13">
        <v>4.9124838697469926</v>
      </c>
      <c r="AD13" s="14">
        <v>3.7870172014606718</v>
      </c>
      <c r="AE13" s="13">
        <v>24.243439329627417</v>
      </c>
      <c r="AF13" s="13">
        <v>81.263875871109974</v>
      </c>
      <c r="AG13" s="13">
        <v>19.64993547898797</v>
      </c>
      <c r="AH13" s="14">
        <v>0</v>
      </c>
      <c r="AI13" s="13">
        <v>29.350688889199219</v>
      </c>
      <c r="AJ13" s="13">
        <v>12.945231171361671</v>
      </c>
      <c r="AK13" s="13">
        <v>10.138942125279915</v>
      </c>
      <c r="AL13" s="14">
        <v>4.8878518852207886</v>
      </c>
      <c r="AM13" s="13">
        <v>205.45482222439455</v>
      </c>
      <c r="AN13" s="13">
        <v>181.2332363990634</v>
      </c>
      <c r="AO13" s="13">
        <v>40.555768501119658</v>
      </c>
      <c r="AP13" s="14">
        <v>0</v>
      </c>
    </row>
    <row r="14" spans="1:42" x14ac:dyDescent="0.25">
      <c r="B14" s="11">
        <v>11</v>
      </c>
      <c r="C14" s="13">
        <v>2492.9861098160391</v>
      </c>
      <c r="D14" s="13">
        <v>2815.2719172533252</v>
      </c>
      <c r="E14" s="13">
        <v>2348.1349502811208</v>
      </c>
      <c r="F14" s="14">
        <v>3653.950496341557</v>
      </c>
      <c r="G14" s="13">
        <v>0</v>
      </c>
      <c r="H14" s="13">
        <v>0</v>
      </c>
      <c r="I14" s="13">
        <v>0</v>
      </c>
      <c r="J14" s="14">
        <v>0</v>
      </c>
      <c r="K14" s="13">
        <v>14</v>
      </c>
      <c r="L14" s="13">
        <v>12</v>
      </c>
      <c r="M14" s="13">
        <v>3</v>
      </c>
      <c r="N14" s="14">
        <v>1</v>
      </c>
      <c r="O14" s="13">
        <v>0.64180060759266178</v>
      </c>
      <c r="P14" s="13">
        <v>0.92353423627251185</v>
      </c>
      <c r="Q14" s="13">
        <v>0.89432679316347896</v>
      </c>
      <c r="R14" s="14">
        <v>0.98523502264314367</v>
      </c>
      <c r="S14" s="13">
        <v>2100</v>
      </c>
      <c r="T14" s="13">
        <v>2400</v>
      </c>
      <c r="U14" s="13">
        <v>1200</v>
      </c>
      <c r="V14" s="14">
        <v>1100</v>
      </c>
      <c r="W14" s="13">
        <v>2300</v>
      </c>
      <c r="X14" s="13">
        <v>2800</v>
      </c>
      <c r="Y14" s="13">
        <v>2200</v>
      </c>
      <c r="Z14" s="14">
        <v>3600</v>
      </c>
      <c r="AA14" s="13">
        <v>6.2005310192973653</v>
      </c>
      <c r="AB14" s="13">
        <v>2.904126013340929</v>
      </c>
      <c r="AC14" s="13">
        <v>15.240840595443604</v>
      </c>
      <c r="AD14" s="14">
        <v>5.5585386215224384</v>
      </c>
      <c r="AE14" s="13">
        <v>86.807434270163114</v>
      </c>
      <c r="AF14" s="13">
        <v>34.849512160091152</v>
      </c>
      <c r="AG14" s="13">
        <v>45.722521786330816</v>
      </c>
      <c r="AH14" s="14">
        <v>5.5585386215224384</v>
      </c>
      <c r="AI14" s="13">
        <v>30.642835056885996</v>
      </c>
      <c r="AJ14" s="13">
        <v>6.2717656339576422</v>
      </c>
      <c r="AK14" s="13">
        <v>10.120729045321434</v>
      </c>
      <c r="AL14" s="14">
        <v>5.0722450754141049</v>
      </c>
      <c r="AM14" s="13">
        <v>428.99969079640397</v>
      </c>
      <c r="AN14" s="13">
        <v>75.261187607491706</v>
      </c>
      <c r="AO14" s="13">
        <v>30.362187135964305</v>
      </c>
      <c r="AP14" s="14">
        <v>5.0722450754141049</v>
      </c>
    </row>
    <row r="15" spans="1:42" x14ac:dyDescent="0.25">
      <c r="B15" s="11">
        <v>12</v>
      </c>
      <c r="C15" s="13">
        <v>1925.7674659761947</v>
      </c>
      <c r="D15" s="13">
        <v>3178.4538465996689</v>
      </c>
      <c r="E15" s="13">
        <v>2730.8490641271246</v>
      </c>
      <c r="F15" s="14">
        <v>3651.8185212407916</v>
      </c>
      <c r="G15" s="13">
        <v>0</v>
      </c>
      <c r="H15" s="13">
        <v>0</v>
      </c>
      <c r="I15" s="13">
        <v>0</v>
      </c>
      <c r="J15" s="14">
        <v>0</v>
      </c>
      <c r="K15" s="13">
        <v>8</v>
      </c>
      <c r="L15" s="13">
        <v>17</v>
      </c>
      <c r="M15" s="13">
        <v>6</v>
      </c>
      <c r="N15" s="14">
        <v>1</v>
      </c>
      <c r="O15" s="13">
        <v>0.83083758982756561</v>
      </c>
      <c r="P15" s="13">
        <v>0.81800778790023876</v>
      </c>
      <c r="Q15" s="13">
        <v>0.76899160322917148</v>
      </c>
      <c r="R15" s="14">
        <v>0.98581021457134599</v>
      </c>
      <c r="S15" s="13">
        <v>1200</v>
      </c>
      <c r="T15" s="13">
        <v>3400</v>
      </c>
      <c r="U15" s="13">
        <v>2400</v>
      </c>
      <c r="V15" s="14">
        <v>1100</v>
      </c>
      <c r="W15" s="13">
        <v>1400</v>
      </c>
      <c r="X15" s="13">
        <v>3800</v>
      </c>
      <c r="Y15" s="13">
        <v>3400</v>
      </c>
      <c r="Z15" s="14">
        <v>3600</v>
      </c>
      <c r="AA15" s="13">
        <v>2.5157552749479128</v>
      </c>
      <c r="AB15" s="13">
        <v>3.7562841038331767</v>
      </c>
      <c r="AC15" s="13">
        <v>10.254330754408391</v>
      </c>
      <c r="AD15" s="14">
        <v>4.6179422410799873</v>
      </c>
      <c r="AE15" s="13">
        <v>20.126042199583303</v>
      </c>
      <c r="AF15" s="13">
        <v>63.856829765164001</v>
      </c>
      <c r="AG15" s="13">
        <v>61.525984526450344</v>
      </c>
      <c r="AH15" s="14">
        <v>4.6179422410799873</v>
      </c>
      <c r="AI15" s="13">
        <v>27.933478556090268</v>
      </c>
      <c r="AJ15" s="13">
        <v>11.659526803440716</v>
      </c>
      <c r="AK15" s="13">
        <v>17.466676858091038</v>
      </c>
      <c r="AL15" s="14">
        <v>5.598703267550972</v>
      </c>
      <c r="AM15" s="13">
        <v>223.46782844872214</v>
      </c>
      <c r="AN15" s="13">
        <v>198.21195565849217</v>
      </c>
      <c r="AO15" s="13">
        <v>104.80006114854623</v>
      </c>
      <c r="AP15" s="14">
        <v>5.598703267550972</v>
      </c>
    </row>
    <row r="16" spans="1:42" x14ac:dyDescent="0.25">
      <c r="B16" s="11">
        <v>13</v>
      </c>
      <c r="C16" s="13">
        <v>2330.9489048615801</v>
      </c>
      <c r="D16" s="13">
        <v>3365.2010826045189</v>
      </c>
      <c r="E16" s="13">
        <v>2201.3983300215223</v>
      </c>
      <c r="F16" s="14">
        <v>3600</v>
      </c>
      <c r="G16" s="13">
        <v>0</v>
      </c>
      <c r="H16" s="13">
        <v>0</v>
      </c>
      <c r="I16" s="13">
        <v>0</v>
      </c>
      <c r="J16" s="14">
        <v>0</v>
      </c>
      <c r="K16" s="13">
        <v>11</v>
      </c>
      <c r="L16" s="13">
        <v>19</v>
      </c>
      <c r="M16" s="13">
        <v>2</v>
      </c>
      <c r="N16" s="14">
        <v>0</v>
      </c>
      <c r="O16" s="13">
        <v>0.68641573252117838</v>
      </c>
      <c r="P16" s="13">
        <v>0.77261356340338316</v>
      </c>
      <c r="Q16" s="13">
        <v>0.95393912649123758</v>
      </c>
      <c r="R16" s="14">
        <v>1</v>
      </c>
      <c r="S16" s="13">
        <v>1650</v>
      </c>
      <c r="T16" s="13">
        <v>3800</v>
      </c>
      <c r="U16" s="13">
        <v>800</v>
      </c>
      <c r="V16" s="14">
        <v>0</v>
      </c>
      <c r="W16" s="13">
        <v>1850</v>
      </c>
      <c r="X16" s="13">
        <v>4200</v>
      </c>
      <c r="Y16" s="13">
        <v>1800</v>
      </c>
      <c r="Z16" s="14">
        <v>2500</v>
      </c>
      <c r="AA16" s="13">
        <v>8.1183547973949395</v>
      </c>
      <c r="AB16" s="13">
        <v>4.2580664778998445</v>
      </c>
      <c r="AC16" s="13">
        <v>10.310880397805485</v>
      </c>
      <c r="AD16" s="14">
        <v>3.6322568983984951</v>
      </c>
      <c r="AE16" s="13">
        <v>89.301902771344331</v>
      </c>
      <c r="AF16" s="13">
        <v>80.903263080097048</v>
      </c>
      <c r="AG16" s="13">
        <v>20.621760795610971</v>
      </c>
      <c r="AH16" s="14">
        <v>0</v>
      </c>
      <c r="AI16" s="13">
        <v>32.932676581650803</v>
      </c>
      <c r="AJ16" s="13">
        <v>12.975431874685849</v>
      </c>
      <c r="AK16" s="13">
        <v>6.2710340653489656</v>
      </c>
      <c r="AL16" s="14">
        <v>3.9450165084319533</v>
      </c>
      <c r="AM16" s="13">
        <v>362.25944239815885</v>
      </c>
      <c r="AN16" s="13">
        <v>246.53320561903115</v>
      </c>
      <c r="AO16" s="13">
        <v>12.542068130697931</v>
      </c>
      <c r="AP16" s="14">
        <v>0</v>
      </c>
    </row>
    <row r="17" spans="2:42" x14ac:dyDescent="0.25">
      <c r="B17" s="11">
        <v>14</v>
      </c>
      <c r="C17" s="13">
        <v>2268.5005289669707</v>
      </c>
      <c r="D17" s="13">
        <v>2811.2683760215004</v>
      </c>
      <c r="E17" s="13">
        <v>2337.46950528155</v>
      </c>
      <c r="F17" s="14">
        <v>3633.0584080184035</v>
      </c>
      <c r="G17" s="13">
        <v>0</v>
      </c>
      <c r="H17" s="13">
        <v>0</v>
      </c>
      <c r="I17" s="13">
        <v>0</v>
      </c>
      <c r="J17" s="14">
        <v>0</v>
      </c>
      <c r="K17" s="13">
        <v>10</v>
      </c>
      <c r="L17" s="13">
        <v>19</v>
      </c>
      <c r="M17" s="13">
        <v>4</v>
      </c>
      <c r="N17" s="14">
        <v>1</v>
      </c>
      <c r="O17" s="13">
        <v>0.70531171563297257</v>
      </c>
      <c r="P17" s="13">
        <v>0.92484944595702845</v>
      </c>
      <c r="Q17" s="13">
        <v>0.8984074424308065</v>
      </c>
      <c r="R17" s="14">
        <v>0.99090066706732782</v>
      </c>
      <c r="S17" s="13">
        <v>1500</v>
      </c>
      <c r="T17" s="13">
        <v>3800</v>
      </c>
      <c r="U17" s="13">
        <v>1600</v>
      </c>
      <c r="V17" s="14">
        <v>1100</v>
      </c>
      <c r="W17" s="13">
        <v>1700</v>
      </c>
      <c r="X17" s="13">
        <v>4200</v>
      </c>
      <c r="Y17" s="13">
        <v>2600</v>
      </c>
      <c r="Z17" s="14">
        <v>3600</v>
      </c>
      <c r="AA17" s="13">
        <v>4.0676772571959443</v>
      </c>
      <c r="AB17" s="13">
        <v>2.3276852870000244</v>
      </c>
      <c r="AC17" s="13">
        <v>10.112168117780326</v>
      </c>
      <c r="AD17" s="14">
        <v>2</v>
      </c>
      <c r="AE17" s="13">
        <v>40.676772571959447</v>
      </c>
      <c r="AF17" s="13">
        <v>44.226020453000466</v>
      </c>
      <c r="AG17" s="13">
        <v>40.448672471121306</v>
      </c>
      <c r="AH17" s="14">
        <v>2</v>
      </c>
      <c r="AI17" s="13">
        <v>38.367435691656013</v>
      </c>
      <c r="AJ17" s="13">
        <v>3.3679356509936129</v>
      </c>
      <c r="AK17" s="13">
        <v>8.174492244674509</v>
      </c>
      <c r="AL17" s="14">
        <v>4.5515197115238974</v>
      </c>
      <c r="AM17" s="13">
        <v>383.6743569165601</v>
      </c>
      <c r="AN17" s="13">
        <v>63.990777368878646</v>
      </c>
      <c r="AO17" s="13">
        <v>32.697968978698036</v>
      </c>
      <c r="AP17" s="14">
        <v>4.5515197115238974</v>
      </c>
    </row>
    <row r="18" spans="2:42" x14ac:dyDescent="0.25">
      <c r="B18" s="11">
        <v>15</v>
      </c>
      <c r="C18" s="13">
        <v>2450.6528389960777</v>
      </c>
      <c r="D18" s="13">
        <v>2899.0052756351834</v>
      </c>
      <c r="E18" s="13">
        <v>2426.4681717708704</v>
      </c>
      <c r="F18" s="14">
        <v>3640.719810273195</v>
      </c>
      <c r="G18" s="13">
        <v>0</v>
      </c>
      <c r="H18" s="13">
        <v>0</v>
      </c>
      <c r="I18" s="13">
        <v>0</v>
      </c>
      <c r="J18" s="14">
        <v>0</v>
      </c>
      <c r="K18" s="13">
        <v>14</v>
      </c>
      <c r="L18" s="13">
        <v>13</v>
      </c>
      <c r="M18" s="13">
        <v>5</v>
      </c>
      <c r="N18" s="14">
        <v>1</v>
      </c>
      <c r="O18" s="13">
        <v>0.65288725295560346</v>
      </c>
      <c r="P18" s="13">
        <v>0.89685935443160925</v>
      </c>
      <c r="Q18" s="13">
        <v>0.86545540734102877</v>
      </c>
      <c r="R18" s="14">
        <v>0.98881545068140264</v>
      </c>
      <c r="S18" s="13">
        <v>2100</v>
      </c>
      <c r="T18" s="13">
        <v>2600</v>
      </c>
      <c r="U18" s="13">
        <v>2000</v>
      </c>
      <c r="V18" s="14">
        <v>1100</v>
      </c>
      <c r="W18" s="13">
        <v>2300</v>
      </c>
      <c r="X18" s="13">
        <v>3000</v>
      </c>
      <c r="Y18" s="13">
        <v>3000</v>
      </c>
      <c r="Z18" s="14">
        <v>3600</v>
      </c>
      <c r="AA18" s="13">
        <v>7.4663090162582719</v>
      </c>
      <c r="AB18" s="13">
        <v>2.9795430968571601</v>
      </c>
      <c r="AC18" s="13">
        <v>8.7466739444482577</v>
      </c>
      <c r="AD18" s="14">
        <v>3.5875346325596924</v>
      </c>
      <c r="AE18" s="13">
        <v>104.52832622761581</v>
      </c>
      <c r="AF18" s="13">
        <v>38.734060259143078</v>
      </c>
      <c r="AG18" s="13">
        <v>43.733369722241292</v>
      </c>
      <c r="AH18" s="14">
        <v>3.5875346325596924</v>
      </c>
      <c r="AI18" s="13">
        <v>28.236716394022515</v>
      </c>
      <c r="AJ18" s="13">
        <v>8.4452668737953562</v>
      </c>
      <c r="AK18" s="13">
        <v>10.627747398443605</v>
      </c>
      <c r="AL18" s="14">
        <v>4.4653408768304708</v>
      </c>
      <c r="AM18" s="13">
        <v>395.3140295163152</v>
      </c>
      <c r="AN18" s="13">
        <v>109.78846935933963</v>
      </c>
      <c r="AO18" s="13">
        <v>53.138736992218021</v>
      </c>
      <c r="AP18" s="14">
        <v>4.4653408768304708</v>
      </c>
    </row>
    <row r="19" spans="2:42" x14ac:dyDescent="0.25">
      <c r="B19" s="11">
        <v>16</v>
      </c>
      <c r="C19" s="13">
        <v>1807.3818362094717</v>
      </c>
      <c r="D19" s="13">
        <v>3073.6398439774985</v>
      </c>
      <c r="E19" s="13">
        <v>2423.8451039243187</v>
      </c>
      <c r="F19" s="14">
        <v>3649.2133901383577</v>
      </c>
      <c r="G19" s="13">
        <v>0</v>
      </c>
      <c r="H19" s="13">
        <v>0</v>
      </c>
      <c r="I19" s="13">
        <v>0</v>
      </c>
      <c r="J19" s="14">
        <v>0</v>
      </c>
      <c r="K19" s="13">
        <v>5</v>
      </c>
      <c r="L19" s="13">
        <v>17</v>
      </c>
      <c r="M19" s="13">
        <v>4</v>
      </c>
      <c r="N19" s="14">
        <v>1</v>
      </c>
      <c r="O19" s="13">
        <v>0.88525842627454809</v>
      </c>
      <c r="P19" s="13">
        <v>0.84590262099004532</v>
      </c>
      <c r="Q19" s="13">
        <v>0.86639199699683855</v>
      </c>
      <c r="R19" s="14">
        <v>0.98651397304653321</v>
      </c>
      <c r="S19" s="13">
        <v>750</v>
      </c>
      <c r="T19" s="13">
        <v>3400</v>
      </c>
      <c r="U19" s="13">
        <v>1600</v>
      </c>
      <c r="V19" s="14">
        <v>1100</v>
      </c>
      <c r="W19" s="13">
        <v>950</v>
      </c>
      <c r="X19" s="13">
        <v>3800</v>
      </c>
      <c r="Y19" s="13">
        <v>2600</v>
      </c>
      <c r="Z19" s="14">
        <v>3600</v>
      </c>
      <c r="AA19" s="13">
        <v>2.7028790960469644</v>
      </c>
      <c r="AB19" s="13">
        <v>3.3508405874823022</v>
      </c>
      <c r="AC19" s="13">
        <v>9.3992248017153948</v>
      </c>
      <c r="AD19" s="14">
        <v>4.0737168157966837</v>
      </c>
      <c r="AE19" s="13">
        <v>13.514395480234821</v>
      </c>
      <c r="AF19" s="13">
        <v>56.964289987199137</v>
      </c>
      <c r="AG19" s="13">
        <v>37.596899206861579</v>
      </c>
      <c r="AH19" s="14">
        <v>4.0737168157966837</v>
      </c>
      <c r="AI19" s="13">
        <v>30.342694136883182</v>
      </c>
      <c r="AJ19" s="13">
        <v>9.7021138698315035</v>
      </c>
      <c r="AK19" s="13">
        <v>14.650215738853667</v>
      </c>
      <c r="AL19" s="14">
        <v>5.6362225906994059</v>
      </c>
      <c r="AM19" s="13">
        <v>151.71347068441591</v>
      </c>
      <c r="AN19" s="13">
        <v>164.93593578713555</v>
      </c>
      <c r="AO19" s="13">
        <v>58.600862955414669</v>
      </c>
      <c r="AP19" s="14">
        <v>5.6362225906994059</v>
      </c>
    </row>
    <row r="20" spans="2:42" x14ac:dyDescent="0.25">
      <c r="B20" s="11">
        <v>17</v>
      </c>
      <c r="C20" s="13">
        <v>3693.992855298196</v>
      </c>
      <c r="D20" s="13">
        <v>2928.3481117292331</v>
      </c>
      <c r="E20" s="13">
        <v>2473.0242856702544</v>
      </c>
      <c r="F20" s="14">
        <v>3669.1151023635725</v>
      </c>
      <c r="G20" s="13">
        <v>0</v>
      </c>
      <c r="H20" s="13">
        <v>0</v>
      </c>
      <c r="I20" s="13">
        <v>0</v>
      </c>
      <c r="J20" s="14">
        <v>0</v>
      </c>
      <c r="K20" s="13">
        <v>20</v>
      </c>
      <c r="L20" s="13">
        <v>12</v>
      </c>
      <c r="M20" s="13">
        <v>5</v>
      </c>
      <c r="N20" s="14">
        <v>2</v>
      </c>
      <c r="O20" s="13">
        <v>0.4331356509542682</v>
      </c>
      <c r="P20" s="13">
        <v>0.8878725823565633</v>
      </c>
      <c r="Q20" s="13">
        <v>0.84916270825494344</v>
      </c>
      <c r="R20" s="14">
        <v>0.98116300512920673</v>
      </c>
      <c r="S20" s="13">
        <v>3000</v>
      </c>
      <c r="T20" s="13">
        <v>2400</v>
      </c>
      <c r="U20" s="13">
        <v>2000</v>
      </c>
      <c r="V20" s="14">
        <v>2200</v>
      </c>
      <c r="W20" s="13">
        <v>3200</v>
      </c>
      <c r="X20" s="13">
        <v>2800</v>
      </c>
      <c r="Y20" s="13">
        <v>3000</v>
      </c>
      <c r="Z20" s="14">
        <v>4700</v>
      </c>
      <c r="AA20" s="13">
        <v>11.149452012558898</v>
      </c>
      <c r="AB20" s="13">
        <v>4.154354648757022</v>
      </c>
      <c r="AC20" s="13">
        <v>11.472528535878686</v>
      </c>
      <c r="AD20" s="14">
        <v>2.2022427218320018</v>
      </c>
      <c r="AE20" s="13">
        <v>222.98904025117795</v>
      </c>
      <c r="AF20" s="13">
        <v>49.852255785084267</v>
      </c>
      <c r="AG20" s="13">
        <v>57.362642679393431</v>
      </c>
      <c r="AH20" s="14">
        <v>4.4044854436640035</v>
      </c>
      <c r="AI20" s="13">
        <v>29.664781118733792</v>
      </c>
      <c r="AJ20" s="13">
        <v>9.3009354684553838</v>
      </c>
      <c r="AK20" s="13">
        <v>10.248041475409449</v>
      </c>
      <c r="AL20" s="14">
        <v>4.5790754316536049</v>
      </c>
      <c r="AM20" s="13">
        <v>593.29562237467587</v>
      </c>
      <c r="AN20" s="13">
        <v>111.6112256214646</v>
      </c>
      <c r="AO20" s="13">
        <v>51.240207377047248</v>
      </c>
      <c r="AP20" s="14">
        <v>9.1581508633072097</v>
      </c>
    </row>
    <row r="21" spans="2:42" x14ac:dyDescent="0.25">
      <c r="B21" s="11">
        <v>18</v>
      </c>
      <c r="C21" s="13">
        <v>2179.1481803438901</v>
      </c>
      <c r="D21" s="13">
        <v>2975.2399879807017</v>
      </c>
      <c r="E21" s="13">
        <v>2362.2872075657742</v>
      </c>
      <c r="F21" s="14">
        <v>3686.496297142799</v>
      </c>
      <c r="G21" s="13">
        <v>0</v>
      </c>
      <c r="H21" s="13">
        <v>0</v>
      </c>
      <c r="I21" s="13">
        <v>0</v>
      </c>
      <c r="J21" s="14">
        <v>0</v>
      </c>
      <c r="K21" s="13">
        <v>12</v>
      </c>
      <c r="L21" s="13">
        <v>10</v>
      </c>
      <c r="M21" s="13">
        <v>4</v>
      </c>
      <c r="N21" s="14">
        <v>2</v>
      </c>
      <c r="O21" s="13">
        <v>0.73423185005597225</v>
      </c>
      <c r="P21" s="13">
        <v>0.87387908555390936</v>
      </c>
      <c r="Q21" s="13">
        <v>0.88896895909788687</v>
      </c>
      <c r="R21" s="14">
        <v>0.97653699063529853</v>
      </c>
      <c r="S21" s="13">
        <v>1800</v>
      </c>
      <c r="T21" s="13">
        <v>2000</v>
      </c>
      <c r="U21" s="13">
        <v>1600</v>
      </c>
      <c r="V21" s="14">
        <v>2200</v>
      </c>
      <c r="W21" s="13">
        <v>2000</v>
      </c>
      <c r="X21" s="13">
        <v>2400</v>
      </c>
      <c r="Y21" s="13">
        <v>2600</v>
      </c>
      <c r="Z21" s="14">
        <v>4700</v>
      </c>
      <c r="AA21" s="13">
        <v>2.5556063709784684</v>
      </c>
      <c r="AB21" s="13">
        <v>3.5885847840769491</v>
      </c>
      <c r="AC21" s="13">
        <v>12.129643583340783</v>
      </c>
      <c r="AD21" s="14">
        <v>3.7808898618893352</v>
      </c>
      <c r="AE21" s="13">
        <v>30.667276451741621</v>
      </c>
      <c r="AF21" s="13">
        <v>35.885847840769493</v>
      </c>
      <c r="AG21" s="13">
        <v>48.518574333363134</v>
      </c>
      <c r="AH21" s="14">
        <v>7.5617797237786704</v>
      </c>
      <c r="AI21" s="13">
        <v>29.336571622304859</v>
      </c>
      <c r="AJ21" s="13">
        <v>14.572826896160109</v>
      </c>
      <c r="AK21" s="13">
        <v>7.8559437790395714</v>
      </c>
      <c r="AL21" s="14">
        <v>4.6657935094031711</v>
      </c>
      <c r="AM21" s="13">
        <v>352.03885946765831</v>
      </c>
      <c r="AN21" s="13">
        <v>145.72826896160109</v>
      </c>
      <c r="AO21" s="13">
        <v>31.423775116158286</v>
      </c>
      <c r="AP21" s="14">
        <v>9.3315870188063421</v>
      </c>
    </row>
    <row r="22" spans="2:42" x14ac:dyDescent="0.25">
      <c r="B22" s="11">
        <v>19</v>
      </c>
      <c r="C22" s="13">
        <v>1767.7878152999456</v>
      </c>
      <c r="D22" s="13">
        <v>2856.742052217372</v>
      </c>
      <c r="E22" s="13">
        <v>2385.2248204539719</v>
      </c>
      <c r="F22" s="14">
        <v>3645.5382178023083</v>
      </c>
      <c r="G22" s="13">
        <v>0</v>
      </c>
      <c r="H22" s="13">
        <v>0</v>
      </c>
      <c r="I22" s="13">
        <v>0</v>
      </c>
      <c r="J22" s="14">
        <v>0</v>
      </c>
      <c r="K22" s="13">
        <v>4</v>
      </c>
      <c r="L22" s="13">
        <v>11</v>
      </c>
      <c r="M22" s="13">
        <v>5</v>
      </c>
      <c r="N22" s="14">
        <v>1</v>
      </c>
      <c r="O22" s="13">
        <v>0.90508599853004612</v>
      </c>
      <c r="P22" s="13">
        <v>0.91012767427913499</v>
      </c>
      <c r="Q22" s="13">
        <v>0.88042015242836269</v>
      </c>
      <c r="R22" s="14">
        <v>0.98750850626666564</v>
      </c>
      <c r="S22" s="13">
        <v>600</v>
      </c>
      <c r="T22" s="13">
        <v>2200</v>
      </c>
      <c r="U22" s="13">
        <v>2000</v>
      </c>
      <c r="V22" s="14">
        <v>1100</v>
      </c>
      <c r="W22" s="13">
        <v>800</v>
      </c>
      <c r="X22" s="13">
        <v>2600</v>
      </c>
      <c r="Y22" s="13">
        <v>3000</v>
      </c>
      <c r="Z22" s="14">
        <v>3600</v>
      </c>
      <c r="AA22" s="13">
        <v>4.9866087185408574</v>
      </c>
      <c r="AB22" s="13">
        <v>2.6619673539152053</v>
      </c>
      <c r="AC22" s="13">
        <v>10.979560507667935</v>
      </c>
      <c r="AD22" s="14">
        <v>4.5326749110819105</v>
      </c>
      <c r="AE22" s="13">
        <v>19.94643487416343</v>
      </c>
      <c r="AF22" s="13">
        <v>29.281640893067259</v>
      </c>
      <c r="AG22" s="13">
        <v>54.897802538339675</v>
      </c>
      <c r="AH22" s="14">
        <v>4.5326749110819105</v>
      </c>
      <c r="AI22" s="13">
        <v>29.182431810642548</v>
      </c>
      <c r="AJ22" s="13">
        <v>9.1031371040889368</v>
      </c>
      <c r="AK22" s="13">
        <v>6.2399375426478461</v>
      </c>
      <c r="AL22" s="14">
        <v>4.4612005769188148</v>
      </c>
      <c r="AM22" s="13">
        <v>116.72972724257019</v>
      </c>
      <c r="AN22" s="13">
        <v>100.1345081449783</v>
      </c>
      <c r="AO22" s="13">
        <v>31.199687713239229</v>
      </c>
      <c r="AP22" s="14">
        <v>4.4612005769188148</v>
      </c>
    </row>
    <row r="23" spans="2:42" x14ac:dyDescent="0.25">
      <c r="B23" s="11">
        <v>20</v>
      </c>
      <c r="C23" s="13">
        <v>2123.8723896030319</v>
      </c>
      <c r="D23" s="13">
        <v>2767.4444527564351</v>
      </c>
      <c r="E23" s="13">
        <v>2446.9289626927589</v>
      </c>
      <c r="F23" s="14">
        <v>3699.2899513722214</v>
      </c>
      <c r="G23" s="13">
        <v>0</v>
      </c>
      <c r="H23" s="13">
        <v>0</v>
      </c>
      <c r="I23" s="13">
        <v>0</v>
      </c>
      <c r="J23" s="14">
        <v>0</v>
      </c>
      <c r="K23" s="13">
        <v>9</v>
      </c>
      <c r="L23" s="13">
        <v>12</v>
      </c>
      <c r="M23" s="13">
        <v>5</v>
      </c>
      <c r="N23" s="14">
        <v>2</v>
      </c>
      <c r="O23" s="13">
        <v>0.75334092944211795</v>
      </c>
      <c r="P23" s="13">
        <v>0.93949491828475307</v>
      </c>
      <c r="Q23" s="13">
        <v>0.85821862098073509</v>
      </c>
      <c r="R23" s="14">
        <v>0.97315972722403377</v>
      </c>
      <c r="S23" s="13">
        <v>1350</v>
      </c>
      <c r="T23" s="13">
        <v>2400</v>
      </c>
      <c r="U23" s="13">
        <v>2000</v>
      </c>
      <c r="V23" s="14">
        <v>2200</v>
      </c>
      <c r="W23" s="13">
        <v>1550</v>
      </c>
      <c r="X23" s="13">
        <v>2800</v>
      </c>
      <c r="Y23" s="13">
        <v>3000</v>
      </c>
      <c r="Z23" s="14">
        <v>4700</v>
      </c>
      <c r="AA23" s="13">
        <v>7.4470657990862001</v>
      </c>
      <c r="AB23" s="13">
        <v>2</v>
      </c>
      <c r="AC23" s="13">
        <v>13.860308657921159</v>
      </c>
      <c r="AD23" s="14">
        <v>3.3034479771012544</v>
      </c>
      <c r="AE23" s="13">
        <v>67.023592191775805</v>
      </c>
      <c r="AF23" s="13">
        <v>24</v>
      </c>
      <c r="AG23" s="13">
        <v>69.301543289605803</v>
      </c>
      <c r="AH23" s="14">
        <v>6.6068959542025087</v>
      </c>
      <c r="AI23" s="13">
        <v>32.018385490174936</v>
      </c>
      <c r="AJ23" s="13">
        <v>5.2606098058296382</v>
      </c>
      <c r="AK23" s="13">
        <v>6.5562099208529938</v>
      </c>
      <c r="AL23" s="14">
        <v>6.3590502222466139</v>
      </c>
      <c r="AM23" s="13">
        <v>288.16546941157441</v>
      </c>
      <c r="AN23" s="13">
        <v>63.127317669955659</v>
      </c>
      <c r="AO23" s="13">
        <v>32.781049604264972</v>
      </c>
      <c r="AP23" s="14">
        <v>12.718100444493228</v>
      </c>
    </row>
    <row r="24" spans="2:42" x14ac:dyDescent="0.25">
      <c r="B24" s="11">
        <v>21</v>
      </c>
      <c r="C24" s="13">
        <v>1931.9064707518098</v>
      </c>
      <c r="D24" s="13">
        <v>2811.432718368741</v>
      </c>
      <c r="E24" s="13">
        <v>2675.6398834347237</v>
      </c>
      <c r="F24" s="14">
        <v>3718.4859264843726</v>
      </c>
      <c r="G24" s="13">
        <v>0</v>
      </c>
      <c r="H24" s="13">
        <v>0</v>
      </c>
      <c r="I24" s="13">
        <v>0</v>
      </c>
      <c r="J24" s="14">
        <v>0</v>
      </c>
      <c r="K24" s="13">
        <v>10</v>
      </c>
      <c r="L24" s="13">
        <v>9</v>
      </c>
      <c r="M24" s="13">
        <v>7</v>
      </c>
      <c r="N24" s="14">
        <v>2</v>
      </c>
      <c r="O24" s="13">
        <v>0.82819744341834156</v>
      </c>
      <c r="P24" s="13">
        <v>0.92479538386697757</v>
      </c>
      <c r="Q24" s="13">
        <v>0.78485898382716068</v>
      </c>
      <c r="R24" s="14">
        <v>0.96813597554841502</v>
      </c>
      <c r="S24" s="13">
        <v>1500</v>
      </c>
      <c r="T24" s="13">
        <v>1800</v>
      </c>
      <c r="U24" s="13">
        <v>2800</v>
      </c>
      <c r="V24" s="14">
        <v>2200</v>
      </c>
      <c r="W24" s="13">
        <v>1700</v>
      </c>
      <c r="X24" s="13">
        <v>2200</v>
      </c>
      <c r="Y24" s="13">
        <v>3800</v>
      </c>
      <c r="Z24" s="14">
        <v>4700</v>
      </c>
      <c r="AA24" s="13">
        <v>2</v>
      </c>
      <c r="AB24" s="13">
        <v>3.1165567097453604</v>
      </c>
      <c r="AC24" s="13">
        <v>11.736508645234331</v>
      </c>
      <c r="AD24" s="14">
        <v>5.7470775712928939</v>
      </c>
      <c r="AE24" s="13">
        <v>20</v>
      </c>
      <c r="AF24" s="13">
        <v>28.049010387708243</v>
      </c>
      <c r="AG24" s="13">
        <v>82.155560516640321</v>
      </c>
      <c r="AH24" s="14">
        <v>11.494155142585788</v>
      </c>
      <c r="AI24" s="13">
        <v>22.73956814775881</v>
      </c>
      <c r="AJ24" s="13">
        <v>8.9161818715382175</v>
      </c>
      <c r="AK24" s="13">
        <v>10.392281589686274</v>
      </c>
      <c r="AL24" s="14">
        <v>5.7239712312777105</v>
      </c>
      <c r="AM24" s="13">
        <v>227.39568147758808</v>
      </c>
      <c r="AN24" s="13">
        <v>80.245636843843954</v>
      </c>
      <c r="AO24" s="13">
        <v>72.745971127803912</v>
      </c>
      <c r="AP24" s="14">
        <v>11.447942462555421</v>
      </c>
    </row>
    <row r="25" spans="2:42" x14ac:dyDescent="0.25">
      <c r="B25" s="11">
        <v>22</v>
      </c>
      <c r="C25" s="13">
        <v>2031.4267194142176</v>
      </c>
      <c r="D25" s="13">
        <v>3091.8595736410116</v>
      </c>
      <c r="E25" s="13">
        <v>2412.3671199315713</v>
      </c>
      <c r="F25" s="14">
        <v>3707.651305206271</v>
      </c>
      <c r="G25" s="13">
        <v>0</v>
      </c>
      <c r="H25" s="13">
        <v>0</v>
      </c>
      <c r="I25" s="13">
        <v>0</v>
      </c>
      <c r="J25" s="14">
        <v>0</v>
      </c>
      <c r="K25" s="13">
        <v>7</v>
      </c>
      <c r="L25" s="13">
        <v>18</v>
      </c>
      <c r="M25" s="13">
        <v>6</v>
      </c>
      <c r="N25" s="14">
        <v>2</v>
      </c>
      <c r="O25" s="13">
        <v>0.7876237841655328</v>
      </c>
      <c r="P25" s="13">
        <v>0.84091788067147188</v>
      </c>
      <c r="Q25" s="13">
        <v>0.87051426901373452</v>
      </c>
      <c r="R25" s="14">
        <v>0.97096509451816371</v>
      </c>
      <c r="S25" s="13">
        <v>1050</v>
      </c>
      <c r="T25" s="13">
        <v>3600</v>
      </c>
      <c r="U25" s="13">
        <v>2400</v>
      </c>
      <c r="V25" s="14">
        <v>2200</v>
      </c>
      <c r="W25" s="13">
        <v>1250</v>
      </c>
      <c r="X25" s="13">
        <v>4000</v>
      </c>
      <c r="Y25" s="13">
        <v>3400</v>
      </c>
      <c r="Z25" s="14">
        <v>4700</v>
      </c>
      <c r="AA25" s="13">
        <v>5.791703223005995</v>
      </c>
      <c r="AB25" s="13">
        <v>3.9362176570930556</v>
      </c>
      <c r="AC25" s="13">
        <v>9.1209536407293559</v>
      </c>
      <c r="AD25" s="14">
        <v>4.7273356963332249</v>
      </c>
      <c r="AE25" s="13">
        <v>40.541922561041964</v>
      </c>
      <c r="AF25" s="13">
        <v>70.851917827674995</v>
      </c>
      <c r="AG25" s="13">
        <v>54.725721844376139</v>
      </c>
      <c r="AH25" s="14">
        <v>9.4546713926664498</v>
      </c>
      <c r="AI25" s="13">
        <v>37.897118320084417</v>
      </c>
      <c r="AJ25" s="13">
        <v>8.7903518891891945</v>
      </c>
      <c r="AK25" s="13">
        <v>6.4173340776224892</v>
      </c>
      <c r="AL25" s="14">
        <v>5.7252302771278458</v>
      </c>
      <c r="AM25" s="13">
        <v>265.27982824059092</v>
      </c>
      <c r="AN25" s="13">
        <v>158.2263340054055</v>
      </c>
      <c r="AO25" s="13">
        <v>38.504004465734937</v>
      </c>
      <c r="AP25" s="14">
        <v>11.450460554255692</v>
      </c>
    </row>
    <row r="26" spans="2:42" x14ac:dyDescent="0.25">
      <c r="B26" s="11">
        <v>23</v>
      </c>
      <c r="C26" s="13">
        <v>1797.3314922037989</v>
      </c>
      <c r="D26" s="13">
        <v>2866.7896924250745</v>
      </c>
      <c r="E26" s="13">
        <v>2436.1264344867486</v>
      </c>
      <c r="F26" s="14">
        <v>3600</v>
      </c>
      <c r="G26" s="13">
        <v>0</v>
      </c>
      <c r="H26" s="13">
        <v>0</v>
      </c>
      <c r="I26" s="13">
        <v>0</v>
      </c>
      <c r="J26" s="14">
        <v>0</v>
      </c>
      <c r="K26" s="13">
        <v>4</v>
      </c>
      <c r="L26" s="13">
        <v>14</v>
      </c>
      <c r="M26" s="13">
        <v>5</v>
      </c>
      <c r="N26" s="14">
        <v>0</v>
      </c>
      <c r="O26" s="13">
        <v>0.89020862703415893</v>
      </c>
      <c r="P26" s="13">
        <v>0.90693782207672458</v>
      </c>
      <c r="Q26" s="13">
        <v>0.86202422430608994</v>
      </c>
      <c r="R26" s="14">
        <v>1</v>
      </c>
      <c r="S26" s="13">
        <v>600</v>
      </c>
      <c r="T26" s="13">
        <v>2800</v>
      </c>
      <c r="U26" s="13">
        <v>2000</v>
      </c>
      <c r="V26" s="14">
        <v>0</v>
      </c>
      <c r="W26" s="13">
        <v>800</v>
      </c>
      <c r="X26" s="13">
        <v>3200</v>
      </c>
      <c r="Y26" s="13">
        <v>3000</v>
      </c>
      <c r="Z26" s="14">
        <v>2500</v>
      </c>
      <c r="AA26" s="13">
        <v>5.7111861370423531</v>
      </c>
      <c r="AB26" s="13">
        <v>2.822146903407531</v>
      </c>
      <c r="AC26" s="13">
        <v>10.530125814865897</v>
      </c>
      <c r="AD26" s="14">
        <v>8.746609971645535</v>
      </c>
      <c r="AE26" s="13">
        <v>22.844744548169412</v>
      </c>
      <c r="AF26" s="13">
        <v>39.510056647705433</v>
      </c>
      <c r="AG26" s="13">
        <v>52.650629074329487</v>
      </c>
      <c r="AH26" s="14">
        <v>0</v>
      </c>
      <c r="AI26" s="13">
        <v>33.813708130660423</v>
      </c>
      <c r="AJ26" s="13">
        <v>6.7499628258436672</v>
      </c>
      <c r="AK26" s="13">
        <v>9.3383858850571695</v>
      </c>
      <c r="AL26" s="14">
        <v>4.1290731524729418</v>
      </c>
      <c r="AM26" s="13">
        <v>135.25483252264169</v>
      </c>
      <c r="AN26" s="13">
        <v>94.499479561811341</v>
      </c>
      <c r="AO26" s="13">
        <v>46.691929425285849</v>
      </c>
      <c r="AP26" s="14">
        <v>0</v>
      </c>
    </row>
    <row r="27" spans="2:42" x14ac:dyDescent="0.25">
      <c r="B27" s="11">
        <v>24</v>
      </c>
      <c r="C27" s="13">
        <v>1942.3362091593633</v>
      </c>
      <c r="D27" s="13">
        <v>2743.0845031960516</v>
      </c>
      <c r="E27" s="13">
        <v>2410.9638719147752</v>
      </c>
      <c r="F27" s="14">
        <v>3654.864609556188</v>
      </c>
      <c r="G27" s="13">
        <v>0</v>
      </c>
      <c r="H27" s="13">
        <v>0</v>
      </c>
      <c r="I27" s="13">
        <v>0</v>
      </c>
      <c r="J27" s="14">
        <v>0</v>
      </c>
      <c r="K27" s="13">
        <v>6</v>
      </c>
      <c r="L27" s="13">
        <v>9</v>
      </c>
      <c r="M27" s="13">
        <v>4</v>
      </c>
      <c r="N27" s="14">
        <v>1</v>
      </c>
      <c r="O27" s="13">
        <v>0.82375028198257949</v>
      </c>
      <c r="P27" s="13">
        <v>0.94783809866982249</v>
      </c>
      <c r="Q27" s="13">
        <v>0.87102093252529356</v>
      </c>
      <c r="R27" s="14">
        <v>0.98498860685215639</v>
      </c>
      <c r="S27" s="13">
        <v>900</v>
      </c>
      <c r="T27" s="13">
        <v>1800</v>
      </c>
      <c r="U27" s="13">
        <v>1600</v>
      </c>
      <c r="V27" s="14">
        <v>1100</v>
      </c>
      <c r="W27" s="13">
        <v>1100</v>
      </c>
      <c r="X27" s="13">
        <v>2200</v>
      </c>
      <c r="Y27" s="13">
        <v>2600</v>
      </c>
      <c r="Z27" s="14">
        <v>3600</v>
      </c>
      <c r="AA27" s="13">
        <v>9.0595021305006682</v>
      </c>
      <c r="AB27" s="13">
        <v>3.3965217345404177</v>
      </c>
      <c r="AC27" s="13">
        <v>6.9737007407996314</v>
      </c>
      <c r="AD27" s="14">
        <v>6.003271107396194</v>
      </c>
      <c r="AE27" s="13">
        <v>54.357012783004009</v>
      </c>
      <c r="AF27" s="13">
        <v>30.56869561086376</v>
      </c>
      <c r="AG27" s="13">
        <v>27.894802963198526</v>
      </c>
      <c r="AH27" s="14">
        <v>6.003271107396194</v>
      </c>
      <c r="AI27" s="13">
        <v>33.24043019368024</v>
      </c>
      <c r="AJ27" s="13">
        <v>4.9493824782879701</v>
      </c>
      <c r="AK27" s="13">
        <v>16.242531404647522</v>
      </c>
      <c r="AL27" s="14">
        <v>4.8049319590512489</v>
      </c>
      <c r="AM27" s="13">
        <v>199.44258116208144</v>
      </c>
      <c r="AN27" s="13">
        <v>44.544442304591733</v>
      </c>
      <c r="AO27" s="13">
        <v>64.970125618590089</v>
      </c>
      <c r="AP27" s="14">
        <v>4.8049319590512489</v>
      </c>
    </row>
    <row r="28" spans="2:42" x14ac:dyDescent="0.25">
      <c r="B28" s="11">
        <v>25</v>
      </c>
      <c r="C28" s="13">
        <v>1738.5374238887009</v>
      </c>
      <c r="D28" s="13">
        <v>3002.2529033085689</v>
      </c>
      <c r="E28" s="13">
        <v>2351.1251440239075</v>
      </c>
      <c r="F28" s="14">
        <v>3600</v>
      </c>
      <c r="G28" s="13">
        <v>0</v>
      </c>
      <c r="H28" s="13">
        <v>0</v>
      </c>
      <c r="I28" s="13">
        <v>0</v>
      </c>
      <c r="J28" s="14">
        <v>0</v>
      </c>
      <c r="K28" s="13">
        <v>3</v>
      </c>
      <c r="L28" s="13">
        <v>16</v>
      </c>
      <c r="M28" s="13">
        <v>5</v>
      </c>
      <c r="N28" s="14">
        <v>0</v>
      </c>
      <c r="O28" s="13">
        <v>0.92031380976612798</v>
      </c>
      <c r="P28" s="13">
        <v>0.86601631632522547</v>
      </c>
      <c r="Q28" s="13">
        <v>0.89318937587724001</v>
      </c>
      <c r="R28" s="14">
        <v>1</v>
      </c>
      <c r="S28" s="13">
        <v>450</v>
      </c>
      <c r="T28" s="13">
        <v>3200</v>
      </c>
      <c r="U28" s="13">
        <v>2000</v>
      </c>
      <c r="V28" s="14">
        <v>0</v>
      </c>
      <c r="W28" s="13">
        <v>650</v>
      </c>
      <c r="X28" s="13">
        <v>3600</v>
      </c>
      <c r="Y28" s="13">
        <v>3000</v>
      </c>
      <c r="Z28" s="14">
        <v>2500</v>
      </c>
      <c r="AA28" s="13">
        <v>4.8603280100755315</v>
      </c>
      <c r="AB28" s="13">
        <v>2.4480609090100218</v>
      </c>
      <c r="AC28" s="13">
        <v>6.1650053625472445</v>
      </c>
      <c r="AD28" s="14">
        <v>2.6930296752328418</v>
      </c>
      <c r="AE28" s="13">
        <v>14.580984030226595</v>
      </c>
      <c r="AF28" s="13">
        <v>39.168974544160349</v>
      </c>
      <c r="AG28" s="13">
        <v>30.825026812736223</v>
      </c>
      <c r="AH28" s="14">
        <v>0</v>
      </c>
      <c r="AI28" s="13">
        <v>33.389043302183055</v>
      </c>
      <c r="AJ28" s="13">
        <v>9.6104706217196831</v>
      </c>
      <c r="AK28" s="13">
        <v>9.2157245111301922</v>
      </c>
      <c r="AL28" s="14">
        <v>3.3289437709090501</v>
      </c>
      <c r="AM28" s="13">
        <v>100.16712990654916</v>
      </c>
      <c r="AN28" s="13">
        <v>153.76752994751493</v>
      </c>
      <c r="AO28" s="13">
        <v>46.078622555650959</v>
      </c>
      <c r="AP28" s="14">
        <v>0</v>
      </c>
    </row>
    <row r="29" spans="2:42" x14ac:dyDescent="0.25">
      <c r="B29" s="11">
        <v>26</v>
      </c>
      <c r="C29" s="13">
        <v>2057.4340960427498</v>
      </c>
      <c r="D29" s="13">
        <v>3074.9722062964202</v>
      </c>
      <c r="E29" s="13">
        <v>2261.3149998227282</v>
      </c>
      <c r="F29" s="14">
        <v>3660.9831364655356</v>
      </c>
      <c r="G29" s="13">
        <v>0</v>
      </c>
      <c r="H29" s="13">
        <v>0</v>
      </c>
      <c r="I29" s="13">
        <v>0</v>
      </c>
      <c r="J29" s="14">
        <v>0</v>
      </c>
      <c r="K29" s="13">
        <v>9</v>
      </c>
      <c r="L29" s="13">
        <v>10</v>
      </c>
      <c r="M29" s="13">
        <v>3</v>
      </c>
      <c r="N29" s="14">
        <v>1</v>
      </c>
      <c r="O29" s="13">
        <v>0.7776676798918738</v>
      </c>
      <c r="P29" s="13">
        <v>0.84553609774948513</v>
      </c>
      <c r="Q29" s="13">
        <v>0.92866318941174752</v>
      </c>
      <c r="R29" s="14">
        <v>0.98334241535883959</v>
      </c>
      <c r="S29" s="13">
        <v>1350</v>
      </c>
      <c r="T29" s="13">
        <v>2000</v>
      </c>
      <c r="U29" s="13">
        <v>1200</v>
      </c>
      <c r="V29" s="14">
        <v>1100</v>
      </c>
      <c r="W29" s="13">
        <v>1550</v>
      </c>
      <c r="X29" s="13">
        <v>2400</v>
      </c>
      <c r="Y29" s="13">
        <v>2200</v>
      </c>
      <c r="Z29" s="14">
        <v>3600</v>
      </c>
      <c r="AA29" s="13">
        <v>3.4693783624255969</v>
      </c>
      <c r="AB29" s="13">
        <v>3.9067412236916881</v>
      </c>
      <c r="AC29" s="13">
        <v>9.581374460275411</v>
      </c>
      <c r="AD29" s="14">
        <v>7.8248396305615113</v>
      </c>
      <c r="AE29" s="13">
        <v>31.224405261830373</v>
      </c>
      <c r="AF29" s="13">
        <v>39.06741223691688</v>
      </c>
      <c r="AG29" s="13">
        <v>28.744123380826231</v>
      </c>
      <c r="AH29" s="14">
        <v>7.8248396305615113</v>
      </c>
      <c r="AI29" s="13">
        <v>32.103792854874591</v>
      </c>
      <c r="AJ29" s="13">
        <v>18.336060700382454</v>
      </c>
      <c r="AK29" s="13">
        <v>7.539460080905191</v>
      </c>
      <c r="AL29" s="14">
        <v>4.1686213110739088</v>
      </c>
      <c r="AM29" s="13">
        <v>288.93413569387133</v>
      </c>
      <c r="AN29" s="13">
        <v>183.36060700382455</v>
      </c>
      <c r="AO29" s="13">
        <v>22.618380242715574</v>
      </c>
      <c r="AP29" s="14">
        <v>4.1686213110739088</v>
      </c>
    </row>
    <row r="30" spans="2:42" x14ac:dyDescent="0.25">
      <c r="B30" s="11">
        <v>27</v>
      </c>
      <c r="C30" s="13">
        <v>2174.5266782120857</v>
      </c>
      <c r="D30" s="13">
        <v>2773.950177371838</v>
      </c>
      <c r="E30" s="13">
        <v>2342.9550071749527</v>
      </c>
      <c r="F30" s="14">
        <v>3683.7984294471285</v>
      </c>
      <c r="G30" s="13">
        <v>0</v>
      </c>
      <c r="H30" s="13">
        <v>0</v>
      </c>
      <c r="I30" s="13">
        <v>0</v>
      </c>
      <c r="J30" s="14">
        <v>0</v>
      </c>
      <c r="K30" s="13">
        <v>10</v>
      </c>
      <c r="L30" s="13">
        <v>7</v>
      </c>
      <c r="M30" s="13">
        <v>4</v>
      </c>
      <c r="N30" s="14">
        <v>1</v>
      </c>
      <c r="O30" s="13">
        <v>0.73579230645058524</v>
      </c>
      <c r="P30" s="13">
        <v>0.93729152787572911</v>
      </c>
      <c r="Q30" s="13">
        <v>0.89630402358093131</v>
      </c>
      <c r="R30" s="14">
        <v>0.97725216755149513</v>
      </c>
      <c r="S30" s="13">
        <v>1500</v>
      </c>
      <c r="T30" s="13">
        <v>1400</v>
      </c>
      <c r="U30" s="13">
        <v>1600</v>
      </c>
      <c r="V30" s="14">
        <v>1100</v>
      </c>
      <c r="W30" s="13">
        <v>1700</v>
      </c>
      <c r="X30" s="13">
        <v>1800</v>
      </c>
      <c r="Y30" s="13">
        <v>2600</v>
      </c>
      <c r="Z30" s="14">
        <v>3600</v>
      </c>
      <c r="AA30" s="13">
        <v>5.8975975610600848</v>
      </c>
      <c r="AB30" s="13">
        <v>2.7322676765659981</v>
      </c>
      <c r="AC30" s="13">
        <v>10.286618162143803</v>
      </c>
      <c r="AD30" s="14">
        <v>9.3939445153274228</v>
      </c>
      <c r="AE30" s="13">
        <v>58.975975610600848</v>
      </c>
      <c r="AF30" s="13">
        <v>19.125873735961989</v>
      </c>
      <c r="AG30" s="13">
        <v>41.146472648575212</v>
      </c>
      <c r="AH30" s="14">
        <v>9.3939445153274228</v>
      </c>
      <c r="AI30" s="13">
        <v>32.148310310055628</v>
      </c>
      <c r="AJ30" s="13">
        <v>10.167760874712577</v>
      </c>
      <c r="AK30" s="13">
        <v>8.3786575932885476</v>
      </c>
      <c r="AL30" s="14">
        <v>6.9844948475960997</v>
      </c>
      <c r="AM30" s="13">
        <v>321.48310310055626</v>
      </c>
      <c r="AN30" s="13">
        <v>71.174326122988049</v>
      </c>
      <c r="AO30" s="13">
        <v>33.514630373154191</v>
      </c>
      <c r="AP30" s="14">
        <v>6.9844948475960997</v>
      </c>
    </row>
    <row r="31" spans="2:42" x14ac:dyDescent="0.25">
      <c r="B31" s="11">
        <v>28</v>
      </c>
      <c r="C31" s="13">
        <v>1764.5966177493235</v>
      </c>
      <c r="D31" s="13">
        <v>2956.4238547032082</v>
      </c>
      <c r="E31" s="13">
        <v>2625.1660046153238</v>
      </c>
      <c r="F31" s="14">
        <v>3672.5735598817932</v>
      </c>
      <c r="G31" s="13">
        <v>0</v>
      </c>
      <c r="H31" s="13">
        <v>0</v>
      </c>
      <c r="I31" s="13">
        <v>0</v>
      </c>
      <c r="J31" s="14">
        <v>0</v>
      </c>
      <c r="K31" s="13">
        <v>5</v>
      </c>
      <c r="L31" s="13">
        <v>12</v>
      </c>
      <c r="M31" s="13">
        <v>7</v>
      </c>
      <c r="N31" s="14">
        <v>1</v>
      </c>
      <c r="O31" s="13">
        <v>0.90672280786797588</v>
      </c>
      <c r="P31" s="13">
        <v>0.8794408812064638</v>
      </c>
      <c r="Q31" s="13">
        <v>0.79994941131645558</v>
      </c>
      <c r="R31" s="14">
        <v>0.98023904526390782</v>
      </c>
      <c r="S31" s="13">
        <v>750</v>
      </c>
      <c r="T31" s="13">
        <v>2400</v>
      </c>
      <c r="U31" s="13">
        <v>2800</v>
      </c>
      <c r="V31" s="14">
        <v>1100</v>
      </c>
      <c r="W31" s="13">
        <v>950</v>
      </c>
      <c r="X31" s="13">
        <v>2800</v>
      </c>
      <c r="Y31" s="13">
        <v>3800</v>
      </c>
      <c r="Z31" s="14">
        <v>3600</v>
      </c>
      <c r="AA31" s="13">
        <v>2</v>
      </c>
      <c r="AB31" s="13">
        <v>4.1018320894379228</v>
      </c>
      <c r="AC31" s="13">
        <v>9.2776954273507073</v>
      </c>
      <c r="AD31" s="14">
        <v>8.951407485597926</v>
      </c>
      <c r="AE31" s="13">
        <v>10</v>
      </c>
      <c r="AF31" s="13">
        <v>49.22198507325507</v>
      </c>
      <c r="AG31" s="13">
        <v>64.943867991454951</v>
      </c>
      <c r="AH31" s="14">
        <v>8.951407485597926</v>
      </c>
      <c r="AI31" s="13">
        <v>24.863831334022958</v>
      </c>
      <c r="AJ31" s="13">
        <v>10.365262165786428</v>
      </c>
      <c r="AK31" s="13">
        <v>11.298936551528152</v>
      </c>
      <c r="AL31" s="14">
        <v>5.2764799243884548</v>
      </c>
      <c r="AM31" s="13">
        <v>124.31915667011479</v>
      </c>
      <c r="AN31" s="13">
        <v>124.38314598943714</v>
      </c>
      <c r="AO31" s="13">
        <v>79.092555860697061</v>
      </c>
      <c r="AP31" s="14">
        <v>5.2764799243884548</v>
      </c>
    </row>
    <row r="32" spans="2:42" x14ac:dyDescent="0.25">
      <c r="B32" s="11">
        <v>29</v>
      </c>
      <c r="C32" s="13">
        <v>1777.9993034845349</v>
      </c>
      <c r="D32" s="13">
        <v>2877.9086645397197</v>
      </c>
      <c r="E32" s="13">
        <v>2330.9521393920591</v>
      </c>
      <c r="F32" s="14">
        <v>3600</v>
      </c>
      <c r="G32" s="13">
        <v>0</v>
      </c>
      <c r="H32" s="13">
        <v>0</v>
      </c>
      <c r="I32" s="13">
        <v>0</v>
      </c>
      <c r="J32" s="14">
        <v>0</v>
      </c>
      <c r="K32" s="13">
        <v>5</v>
      </c>
      <c r="L32" s="13">
        <v>11</v>
      </c>
      <c r="M32" s="13">
        <v>3</v>
      </c>
      <c r="N32" s="14">
        <v>0</v>
      </c>
      <c r="O32" s="13">
        <v>0.89988786658369846</v>
      </c>
      <c r="P32" s="13">
        <v>0.9034338136008333</v>
      </c>
      <c r="Q32" s="13">
        <v>0.90091939877740501</v>
      </c>
      <c r="R32" s="14">
        <v>1</v>
      </c>
      <c r="S32" s="13">
        <v>750</v>
      </c>
      <c r="T32" s="13">
        <v>2200</v>
      </c>
      <c r="U32" s="13">
        <v>1200</v>
      </c>
      <c r="V32" s="14">
        <v>0</v>
      </c>
      <c r="W32" s="13">
        <v>950</v>
      </c>
      <c r="X32" s="13">
        <v>2600</v>
      </c>
      <c r="Y32" s="13">
        <v>2200</v>
      </c>
      <c r="Z32" s="14">
        <v>2500</v>
      </c>
      <c r="AA32" s="13">
        <v>2</v>
      </c>
      <c r="AB32" s="13">
        <v>2.3462249135019952</v>
      </c>
      <c r="AC32" s="13">
        <v>11.029630979230394</v>
      </c>
      <c r="AD32" s="14">
        <v>6.2733019313185689</v>
      </c>
      <c r="AE32" s="13">
        <v>10</v>
      </c>
      <c r="AF32" s="13">
        <v>25.808474048521948</v>
      </c>
      <c r="AG32" s="13">
        <v>33.088892937691185</v>
      </c>
      <c r="AH32" s="14">
        <v>0</v>
      </c>
      <c r="AI32" s="13">
        <v>26.832294423894858</v>
      </c>
      <c r="AJ32" s="13">
        <v>10.295166760570737</v>
      </c>
      <c r="AK32" s="13">
        <v>12.749713314192416</v>
      </c>
      <c r="AL32" s="14">
        <v>5.4578782790682263</v>
      </c>
      <c r="AM32" s="13">
        <v>134.1614721194743</v>
      </c>
      <c r="AN32" s="13">
        <v>113.24683436627811</v>
      </c>
      <c r="AO32" s="13">
        <v>38.249139942577244</v>
      </c>
      <c r="AP32" s="14">
        <v>0</v>
      </c>
    </row>
    <row r="33" spans="2:42" x14ac:dyDescent="0.25">
      <c r="B33" s="11">
        <v>30</v>
      </c>
      <c r="C33" s="13">
        <v>2389.5402253501748</v>
      </c>
      <c r="D33" s="13">
        <v>2891.3554419651027</v>
      </c>
      <c r="E33" s="13">
        <v>2464.2775211669104</v>
      </c>
      <c r="F33" s="14">
        <v>3648.7353158763858</v>
      </c>
      <c r="G33" s="13">
        <v>0</v>
      </c>
      <c r="H33" s="13">
        <v>0</v>
      </c>
      <c r="I33" s="13">
        <v>0</v>
      </c>
      <c r="J33" s="14">
        <v>0</v>
      </c>
      <c r="K33" s="13">
        <v>15</v>
      </c>
      <c r="L33" s="13">
        <v>14</v>
      </c>
      <c r="M33" s="13">
        <v>5</v>
      </c>
      <c r="N33" s="14">
        <v>1</v>
      </c>
      <c r="O33" s="13">
        <v>0.66958487788818377</v>
      </c>
      <c r="P33" s="13">
        <v>0.8992322293771382</v>
      </c>
      <c r="Q33" s="13">
        <v>0.8521767463128852</v>
      </c>
      <c r="R33" s="14">
        <v>0.98664323069302162</v>
      </c>
      <c r="S33" s="13">
        <v>2250</v>
      </c>
      <c r="T33" s="13">
        <v>2800</v>
      </c>
      <c r="U33" s="13">
        <v>2000</v>
      </c>
      <c r="V33" s="14">
        <v>1100</v>
      </c>
      <c r="W33" s="13">
        <v>2450</v>
      </c>
      <c r="X33" s="13">
        <v>3200</v>
      </c>
      <c r="Y33" s="13">
        <v>3000</v>
      </c>
      <c r="Z33" s="14">
        <v>3600</v>
      </c>
      <c r="AA33" s="13">
        <v>2.7361670164113487</v>
      </c>
      <c r="AB33" s="13">
        <v>3.7090064515374954</v>
      </c>
      <c r="AC33" s="13">
        <v>8.5547185763595675</v>
      </c>
      <c r="AD33" s="14">
        <v>4.411276052312032</v>
      </c>
      <c r="AE33" s="13">
        <v>41.042505246170229</v>
      </c>
      <c r="AF33" s="13">
        <v>51.926090321524939</v>
      </c>
      <c r="AG33" s="13">
        <v>42.773592881797839</v>
      </c>
      <c r="AH33" s="14">
        <v>4.411276052312032</v>
      </c>
      <c r="AI33" s="13">
        <v>28.983684706323004</v>
      </c>
      <c r="AJ33" s="13">
        <v>6.6556785268139969</v>
      </c>
      <c r="AK33" s="13">
        <v>12.731829954584965</v>
      </c>
      <c r="AL33" s="14">
        <v>5.2055978487123262</v>
      </c>
      <c r="AM33" s="13">
        <v>434.75527059484506</v>
      </c>
      <c r="AN33" s="13">
        <v>93.179499375395949</v>
      </c>
      <c r="AO33" s="13">
        <v>63.659149772924827</v>
      </c>
      <c r="AP33" s="14">
        <v>5.2055978487123262</v>
      </c>
    </row>
    <row r="34" spans="2:42" x14ac:dyDescent="0.25">
      <c r="B34" s="11">
        <v>31</v>
      </c>
      <c r="C34" s="13">
        <v>2064.2001402611636</v>
      </c>
      <c r="D34" s="13">
        <v>3074.832999996278</v>
      </c>
      <c r="E34" s="13">
        <v>2301.786188974314</v>
      </c>
      <c r="F34" s="14">
        <v>3676.2652147804665</v>
      </c>
      <c r="G34" s="13">
        <v>0</v>
      </c>
      <c r="H34" s="13">
        <v>0</v>
      </c>
      <c r="I34" s="13">
        <v>0</v>
      </c>
      <c r="J34" s="14">
        <v>0</v>
      </c>
      <c r="K34" s="13">
        <v>9</v>
      </c>
      <c r="L34" s="13">
        <v>12</v>
      </c>
      <c r="M34" s="13">
        <v>4</v>
      </c>
      <c r="N34" s="14">
        <v>1</v>
      </c>
      <c r="O34" s="13">
        <v>0.77511863738056297</v>
      </c>
      <c r="P34" s="13">
        <v>0.84557437753632381</v>
      </c>
      <c r="Q34" s="13">
        <v>0.9123349553747081</v>
      </c>
      <c r="R34" s="14">
        <v>0.97925470271463511</v>
      </c>
      <c r="S34" s="13">
        <v>1350</v>
      </c>
      <c r="T34" s="13">
        <v>2400</v>
      </c>
      <c r="U34" s="13">
        <v>1600</v>
      </c>
      <c r="V34" s="14">
        <v>1100</v>
      </c>
      <c r="W34" s="13">
        <v>1550</v>
      </c>
      <c r="X34" s="13">
        <v>2800</v>
      </c>
      <c r="Y34" s="13">
        <v>2600</v>
      </c>
      <c r="Z34" s="14">
        <v>3600</v>
      </c>
      <c r="AA34" s="13">
        <v>3.9570537375884163</v>
      </c>
      <c r="AB34" s="13">
        <v>3.8413539579056954</v>
      </c>
      <c r="AC34" s="13">
        <v>8.2526248996811145</v>
      </c>
      <c r="AD34" s="14">
        <v>8.615779579982064</v>
      </c>
      <c r="AE34" s="13">
        <v>35.613483638295747</v>
      </c>
      <c r="AF34" s="13">
        <v>46.096247494868344</v>
      </c>
      <c r="AG34" s="13">
        <v>33.010499598724458</v>
      </c>
      <c r="AH34" s="14">
        <v>8.615779579982064</v>
      </c>
      <c r="AI34" s="13">
        <v>32.023964281521508</v>
      </c>
      <c r="AJ34" s="13">
        <v>14.689720737735458</v>
      </c>
      <c r="AK34" s="13">
        <v>7.5270831328714252</v>
      </c>
      <c r="AL34" s="14">
        <v>6.3208344654807247</v>
      </c>
      <c r="AM34" s="13">
        <v>288.21567853369356</v>
      </c>
      <c r="AN34" s="13">
        <v>176.2766488528255</v>
      </c>
      <c r="AO34" s="13">
        <v>30.108332531485701</v>
      </c>
      <c r="AP34" s="14">
        <v>6.3208344654807247</v>
      </c>
    </row>
    <row r="35" spans="2:42" x14ac:dyDescent="0.25">
      <c r="B35" s="11">
        <v>32</v>
      </c>
      <c r="C35" s="13">
        <v>1909.4055618434616</v>
      </c>
      <c r="D35" s="13">
        <v>2986.297848802832</v>
      </c>
      <c r="E35" s="13">
        <v>2100</v>
      </c>
      <c r="F35" s="14">
        <v>3658.7484283845538</v>
      </c>
      <c r="G35" s="13">
        <v>0</v>
      </c>
      <c r="H35" s="13">
        <v>0</v>
      </c>
      <c r="I35" s="13">
        <v>0</v>
      </c>
      <c r="J35" s="14">
        <v>0</v>
      </c>
      <c r="K35" s="13">
        <v>7</v>
      </c>
      <c r="L35" s="13">
        <v>14</v>
      </c>
      <c r="M35" s="13">
        <v>0</v>
      </c>
      <c r="N35" s="14">
        <v>1</v>
      </c>
      <c r="O35" s="13">
        <v>0.83795712758648211</v>
      </c>
      <c r="P35" s="13">
        <v>0.87064322838470587</v>
      </c>
      <c r="Q35" s="13">
        <v>1</v>
      </c>
      <c r="R35" s="14">
        <v>0.98394302600069905</v>
      </c>
      <c r="S35" s="13">
        <v>1050</v>
      </c>
      <c r="T35" s="13">
        <v>2800</v>
      </c>
      <c r="U35" s="13">
        <v>0</v>
      </c>
      <c r="V35" s="14">
        <v>1100</v>
      </c>
      <c r="W35" s="13">
        <v>1250</v>
      </c>
      <c r="X35" s="13">
        <v>3200</v>
      </c>
      <c r="Y35" s="13">
        <v>1000</v>
      </c>
      <c r="Z35" s="14">
        <v>3600</v>
      </c>
      <c r="AA35" s="13">
        <v>3.8476928456637545</v>
      </c>
      <c r="AB35" s="13">
        <v>3.2826377193152343</v>
      </c>
      <c r="AC35" s="13">
        <v>3.6003467437043835</v>
      </c>
      <c r="AD35" s="14">
        <v>5.9992501937680993</v>
      </c>
      <c r="AE35" s="13">
        <v>26.933849919646281</v>
      </c>
      <c r="AF35" s="13">
        <v>45.956928070413284</v>
      </c>
      <c r="AG35" s="13">
        <v>0</v>
      </c>
      <c r="AH35" s="14">
        <v>5.9992501937680993</v>
      </c>
      <c r="AI35" s="13">
        <v>29.486840907974202</v>
      </c>
      <c r="AJ35" s="13">
        <v>10.022630218257879</v>
      </c>
      <c r="AK35" s="13">
        <v>11.498037038213887</v>
      </c>
      <c r="AL35" s="14">
        <v>5.561771085728596</v>
      </c>
      <c r="AM35" s="13">
        <v>206.40788635581941</v>
      </c>
      <c r="AN35" s="13">
        <v>140.31682305561031</v>
      </c>
      <c r="AO35" s="13">
        <v>0</v>
      </c>
      <c r="AP35" s="14">
        <v>5.561771085728596</v>
      </c>
    </row>
    <row r="36" spans="2:42" x14ac:dyDescent="0.25">
      <c r="B36" s="11">
        <v>33</v>
      </c>
      <c r="C36" s="13">
        <v>2156.4134728740428</v>
      </c>
      <c r="D36" s="13">
        <v>3046.8139815954855</v>
      </c>
      <c r="E36" s="13">
        <v>2417.2326064364597</v>
      </c>
      <c r="F36" s="14">
        <v>3600</v>
      </c>
      <c r="G36" s="13">
        <v>0</v>
      </c>
      <c r="H36" s="13">
        <v>0</v>
      </c>
      <c r="I36" s="13">
        <v>0</v>
      </c>
      <c r="J36" s="14">
        <v>0</v>
      </c>
      <c r="K36" s="13">
        <v>11</v>
      </c>
      <c r="L36" s="13">
        <v>12</v>
      </c>
      <c r="M36" s="13">
        <v>6</v>
      </c>
      <c r="N36" s="14">
        <v>0</v>
      </c>
      <c r="O36" s="13">
        <v>0.74197273395233365</v>
      </c>
      <c r="P36" s="13">
        <v>0.85335042300104313</v>
      </c>
      <c r="Q36" s="13">
        <v>0.86876206882541951</v>
      </c>
      <c r="R36" s="14">
        <v>1</v>
      </c>
      <c r="S36" s="13">
        <v>1650</v>
      </c>
      <c r="T36" s="13">
        <v>2400</v>
      </c>
      <c r="U36" s="13">
        <v>2400</v>
      </c>
      <c r="V36" s="14">
        <v>0</v>
      </c>
      <c r="W36" s="13">
        <v>1850</v>
      </c>
      <c r="X36" s="13">
        <v>2800</v>
      </c>
      <c r="Y36" s="13">
        <v>3400</v>
      </c>
      <c r="Z36" s="14">
        <v>2500</v>
      </c>
      <c r="AA36" s="13">
        <v>3.3620325734177428</v>
      </c>
      <c r="AB36" s="13">
        <v>2.6159320169207732</v>
      </c>
      <c r="AC36" s="13">
        <v>5.3120087576039943</v>
      </c>
      <c r="AD36" s="14">
        <v>6.7299165886172547</v>
      </c>
      <c r="AE36" s="13">
        <v>36.98235830759517</v>
      </c>
      <c r="AF36" s="13">
        <v>31.391184203049278</v>
      </c>
      <c r="AG36" s="13">
        <v>31.872052545623966</v>
      </c>
      <c r="AH36" s="14">
        <v>0</v>
      </c>
      <c r="AI36" s="13">
        <v>30.416082254640386</v>
      </c>
      <c r="AJ36" s="13">
        <v>14.982017222954044</v>
      </c>
      <c r="AK36" s="13">
        <v>10.436542983345673</v>
      </c>
      <c r="AL36" s="14">
        <v>4.3183882671154272</v>
      </c>
      <c r="AM36" s="13">
        <v>334.57690480104424</v>
      </c>
      <c r="AN36" s="13">
        <v>179.78420667544853</v>
      </c>
      <c r="AO36" s="13">
        <v>62.619257900074032</v>
      </c>
      <c r="AP36" s="14">
        <v>0</v>
      </c>
    </row>
    <row r="37" spans="2:42" x14ac:dyDescent="0.25">
      <c r="B37" s="11">
        <v>34</v>
      </c>
      <c r="C37" s="13">
        <v>2024.2357959587421</v>
      </c>
      <c r="D37" s="13">
        <v>2781.5257436428205</v>
      </c>
      <c r="E37" s="13">
        <v>2547.2871957292487</v>
      </c>
      <c r="F37" s="14">
        <v>3600</v>
      </c>
      <c r="G37" s="13">
        <v>0</v>
      </c>
      <c r="H37" s="13">
        <v>0</v>
      </c>
      <c r="I37" s="13">
        <v>0</v>
      </c>
      <c r="J37" s="14">
        <v>0</v>
      </c>
      <c r="K37" s="13">
        <v>9</v>
      </c>
      <c r="L37" s="13">
        <v>7</v>
      </c>
      <c r="M37" s="13">
        <v>6</v>
      </c>
      <c r="N37" s="14">
        <v>0</v>
      </c>
      <c r="O37" s="13">
        <v>0.79042174987434677</v>
      </c>
      <c r="P37" s="13">
        <v>0.93473878713590985</v>
      </c>
      <c r="Q37" s="13">
        <v>0.82440645229200504</v>
      </c>
      <c r="R37" s="14">
        <v>1</v>
      </c>
      <c r="S37" s="13">
        <v>1350</v>
      </c>
      <c r="T37" s="13">
        <v>1400</v>
      </c>
      <c r="U37" s="13">
        <v>2400</v>
      </c>
      <c r="V37" s="14">
        <v>0</v>
      </c>
      <c r="W37" s="13">
        <v>1550</v>
      </c>
      <c r="X37" s="13">
        <v>1800</v>
      </c>
      <c r="Y37" s="13">
        <v>3400</v>
      </c>
      <c r="Z37" s="14">
        <v>2500</v>
      </c>
      <c r="AA37" s="13">
        <v>4.1506869407664899</v>
      </c>
      <c r="AB37" s="13">
        <v>2.5761033289915876</v>
      </c>
      <c r="AC37" s="13">
        <v>9.181554011303577</v>
      </c>
      <c r="AD37" s="14">
        <v>4.8643296872284711</v>
      </c>
      <c r="AE37" s="13">
        <v>37.35618246689841</v>
      </c>
      <c r="AF37" s="13">
        <v>18.032723302941115</v>
      </c>
      <c r="AG37" s="13">
        <v>55.089324067821465</v>
      </c>
      <c r="AH37" s="14">
        <v>0</v>
      </c>
      <c r="AI37" s="13">
        <v>29.381833079338026</v>
      </c>
      <c r="AJ37" s="13">
        <v>10.849060460192673</v>
      </c>
      <c r="AK37" s="13">
        <v>11.889671713655812</v>
      </c>
      <c r="AL37" s="14">
        <v>6.4187140293688696</v>
      </c>
      <c r="AM37" s="13">
        <v>264.43649771404222</v>
      </c>
      <c r="AN37" s="13">
        <v>75.943423221348709</v>
      </c>
      <c r="AO37" s="13">
        <v>71.338030281934863</v>
      </c>
      <c r="AP37" s="14">
        <v>0</v>
      </c>
    </row>
    <row r="38" spans="2:42" x14ac:dyDescent="0.25">
      <c r="B38" s="11">
        <v>35</v>
      </c>
      <c r="C38" s="13">
        <v>2332.0228513683201</v>
      </c>
      <c r="D38" s="13">
        <v>3002.6911844717633</v>
      </c>
      <c r="E38" s="13">
        <v>2423.8465340766106</v>
      </c>
      <c r="F38" s="14">
        <v>3600</v>
      </c>
      <c r="G38" s="13">
        <v>0</v>
      </c>
      <c r="H38" s="13">
        <v>0</v>
      </c>
      <c r="I38" s="13">
        <v>0</v>
      </c>
      <c r="J38" s="14">
        <v>0</v>
      </c>
      <c r="K38" s="13">
        <v>12</v>
      </c>
      <c r="L38" s="13">
        <v>13</v>
      </c>
      <c r="M38" s="13">
        <v>6</v>
      </c>
      <c r="N38" s="14">
        <v>0</v>
      </c>
      <c r="O38" s="13">
        <v>0.68609962336398045</v>
      </c>
      <c r="P38" s="13">
        <v>0.86588991017316175</v>
      </c>
      <c r="Q38" s="13">
        <v>0.86639148579595071</v>
      </c>
      <c r="R38" s="14">
        <v>1</v>
      </c>
      <c r="S38" s="13">
        <v>1800</v>
      </c>
      <c r="T38" s="13">
        <v>2600</v>
      </c>
      <c r="U38" s="13">
        <v>2400</v>
      </c>
      <c r="V38" s="14">
        <v>0</v>
      </c>
      <c r="W38" s="13">
        <v>2000</v>
      </c>
      <c r="X38" s="13">
        <v>3000</v>
      </c>
      <c r="Y38" s="13">
        <v>3400</v>
      </c>
      <c r="Z38" s="14">
        <v>2500</v>
      </c>
      <c r="AA38" s="13">
        <v>4.6288737630140924</v>
      </c>
      <c r="AB38" s="13">
        <v>5.2444179623710889</v>
      </c>
      <c r="AC38" s="13">
        <v>4.6713252960527942</v>
      </c>
      <c r="AD38" s="14">
        <v>3.4086989334305158</v>
      </c>
      <c r="AE38" s="13">
        <v>55.546485156169112</v>
      </c>
      <c r="AF38" s="13">
        <v>68.177433510824159</v>
      </c>
      <c r="AG38" s="13">
        <v>28.027951776316765</v>
      </c>
      <c r="AH38" s="14">
        <v>0</v>
      </c>
      <c r="AI38" s="13">
        <v>33.039171433308255</v>
      </c>
      <c r="AJ38" s="13">
        <v>9.6108535261402253</v>
      </c>
      <c r="AK38" s="13">
        <v>11.36169640843312</v>
      </c>
      <c r="AL38" s="14">
        <v>3.8035919798009297</v>
      </c>
      <c r="AM38" s="13">
        <v>396.47005719969906</v>
      </c>
      <c r="AN38" s="13">
        <v>124.94109583982294</v>
      </c>
      <c r="AO38" s="13">
        <v>68.170178450598726</v>
      </c>
      <c r="AP38" s="14">
        <v>0</v>
      </c>
    </row>
    <row r="39" spans="2:42" x14ac:dyDescent="0.25">
      <c r="B39" s="11">
        <v>36</v>
      </c>
      <c r="C39" s="13">
        <v>1932.059265370179</v>
      </c>
      <c r="D39" s="13">
        <v>3088.8403586733784</v>
      </c>
      <c r="E39" s="13">
        <v>2370.1864826166156</v>
      </c>
      <c r="F39" s="14">
        <v>3719.1431633966763</v>
      </c>
      <c r="G39" s="13">
        <v>0</v>
      </c>
      <c r="H39" s="13">
        <v>0</v>
      </c>
      <c r="I39" s="13">
        <v>0</v>
      </c>
      <c r="J39" s="14">
        <v>0</v>
      </c>
      <c r="K39" s="13">
        <v>8</v>
      </c>
      <c r="L39" s="13">
        <v>15</v>
      </c>
      <c r="M39" s="13">
        <v>6</v>
      </c>
      <c r="N39" s="14">
        <v>2</v>
      </c>
      <c r="O39" s="13">
        <v>0.82813194640457521</v>
      </c>
      <c r="P39" s="13">
        <v>0.84173984346561381</v>
      </c>
      <c r="Q39" s="13">
        <v>0.88600623427809877</v>
      </c>
      <c r="R39" s="14">
        <v>0.96796488917951107</v>
      </c>
      <c r="S39" s="13">
        <v>1200</v>
      </c>
      <c r="T39" s="13">
        <v>3000</v>
      </c>
      <c r="U39" s="13">
        <v>2400</v>
      </c>
      <c r="V39" s="14">
        <v>2200</v>
      </c>
      <c r="W39" s="13">
        <v>1400</v>
      </c>
      <c r="X39" s="13">
        <v>3400</v>
      </c>
      <c r="Y39" s="13">
        <v>3400</v>
      </c>
      <c r="Z39" s="14">
        <v>4700</v>
      </c>
      <c r="AA39" s="13">
        <v>4.0924165602695926</v>
      </c>
      <c r="AB39" s="13">
        <v>3.4062698464106074</v>
      </c>
      <c r="AC39" s="13">
        <v>2.9223912295856866</v>
      </c>
      <c r="AD39" s="14">
        <v>7.6517778682582325</v>
      </c>
      <c r="AE39" s="13">
        <v>32.73933248215674</v>
      </c>
      <c r="AF39" s="13">
        <v>51.094047696159109</v>
      </c>
      <c r="AG39" s="13">
        <v>17.53434737751412</v>
      </c>
      <c r="AH39" s="14">
        <v>15.303555736516465</v>
      </c>
      <c r="AI39" s="13">
        <v>26.843833086906873</v>
      </c>
      <c r="AJ39" s="13">
        <v>11.786705180890465</v>
      </c>
      <c r="AK39" s="13">
        <v>10.756860657042466</v>
      </c>
      <c r="AL39" s="14">
        <v>3.8808620271177636</v>
      </c>
      <c r="AM39" s="13">
        <v>214.75066469525498</v>
      </c>
      <c r="AN39" s="13">
        <v>176.80057771335697</v>
      </c>
      <c r="AO39" s="13">
        <v>64.541163942254798</v>
      </c>
      <c r="AP39" s="14">
        <v>7.7617240542355272</v>
      </c>
    </row>
    <row r="40" spans="2:42" x14ac:dyDescent="0.25">
      <c r="B40" s="11">
        <v>37</v>
      </c>
      <c r="C40" s="13">
        <v>1883.923832769151</v>
      </c>
      <c r="D40" s="13">
        <v>3151.0319216008561</v>
      </c>
      <c r="E40" s="13">
        <v>2292.4398145978148</v>
      </c>
      <c r="F40" s="14">
        <v>3600</v>
      </c>
      <c r="G40" s="13">
        <v>0</v>
      </c>
      <c r="H40" s="13">
        <v>0</v>
      </c>
      <c r="I40" s="13">
        <v>0</v>
      </c>
      <c r="J40" s="14">
        <v>0</v>
      </c>
      <c r="K40" s="13">
        <v>6</v>
      </c>
      <c r="L40" s="13">
        <v>17</v>
      </c>
      <c r="M40" s="13">
        <v>3</v>
      </c>
      <c r="N40" s="14">
        <v>0</v>
      </c>
      <c r="O40" s="13">
        <v>0.84929123575457099</v>
      </c>
      <c r="P40" s="13">
        <v>0.82512651876883913</v>
      </c>
      <c r="Q40" s="13">
        <v>0.91605458369184001</v>
      </c>
      <c r="R40" s="14">
        <v>1</v>
      </c>
      <c r="S40" s="13">
        <v>900</v>
      </c>
      <c r="T40" s="13">
        <v>3400</v>
      </c>
      <c r="U40" s="13">
        <v>1200</v>
      </c>
      <c r="V40" s="14">
        <v>0</v>
      </c>
      <c r="W40" s="13">
        <v>1100</v>
      </c>
      <c r="X40" s="13">
        <v>3800</v>
      </c>
      <c r="Y40" s="13">
        <v>2200</v>
      </c>
      <c r="Z40" s="14">
        <v>2500</v>
      </c>
      <c r="AA40" s="13">
        <v>6.8407670201412003</v>
      </c>
      <c r="AB40" s="13">
        <v>2.724672547039062</v>
      </c>
      <c r="AC40" s="13">
        <v>10.596170516077049</v>
      </c>
      <c r="AD40" s="14">
        <v>2.8146404186942049</v>
      </c>
      <c r="AE40" s="13">
        <v>41.044602120847202</v>
      </c>
      <c r="AF40" s="13">
        <v>46.319433299664055</v>
      </c>
      <c r="AG40" s="13">
        <v>31.788511548231146</v>
      </c>
      <c r="AH40" s="14">
        <v>0</v>
      </c>
      <c r="AI40" s="13">
        <v>29.329336398761772</v>
      </c>
      <c r="AJ40" s="13">
        <v>12.088139980776926</v>
      </c>
      <c r="AK40" s="13">
        <v>9.5507293978813479</v>
      </c>
      <c r="AL40" s="14">
        <v>4.9654648934693668</v>
      </c>
      <c r="AM40" s="13">
        <v>175.97601839257064</v>
      </c>
      <c r="AN40" s="13">
        <v>205.49837967320775</v>
      </c>
      <c r="AO40" s="13">
        <v>28.652188193644044</v>
      </c>
      <c r="AP40" s="14">
        <v>0</v>
      </c>
    </row>
    <row r="41" spans="2:42" x14ac:dyDescent="0.25">
      <c r="B41" s="11">
        <v>38</v>
      </c>
      <c r="C41" s="13">
        <v>2455.005451796796</v>
      </c>
      <c r="D41" s="13">
        <v>3066.6720556762521</v>
      </c>
      <c r="E41" s="13">
        <v>2450.7014670764911</v>
      </c>
      <c r="F41" s="14">
        <v>3653.3744870431774</v>
      </c>
      <c r="G41" s="13">
        <v>0</v>
      </c>
      <c r="H41" s="13">
        <v>0</v>
      </c>
      <c r="I41" s="13">
        <v>0</v>
      </c>
      <c r="J41" s="14">
        <v>0</v>
      </c>
      <c r="K41" s="13">
        <v>12</v>
      </c>
      <c r="L41" s="13">
        <v>18</v>
      </c>
      <c r="M41" s="13">
        <v>5</v>
      </c>
      <c r="N41" s="14">
        <v>1</v>
      </c>
      <c r="O41" s="13">
        <v>0.65172971360571708</v>
      </c>
      <c r="P41" s="13">
        <v>0.84782459708645208</v>
      </c>
      <c r="Q41" s="13">
        <v>0.85689751616509513</v>
      </c>
      <c r="R41" s="14">
        <v>0.98539035972565314</v>
      </c>
      <c r="S41" s="13">
        <v>1800</v>
      </c>
      <c r="T41" s="13">
        <v>3600</v>
      </c>
      <c r="U41" s="13">
        <v>2000</v>
      </c>
      <c r="V41" s="14">
        <v>1100</v>
      </c>
      <c r="W41" s="13">
        <v>2000</v>
      </c>
      <c r="X41" s="13">
        <v>4000</v>
      </c>
      <c r="Y41" s="13">
        <v>3000</v>
      </c>
      <c r="Z41" s="14">
        <v>3600</v>
      </c>
      <c r="AA41" s="13">
        <v>10.677384431316309</v>
      </c>
      <c r="AB41" s="13">
        <v>3.4169616729330654</v>
      </c>
      <c r="AC41" s="13">
        <v>7.520003666911502</v>
      </c>
      <c r="AD41" s="14">
        <v>6.4028409885167576</v>
      </c>
      <c r="AE41" s="13">
        <v>128.12861317579569</v>
      </c>
      <c r="AF41" s="13">
        <v>61.505310112795179</v>
      </c>
      <c r="AG41" s="13">
        <v>37.600018334557511</v>
      </c>
      <c r="AH41" s="14">
        <v>6.4028409885167576</v>
      </c>
      <c r="AI41" s="13">
        <v>31.115049935997636</v>
      </c>
      <c r="AJ41" s="13">
        <v>8.7570705601507655</v>
      </c>
      <c r="AK41" s="13">
        <v>13.086754005314802</v>
      </c>
      <c r="AL41" s="14">
        <v>4.1161000090130297</v>
      </c>
      <c r="AM41" s="13">
        <v>373.38059923197164</v>
      </c>
      <c r="AN41" s="13">
        <v>157.62727008271378</v>
      </c>
      <c r="AO41" s="13">
        <v>65.43377002657401</v>
      </c>
      <c r="AP41" s="14">
        <v>4.1161000090130297</v>
      </c>
    </row>
    <row r="42" spans="2:42" x14ac:dyDescent="0.25">
      <c r="B42" s="11">
        <v>39</v>
      </c>
      <c r="C42" s="13">
        <v>1818.8448800591239</v>
      </c>
      <c r="D42" s="13">
        <v>3080.8628555621053</v>
      </c>
      <c r="E42" s="13">
        <v>2452.9917503137362</v>
      </c>
      <c r="F42" s="14">
        <v>3642.4871806721435</v>
      </c>
      <c r="G42" s="13">
        <v>0</v>
      </c>
      <c r="H42" s="13">
        <v>0</v>
      </c>
      <c r="I42" s="13">
        <v>0</v>
      </c>
      <c r="J42" s="14">
        <v>0</v>
      </c>
      <c r="K42" s="13">
        <v>5</v>
      </c>
      <c r="L42" s="13">
        <v>16</v>
      </c>
      <c r="M42" s="13">
        <v>5</v>
      </c>
      <c r="N42" s="14">
        <v>1</v>
      </c>
      <c r="O42" s="13">
        <v>0.87967919504382908</v>
      </c>
      <c r="P42" s="13">
        <v>0.84391942189378255</v>
      </c>
      <c r="Q42" s="13">
        <v>0.85609745720971597</v>
      </c>
      <c r="R42" s="14">
        <v>0.98833566775537607</v>
      </c>
      <c r="S42" s="13">
        <v>750</v>
      </c>
      <c r="T42" s="13">
        <v>3200</v>
      </c>
      <c r="U42" s="13">
        <v>2000</v>
      </c>
      <c r="V42" s="14">
        <v>1100</v>
      </c>
      <c r="W42" s="13">
        <v>950</v>
      </c>
      <c r="X42" s="13">
        <v>3600</v>
      </c>
      <c r="Y42" s="13">
        <v>3000</v>
      </c>
      <c r="Z42" s="14">
        <v>3600</v>
      </c>
      <c r="AA42" s="13">
        <v>3.8824288109660872</v>
      </c>
      <c r="AB42" s="13">
        <v>3.645333341472341</v>
      </c>
      <c r="AC42" s="13">
        <v>7.9755434020487534</v>
      </c>
      <c r="AD42" s="14">
        <v>3.202557651045129</v>
      </c>
      <c r="AE42" s="13">
        <v>19.412144054830435</v>
      </c>
      <c r="AF42" s="13">
        <v>58.325333463557456</v>
      </c>
      <c r="AG42" s="13">
        <v>39.877717010243771</v>
      </c>
      <c r="AH42" s="14">
        <v>3.202557651045129</v>
      </c>
      <c r="AI42" s="13">
        <v>30.769963016411165</v>
      </c>
      <c r="AJ42" s="13">
        <v>10.401918688087234</v>
      </c>
      <c r="AK42" s="13">
        <v>12.746422759752152</v>
      </c>
      <c r="AL42" s="14">
        <v>5.195761565084144</v>
      </c>
      <c r="AM42" s="13">
        <v>153.84981508205581</v>
      </c>
      <c r="AN42" s="13">
        <v>166.43069900939574</v>
      </c>
      <c r="AO42" s="13">
        <v>63.732113798760757</v>
      </c>
      <c r="AP42" s="14">
        <v>5.195761565084144</v>
      </c>
    </row>
    <row r="43" spans="2:42" x14ac:dyDescent="0.25">
      <c r="B43" s="11">
        <v>40</v>
      </c>
      <c r="C43" s="13">
        <v>2676.1444389116923</v>
      </c>
      <c r="D43" s="13">
        <v>3188.4317097228186</v>
      </c>
      <c r="E43" s="13">
        <v>2427.0905043825783</v>
      </c>
      <c r="F43" s="14">
        <v>3600</v>
      </c>
      <c r="G43" s="13">
        <v>0</v>
      </c>
      <c r="H43" s="13">
        <v>0</v>
      </c>
      <c r="I43" s="13">
        <v>0</v>
      </c>
      <c r="J43" s="14">
        <v>0</v>
      </c>
      <c r="K43" s="13">
        <v>15</v>
      </c>
      <c r="L43" s="13">
        <v>14</v>
      </c>
      <c r="M43" s="13">
        <v>5</v>
      </c>
      <c r="N43" s="14">
        <v>0</v>
      </c>
      <c r="O43" s="13">
        <v>0.59787505365393212</v>
      </c>
      <c r="P43" s="13">
        <v>0.8154479181948755</v>
      </c>
      <c r="Q43" s="13">
        <v>0.86523349508724401</v>
      </c>
      <c r="R43" s="14">
        <v>1</v>
      </c>
      <c r="S43" s="13">
        <v>2250</v>
      </c>
      <c r="T43" s="13">
        <v>2800</v>
      </c>
      <c r="U43" s="13">
        <v>2000</v>
      </c>
      <c r="V43" s="14">
        <v>0</v>
      </c>
      <c r="W43" s="13">
        <v>2450</v>
      </c>
      <c r="X43" s="13">
        <v>3200</v>
      </c>
      <c r="Y43" s="13">
        <v>3000</v>
      </c>
      <c r="Z43" s="14">
        <v>2500</v>
      </c>
      <c r="AA43" s="13">
        <v>6.8395800570823191</v>
      </c>
      <c r="AB43" s="13">
        <v>4.6340194101375412</v>
      </c>
      <c r="AC43" s="13">
        <v>10.285289674444657</v>
      </c>
      <c r="AD43" s="14">
        <v>5.131627778324229</v>
      </c>
      <c r="AE43" s="13">
        <v>102.59370085623479</v>
      </c>
      <c r="AF43" s="13">
        <v>64.876271741925578</v>
      </c>
      <c r="AG43" s="13">
        <v>51.426448372223284</v>
      </c>
      <c r="AH43" s="14">
        <v>0</v>
      </c>
      <c r="AI43" s="13">
        <v>31.764414792140197</v>
      </c>
      <c r="AJ43" s="13">
        <v>14.348480432675261</v>
      </c>
      <c r="AK43" s="13">
        <v>9.1210870329922074</v>
      </c>
      <c r="AL43" s="14">
        <v>4.7142251214307711</v>
      </c>
      <c r="AM43" s="13">
        <v>476.46622188210296</v>
      </c>
      <c r="AN43" s="13">
        <v>200.87872605745366</v>
      </c>
      <c r="AO43" s="13">
        <v>45.605435164961037</v>
      </c>
      <c r="AP43" s="14">
        <v>0</v>
      </c>
    </row>
    <row r="44" spans="2:42" x14ac:dyDescent="0.25">
      <c r="B44" s="11">
        <v>41</v>
      </c>
      <c r="C44" s="13">
        <v>1969.969967957923</v>
      </c>
      <c r="D44" s="13">
        <v>2947.994617022774</v>
      </c>
      <c r="E44" s="13">
        <v>2719.2795291228681</v>
      </c>
      <c r="F44" s="14">
        <v>3600</v>
      </c>
      <c r="G44" s="13">
        <v>0</v>
      </c>
      <c r="H44" s="13">
        <v>0</v>
      </c>
      <c r="I44" s="13">
        <v>0</v>
      </c>
      <c r="J44" s="14">
        <v>0</v>
      </c>
      <c r="K44" s="13">
        <v>8</v>
      </c>
      <c r="L44" s="13">
        <v>17</v>
      </c>
      <c r="M44" s="13">
        <v>7</v>
      </c>
      <c r="N44" s="14">
        <v>0</v>
      </c>
      <c r="O44" s="13">
        <v>0.81219512278076245</v>
      </c>
      <c r="P44" s="13">
        <v>0.88195547745802227</v>
      </c>
      <c r="Q44" s="13">
        <v>0.77226337988039684</v>
      </c>
      <c r="R44" s="14">
        <v>1</v>
      </c>
      <c r="S44" s="13">
        <v>1200</v>
      </c>
      <c r="T44" s="13">
        <v>3400</v>
      </c>
      <c r="U44" s="13">
        <v>2800</v>
      </c>
      <c r="V44" s="14">
        <v>0</v>
      </c>
      <c r="W44" s="13">
        <v>1400</v>
      </c>
      <c r="X44" s="13">
        <v>3800</v>
      </c>
      <c r="Y44" s="13">
        <v>3800</v>
      </c>
      <c r="Z44" s="14">
        <v>2500</v>
      </c>
      <c r="AA44" s="13">
        <v>2</v>
      </c>
      <c r="AB44" s="13">
        <v>2.5370581871999387</v>
      </c>
      <c r="AC44" s="13">
        <v>14.011474055526381</v>
      </c>
      <c r="AD44" s="14">
        <v>3.2672500756120639</v>
      </c>
      <c r="AE44" s="13">
        <v>16</v>
      </c>
      <c r="AF44" s="13">
        <v>43.129989182398958</v>
      </c>
      <c r="AG44" s="13">
        <v>98.080318388684674</v>
      </c>
      <c r="AH44" s="14">
        <v>0</v>
      </c>
      <c r="AI44" s="13">
        <v>31.804877899462756</v>
      </c>
      <c r="AJ44" s="13">
        <v>7.4620072516499434</v>
      </c>
      <c r="AK44" s="13">
        <v>9.4128640139185098</v>
      </c>
      <c r="AL44" s="14">
        <v>5.6539537788892895</v>
      </c>
      <c r="AM44" s="13">
        <v>254.43902319570205</v>
      </c>
      <c r="AN44" s="13">
        <v>126.85412327804903</v>
      </c>
      <c r="AO44" s="13">
        <v>65.89004809742957</v>
      </c>
      <c r="AP44" s="14">
        <v>0</v>
      </c>
    </row>
    <row r="45" spans="2:42" x14ac:dyDescent="0.25">
      <c r="B45" s="11">
        <v>42</v>
      </c>
      <c r="C45" s="13">
        <v>2333.1620965007633</v>
      </c>
      <c r="D45" s="13">
        <v>2803.1683049213366</v>
      </c>
      <c r="E45" s="13">
        <v>2237.9396216942437</v>
      </c>
      <c r="F45" s="14">
        <v>3600</v>
      </c>
      <c r="G45" s="13">
        <v>0</v>
      </c>
      <c r="H45" s="13">
        <v>0</v>
      </c>
      <c r="I45" s="13">
        <v>0</v>
      </c>
      <c r="J45" s="14">
        <v>0</v>
      </c>
      <c r="K45" s="13">
        <v>13</v>
      </c>
      <c r="L45" s="13">
        <v>12</v>
      </c>
      <c r="M45" s="13">
        <v>3</v>
      </c>
      <c r="N45" s="14">
        <v>0</v>
      </c>
      <c r="O45" s="13">
        <v>0.68576461206859685</v>
      </c>
      <c r="P45" s="13">
        <v>0.92752190278241675</v>
      </c>
      <c r="Q45" s="13">
        <v>0.93836311741519829</v>
      </c>
      <c r="R45" s="14">
        <v>1</v>
      </c>
      <c r="S45" s="13">
        <v>1950</v>
      </c>
      <c r="T45" s="13">
        <v>2400</v>
      </c>
      <c r="U45" s="13">
        <v>1200</v>
      </c>
      <c r="V45" s="14">
        <v>0</v>
      </c>
      <c r="W45" s="13">
        <v>2150</v>
      </c>
      <c r="X45" s="13">
        <v>2800</v>
      </c>
      <c r="Y45" s="13">
        <v>2200</v>
      </c>
      <c r="Z45" s="14">
        <v>2500</v>
      </c>
      <c r="AA45" s="13">
        <v>5.9933420467834582</v>
      </c>
      <c r="AB45" s="13">
        <v>3.7979930572078318</v>
      </c>
      <c r="AC45" s="13">
        <v>2.5993008304917744</v>
      </c>
      <c r="AD45" s="14">
        <v>2</v>
      </c>
      <c r="AE45" s="13">
        <v>77.913446608184955</v>
      </c>
      <c r="AF45" s="13">
        <v>45.575916686493983</v>
      </c>
      <c r="AG45" s="13">
        <v>7.7979024914753232</v>
      </c>
      <c r="AH45" s="14">
        <v>0</v>
      </c>
      <c r="AI45" s="13">
        <v>28.814270154848892</v>
      </c>
      <c r="AJ45" s="13">
        <v>4.8993786089021496</v>
      </c>
      <c r="AK45" s="13">
        <v>12.193550989860633</v>
      </c>
      <c r="AL45" s="14">
        <v>6.4212465209623906</v>
      </c>
      <c r="AM45" s="13">
        <v>374.58551201303561</v>
      </c>
      <c r="AN45" s="13">
        <v>58.792543306825792</v>
      </c>
      <c r="AO45" s="13">
        <v>36.580652969581898</v>
      </c>
      <c r="AP45" s="14">
        <v>0</v>
      </c>
    </row>
    <row r="46" spans="2:42" x14ac:dyDescent="0.25">
      <c r="B46" s="11">
        <v>43</v>
      </c>
      <c r="C46" s="13">
        <v>2063.0245911534298</v>
      </c>
      <c r="D46" s="13">
        <v>2957.0719847651299</v>
      </c>
      <c r="E46" s="13">
        <v>2201.6828460535794</v>
      </c>
      <c r="F46" s="14">
        <v>3764.2389811271032</v>
      </c>
      <c r="G46" s="13">
        <v>0</v>
      </c>
      <c r="H46" s="13">
        <v>0</v>
      </c>
      <c r="I46" s="13">
        <v>0</v>
      </c>
      <c r="J46" s="14">
        <v>0</v>
      </c>
      <c r="K46" s="13">
        <v>10</v>
      </c>
      <c r="L46" s="13">
        <v>13</v>
      </c>
      <c r="M46" s="13">
        <v>2</v>
      </c>
      <c r="N46" s="14">
        <v>3</v>
      </c>
      <c r="O46" s="13">
        <v>0.77556031414315107</v>
      </c>
      <c r="P46" s="13">
        <v>0.87924812564429644</v>
      </c>
      <c r="Q46" s="13">
        <v>0.95381585216243048</v>
      </c>
      <c r="R46" s="14">
        <v>0.95636860944521485</v>
      </c>
      <c r="S46" s="13">
        <v>1500</v>
      </c>
      <c r="T46" s="13">
        <v>2600</v>
      </c>
      <c r="U46" s="13">
        <v>800</v>
      </c>
      <c r="V46" s="14">
        <v>3300</v>
      </c>
      <c r="W46" s="13">
        <v>1700</v>
      </c>
      <c r="X46" s="13">
        <v>3000</v>
      </c>
      <c r="Y46" s="13">
        <v>1800</v>
      </c>
      <c r="Z46" s="14">
        <v>5800</v>
      </c>
      <c r="AA46" s="13">
        <v>4.4336647397060425</v>
      </c>
      <c r="AB46" s="13">
        <v>2.3866727320374679</v>
      </c>
      <c r="AC46" s="13">
        <v>10.15031455332967</v>
      </c>
      <c r="AD46" s="14">
        <v>3.5122680733812963</v>
      </c>
      <c r="AE46" s="13">
        <v>44.336647397060425</v>
      </c>
      <c r="AF46" s="13">
        <v>31.026745516487082</v>
      </c>
      <c r="AG46" s="13">
        <v>20.30062910665934</v>
      </c>
      <c r="AH46" s="14">
        <v>10.536804220143889</v>
      </c>
      <c r="AI46" s="13">
        <v>27.88565002368021</v>
      </c>
      <c r="AJ46" s="13">
        <v>10.988919504286631</v>
      </c>
      <c r="AK46" s="13">
        <v>6.4759786681953813</v>
      </c>
      <c r="AL46" s="14">
        <v>6.9592656597671461</v>
      </c>
      <c r="AM46" s="13">
        <v>278.85650023680211</v>
      </c>
      <c r="AN46" s="13">
        <v>142.85595355572622</v>
      </c>
      <c r="AO46" s="13">
        <v>12.951957336390763</v>
      </c>
      <c r="AP46" s="14">
        <v>20.877796979301436</v>
      </c>
    </row>
    <row r="47" spans="2:42" x14ac:dyDescent="0.25">
      <c r="B47" s="11">
        <v>44</v>
      </c>
      <c r="C47" s="13">
        <v>1765.2244389938548</v>
      </c>
      <c r="D47" s="13">
        <v>2789.7424778137424</v>
      </c>
      <c r="E47" s="13">
        <v>2334.0591357728554</v>
      </c>
      <c r="F47" s="14">
        <v>3692.4224646847642</v>
      </c>
      <c r="G47" s="13">
        <v>0</v>
      </c>
      <c r="H47" s="13">
        <v>0</v>
      </c>
      <c r="I47" s="13">
        <v>0</v>
      </c>
      <c r="J47" s="14">
        <v>0</v>
      </c>
      <c r="K47" s="13">
        <v>4</v>
      </c>
      <c r="L47" s="13">
        <v>11</v>
      </c>
      <c r="M47" s="13">
        <v>4</v>
      </c>
      <c r="N47" s="14">
        <v>2</v>
      </c>
      <c r="O47" s="13">
        <v>0.90640032205308141</v>
      </c>
      <c r="P47" s="13">
        <v>0.93198566558643814</v>
      </c>
      <c r="Q47" s="13">
        <v>0.899720134684868</v>
      </c>
      <c r="R47" s="14">
        <v>0.97496969386122112</v>
      </c>
      <c r="S47" s="13">
        <v>600</v>
      </c>
      <c r="T47" s="13">
        <v>2200</v>
      </c>
      <c r="U47" s="13">
        <v>1600</v>
      </c>
      <c r="V47" s="14">
        <v>2200</v>
      </c>
      <c r="W47" s="13">
        <v>800</v>
      </c>
      <c r="X47" s="13">
        <v>2600</v>
      </c>
      <c r="Y47" s="13">
        <v>2600</v>
      </c>
      <c r="Z47" s="14">
        <v>4700</v>
      </c>
      <c r="AA47" s="13">
        <v>6.000065718141034</v>
      </c>
      <c r="AB47" s="13">
        <v>4.1107881313985519</v>
      </c>
      <c r="AC47" s="13">
        <v>8.6320136722197809</v>
      </c>
      <c r="AD47" s="14">
        <v>5.2362600745511942</v>
      </c>
      <c r="AE47" s="13">
        <v>24.000262872564136</v>
      </c>
      <c r="AF47" s="13">
        <v>45.218669445384073</v>
      </c>
      <c r="AG47" s="13">
        <v>34.528054688879124</v>
      </c>
      <c r="AH47" s="14">
        <v>10.472520149102388</v>
      </c>
      <c r="AI47" s="13">
        <v>27.695818342749678</v>
      </c>
      <c r="AJ47" s="13">
        <v>4.7929065554677202</v>
      </c>
      <c r="AK47" s="13">
        <v>9.4183620845039702</v>
      </c>
      <c r="AL47" s="14">
        <v>3.7746501354092006</v>
      </c>
      <c r="AM47" s="13">
        <v>110.78327337099871</v>
      </c>
      <c r="AN47" s="13">
        <v>52.721972110144918</v>
      </c>
      <c r="AO47" s="13">
        <v>37.673448338015881</v>
      </c>
      <c r="AP47" s="14">
        <v>7.5493002708184012</v>
      </c>
    </row>
    <row r="48" spans="2:42" x14ac:dyDescent="0.25">
      <c r="B48" s="11">
        <v>45</v>
      </c>
      <c r="C48" s="13">
        <v>2266.5286749266179</v>
      </c>
      <c r="D48" s="13">
        <v>2984.3849748391158</v>
      </c>
      <c r="E48" s="13">
        <v>2282.5633878150948</v>
      </c>
      <c r="F48" s="14">
        <v>3644.3300430272311</v>
      </c>
      <c r="G48" s="13">
        <v>0</v>
      </c>
      <c r="H48" s="13">
        <v>0</v>
      </c>
      <c r="I48" s="13">
        <v>0</v>
      </c>
      <c r="J48" s="14">
        <v>0</v>
      </c>
      <c r="K48" s="13">
        <v>13</v>
      </c>
      <c r="L48" s="13">
        <v>12</v>
      </c>
      <c r="M48" s="13">
        <v>4</v>
      </c>
      <c r="N48" s="14">
        <v>1</v>
      </c>
      <c r="O48" s="13">
        <v>0.7059253287637326</v>
      </c>
      <c r="P48" s="13">
        <v>0.8712012766181958</v>
      </c>
      <c r="Q48" s="13">
        <v>0.92001826157833577</v>
      </c>
      <c r="R48" s="14">
        <v>0.98783588684234336</v>
      </c>
      <c r="S48" s="13">
        <v>1950</v>
      </c>
      <c r="T48" s="13">
        <v>2400</v>
      </c>
      <c r="U48" s="13">
        <v>1600</v>
      </c>
      <c r="V48" s="14">
        <v>1100</v>
      </c>
      <c r="W48" s="13">
        <v>2150</v>
      </c>
      <c r="X48" s="13">
        <v>2800</v>
      </c>
      <c r="Y48" s="13">
        <v>2600</v>
      </c>
      <c r="Z48" s="14">
        <v>3600</v>
      </c>
      <c r="AA48" s="13">
        <v>6.2849415049845971</v>
      </c>
      <c r="AB48" s="13">
        <v>4.4491849027590824</v>
      </c>
      <c r="AC48" s="13">
        <v>8.6558312853430852</v>
      </c>
      <c r="AD48" s="14">
        <v>4.6477095927433147</v>
      </c>
      <c r="AE48" s="13">
        <v>81.704239564799764</v>
      </c>
      <c r="AF48" s="13">
        <v>53.390218833108989</v>
      </c>
      <c r="AG48" s="13">
        <v>34.623325141372341</v>
      </c>
      <c r="AH48" s="14">
        <v>4.6477095927433147</v>
      </c>
      <c r="AI48" s="13">
        <v>26.289483616571175</v>
      </c>
      <c r="AJ48" s="13">
        <v>11.006661903057417</v>
      </c>
      <c r="AK48" s="13">
        <v>5.7408816305564994</v>
      </c>
      <c r="AL48" s="14">
        <v>4.1104518807694816</v>
      </c>
      <c r="AM48" s="13">
        <v>341.76328701542525</v>
      </c>
      <c r="AN48" s="13">
        <v>132.07994283668899</v>
      </c>
      <c r="AO48" s="13">
        <v>22.963526522225997</v>
      </c>
      <c r="AP48" s="14">
        <v>4.1104518807694816</v>
      </c>
    </row>
    <row r="49" spans="2:42" x14ac:dyDescent="0.25">
      <c r="B49" s="11">
        <v>46</v>
      </c>
      <c r="C49" s="13">
        <v>2118.9808540478894</v>
      </c>
      <c r="D49" s="13">
        <v>2808.15308319122</v>
      </c>
      <c r="E49" s="13">
        <v>2397.9564761231313</v>
      </c>
      <c r="F49" s="14">
        <v>3652.86093292131</v>
      </c>
      <c r="G49" s="13">
        <v>0</v>
      </c>
      <c r="H49" s="13">
        <v>0</v>
      </c>
      <c r="I49" s="13">
        <v>0</v>
      </c>
      <c r="J49" s="14">
        <v>0</v>
      </c>
      <c r="K49" s="13">
        <v>10</v>
      </c>
      <c r="L49" s="13">
        <v>11</v>
      </c>
      <c r="M49" s="13">
        <v>3</v>
      </c>
      <c r="N49" s="14">
        <v>1</v>
      </c>
      <c r="O49" s="13">
        <v>0.75507997013919204</v>
      </c>
      <c r="P49" s="13">
        <v>0.92587545015363892</v>
      </c>
      <c r="Q49" s="13">
        <v>0.87574566966084011</v>
      </c>
      <c r="R49" s="14">
        <v>0.98552889532560561</v>
      </c>
      <c r="S49" s="13">
        <v>1500</v>
      </c>
      <c r="T49" s="13">
        <v>2200</v>
      </c>
      <c r="U49" s="13">
        <v>1200</v>
      </c>
      <c r="V49" s="14">
        <v>1100</v>
      </c>
      <c r="W49" s="13">
        <v>1700</v>
      </c>
      <c r="X49" s="13">
        <v>2600</v>
      </c>
      <c r="Y49" s="13">
        <v>2200</v>
      </c>
      <c r="Z49" s="14">
        <v>3600</v>
      </c>
      <c r="AA49" s="13">
        <v>8.0616331555468808</v>
      </c>
      <c r="AB49" s="13">
        <v>3.4421931288610432</v>
      </c>
      <c r="AC49" s="13">
        <v>13.941186100701692</v>
      </c>
      <c r="AD49" s="14">
        <v>4.7702141272621761</v>
      </c>
      <c r="AE49" s="13">
        <v>80.616331555468804</v>
      </c>
      <c r="AF49" s="13">
        <v>37.864124417471473</v>
      </c>
      <c r="AG49" s="13">
        <v>41.823558302105077</v>
      </c>
      <c r="AH49" s="14">
        <v>4.7702141272621761</v>
      </c>
      <c r="AI49" s="13">
        <v>27.206851144409477</v>
      </c>
      <c r="AJ49" s="13">
        <v>6.2613843055716902</v>
      </c>
      <c r="AK49" s="13">
        <v>15.879853180696688</v>
      </c>
      <c r="AL49" s="14">
        <v>5.6489812383018041</v>
      </c>
      <c r="AM49" s="13">
        <v>272.06851144409478</v>
      </c>
      <c r="AN49" s="13">
        <v>68.875227361288594</v>
      </c>
      <c r="AO49" s="13">
        <v>47.639559542090069</v>
      </c>
      <c r="AP49" s="14">
        <v>5.6489812383018041</v>
      </c>
    </row>
    <row r="50" spans="2:42" x14ac:dyDescent="0.25">
      <c r="B50" s="11">
        <v>47</v>
      </c>
      <c r="C50" s="13">
        <v>2012.6611351342744</v>
      </c>
      <c r="D50" s="13">
        <v>2962.0455222503952</v>
      </c>
      <c r="E50" s="13">
        <v>2393.540199524215</v>
      </c>
      <c r="F50" s="14">
        <v>3745.2447598260496</v>
      </c>
      <c r="G50" s="13">
        <v>0</v>
      </c>
      <c r="H50" s="13">
        <v>0</v>
      </c>
      <c r="I50" s="13">
        <v>0</v>
      </c>
      <c r="J50" s="14">
        <v>0</v>
      </c>
      <c r="K50" s="13">
        <v>8</v>
      </c>
      <c r="L50" s="13">
        <v>10</v>
      </c>
      <c r="M50" s="13">
        <v>4</v>
      </c>
      <c r="N50" s="14">
        <v>3</v>
      </c>
      <c r="O50" s="13">
        <v>0.79496740512816444</v>
      </c>
      <c r="P50" s="13">
        <v>0.87777178995705185</v>
      </c>
      <c r="Q50" s="13">
        <v>0.87736149174241373</v>
      </c>
      <c r="R50" s="14">
        <v>0.96121888711145398</v>
      </c>
      <c r="S50" s="13">
        <v>1200</v>
      </c>
      <c r="T50" s="13">
        <v>2000</v>
      </c>
      <c r="U50" s="13">
        <v>1600</v>
      </c>
      <c r="V50" s="14">
        <v>3300</v>
      </c>
      <c r="W50" s="13">
        <v>1400</v>
      </c>
      <c r="X50" s="13">
        <v>2400</v>
      </c>
      <c r="Y50" s="13">
        <v>2600</v>
      </c>
      <c r="Z50" s="14">
        <v>5800</v>
      </c>
      <c r="AA50" s="13">
        <v>5.8919425617457257</v>
      </c>
      <c r="AB50" s="13">
        <v>4.646467747606092</v>
      </c>
      <c r="AC50" s="13">
        <v>9.9015913453997833</v>
      </c>
      <c r="AD50" s="14">
        <v>4.6664436206691136</v>
      </c>
      <c r="AE50" s="13">
        <v>47.135540493965806</v>
      </c>
      <c r="AF50" s="13">
        <v>46.46467747606092</v>
      </c>
      <c r="AG50" s="13">
        <v>39.606365381599133</v>
      </c>
      <c r="AH50" s="14">
        <v>13.999330862007341</v>
      </c>
      <c r="AI50" s="13">
        <v>31.013924515184691</v>
      </c>
      <c r="AJ50" s="13">
        <v>12.954394498578447</v>
      </c>
      <c r="AK50" s="13">
        <v>12.17334014096574</v>
      </c>
      <c r="AL50" s="14">
        <v>4.6410234725819075</v>
      </c>
      <c r="AM50" s="13">
        <v>248.11139612147753</v>
      </c>
      <c r="AN50" s="13">
        <v>129.54394498578446</v>
      </c>
      <c r="AO50" s="13">
        <v>48.69336056386296</v>
      </c>
      <c r="AP50" s="14">
        <v>13.923070417745723</v>
      </c>
    </row>
    <row r="51" spans="2:42" x14ac:dyDescent="0.25">
      <c r="B51" s="11">
        <v>48</v>
      </c>
      <c r="C51" s="13">
        <v>2220.1924415708977</v>
      </c>
      <c r="D51" s="13">
        <v>2852.6242448032485</v>
      </c>
      <c r="E51" s="13">
        <v>2278.5672418401737</v>
      </c>
      <c r="F51" s="14">
        <v>3711.1126482386007</v>
      </c>
      <c r="G51" s="13">
        <v>0</v>
      </c>
      <c r="H51" s="13">
        <v>0</v>
      </c>
      <c r="I51" s="13">
        <v>0</v>
      </c>
      <c r="J51" s="14">
        <v>0</v>
      </c>
      <c r="K51" s="13">
        <v>10</v>
      </c>
      <c r="L51" s="13">
        <v>14</v>
      </c>
      <c r="M51" s="13">
        <v>3</v>
      </c>
      <c r="N51" s="14">
        <v>3</v>
      </c>
      <c r="O51" s="13">
        <v>0.72065825017759255</v>
      </c>
      <c r="P51" s="13">
        <v>0.91144145771618357</v>
      </c>
      <c r="Q51" s="13">
        <v>0.92163178748415486</v>
      </c>
      <c r="R51" s="14">
        <v>0.97005947844473595</v>
      </c>
      <c r="S51" s="13">
        <v>1500</v>
      </c>
      <c r="T51" s="13">
        <v>2800</v>
      </c>
      <c r="U51" s="13">
        <v>1200</v>
      </c>
      <c r="V51" s="14">
        <v>3300</v>
      </c>
      <c r="W51" s="13">
        <v>1700</v>
      </c>
      <c r="X51" s="13">
        <v>3200</v>
      </c>
      <c r="Y51" s="13">
        <v>2200</v>
      </c>
      <c r="Z51" s="14">
        <v>5800</v>
      </c>
      <c r="AA51" s="13">
        <v>8.9525311596357113</v>
      </c>
      <c r="AB51" s="13">
        <v>3.9089178293323483</v>
      </c>
      <c r="AC51" s="13">
        <v>10.491583245874098</v>
      </c>
      <c r="AD51" s="14">
        <v>2.8496970845592386</v>
      </c>
      <c r="AE51" s="13">
        <v>89.525311596357113</v>
      </c>
      <c r="AF51" s="13">
        <v>54.724849610652875</v>
      </c>
      <c r="AG51" s="13">
        <v>31.474749737622297</v>
      </c>
      <c r="AH51" s="14">
        <v>8.5490912536777159</v>
      </c>
      <c r="AI51" s="13">
        <v>31.272680814790977</v>
      </c>
      <c r="AJ51" s="13">
        <v>5.1999608055744835</v>
      </c>
      <c r="AK51" s="13">
        <v>8.3167877579287417</v>
      </c>
      <c r="AL51" s="14">
        <v>4.3360280887041336</v>
      </c>
      <c r="AM51" s="13">
        <v>312.72680814790976</v>
      </c>
      <c r="AN51" s="13">
        <v>72.799451278042767</v>
      </c>
      <c r="AO51" s="13">
        <v>24.950363273786223</v>
      </c>
      <c r="AP51" s="14">
        <v>13.008084266112402</v>
      </c>
    </row>
    <row r="52" spans="2:42" x14ac:dyDescent="0.25">
      <c r="B52" s="11">
        <v>49</v>
      </c>
      <c r="C52" s="13">
        <v>2118.8024822132124</v>
      </c>
      <c r="D52" s="13">
        <v>2798.1659418234649</v>
      </c>
      <c r="E52" s="13">
        <v>2370.5747791299509</v>
      </c>
      <c r="F52" s="14">
        <v>3930.0423998696428</v>
      </c>
      <c r="G52" s="13">
        <v>0</v>
      </c>
      <c r="H52" s="13">
        <v>0</v>
      </c>
      <c r="I52" s="13">
        <v>0</v>
      </c>
      <c r="J52" s="14">
        <v>0</v>
      </c>
      <c r="K52" s="13">
        <v>11</v>
      </c>
      <c r="L52" s="13">
        <v>8</v>
      </c>
      <c r="M52" s="13">
        <v>7</v>
      </c>
      <c r="N52" s="14">
        <v>4</v>
      </c>
      <c r="O52" s="13">
        <v>0.75514353670602974</v>
      </c>
      <c r="P52" s="13">
        <v>0.92918006081714821</v>
      </c>
      <c r="Q52" s="13">
        <v>0.88586110781569305</v>
      </c>
      <c r="R52" s="14">
        <v>0.91602065161419377</v>
      </c>
      <c r="S52" s="13">
        <v>1650</v>
      </c>
      <c r="T52" s="13">
        <v>1600</v>
      </c>
      <c r="U52" s="13">
        <v>2800</v>
      </c>
      <c r="V52" s="14">
        <v>4400</v>
      </c>
      <c r="W52" s="13">
        <v>1850</v>
      </c>
      <c r="X52" s="13">
        <v>2000</v>
      </c>
      <c r="Y52" s="13">
        <v>3800</v>
      </c>
      <c r="Z52" s="14">
        <v>6900</v>
      </c>
      <c r="AA52" s="13">
        <v>5.7462286677697039</v>
      </c>
      <c r="AB52" s="13">
        <v>3.5997993516447577</v>
      </c>
      <c r="AC52" s="13">
        <v>6.8246002869117852</v>
      </c>
      <c r="AD52" s="14">
        <v>8.9928023047954202</v>
      </c>
      <c r="AE52" s="13">
        <v>63.208515345466743</v>
      </c>
      <c r="AF52" s="13">
        <v>28.798394813158062</v>
      </c>
      <c r="AG52" s="13">
        <v>47.772202008382493</v>
      </c>
      <c r="AH52" s="14">
        <v>35.971209219181681</v>
      </c>
      <c r="AI52" s="13">
        <v>26.307708345259122</v>
      </c>
      <c r="AJ52" s="13">
        <v>9.1477897012685556</v>
      </c>
      <c r="AK52" s="13">
        <v>4.9154000520455039</v>
      </c>
      <c r="AL52" s="14">
        <v>6.1234804046497118</v>
      </c>
      <c r="AM52" s="13">
        <v>289.38479179785037</v>
      </c>
      <c r="AN52" s="13">
        <v>73.182317610148445</v>
      </c>
      <c r="AO52" s="13">
        <v>34.407800364318526</v>
      </c>
      <c r="AP52" s="14">
        <v>24.493921618598847</v>
      </c>
    </row>
    <row r="53" spans="2:42" x14ac:dyDescent="0.25">
      <c r="B53" s="11">
        <v>50</v>
      </c>
      <c r="C53" s="13">
        <v>2026.8175004183024</v>
      </c>
      <c r="D53" s="13">
        <v>3033.7144315670334</v>
      </c>
      <c r="E53" s="13">
        <v>2894.801037238461</v>
      </c>
      <c r="F53" s="14">
        <v>3667.609121972187</v>
      </c>
      <c r="G53" s="13">
        <v>0</v>
      </c>
      <c r="H53" s="13">
        <v>0</v>
      </c>
      <c r="I53" s="13">
        <v>0</v>
      </c>
      <c r="J53" s="14">
        <v>0</v>
      </c>
      <c r="K53" s="13">
        <v>9</v>
      </c>
      <c r="L53" s="13">
        <v>15</v>
      </c>
      <c r="M53" s="13">
        <v>8</v>
      </c>
      <c r="N53" s="14">
        <v>1</v>
      </c>
      <c r="O53" s="13">
        <v>0.78941493236060267</v>
      </c>
      <c r="P53" s="13">
        <v>0.85703518200195172</v>
      </c>
      <c r="Q53" s="13">
        <v>0.72543845776818106</v>
      </c>
      <c r="R53" s="14">
        <v>0.98156588673336287</v>
      </c>
      <c r="S53" s="13">
        <v>1350</v>
      </c>
      <c r="T53" s="13">
        <v>3000</v>
      </c>
      <c r="U53" s="13">
        <v>3200</v>
      </c>
      <c r="V53" s="14">
        <v>1100</v>
      </c>
      <c r="W53" s="13">
        <v>1550</v>
      </c>
      <c r="X53" s="13">
        <v>3400</v>
      </c>
      <c r="Y53" s="13">
        <v>4200</v>
      </c>
      <c r="Z53" s="14">
        <v>3600</v>
      </c>
      <c r="AA53" s="13">
        <v>6.7793809429148792</v>
      </c>
      <c r="AB53" s="13">
        <v>3.9361943467757285</v>
      </c>
      <c r="AC53" s="13">
        <v>15.02613624933791</v>
      </c>
      <c r="AD53" s="14">
        <v>9.842852851865171</v>
      </c>
      <c r="AE53" s="13">
        <v>61.014428486233911</v>
      </c>
      <c r="AF53" s="13">
        <v>59.042915201635928</v>
      </c>
      <c r="AG53" s="13">
        <v>120.20908999470328</v>
      </c>
      <c r="AH53" s="14">
        <v>9.842852851865171</v>
      </c>
      <c r="AI53" s="13">
        <v>26.91422987938871</v>
      </c>
      <c r="AJ53" s="13">
        <v>9.7884281810369114</v>
      </c>
      <c r="AK53" s="13">
        <v>9.6844025515257979</v>
      </c>
      <c r="AL53" s="14">
        <v>3.4297087001135544</v>
      </c>
      <c r="AM53" s="13">
        <v>242.22806891449838</v>
      </c>
      <c r="AN53" s="13">
        <v>146.82642271555366</v>
      </c>
      <c r="AO53" s="13">
        <v>77.475220412206383</v>
      </c>
      <c r="AP53" s="14">
        <v>3.4297087001135544</v>
      </c>
    </row>
    <row r="54" spans="2:42" x14ac:dyDescent="0.25">
      <c r="B54" s="11">
        <v>51</v>
      </c>
      <c r="C54" s="13">
        <v>2201.214648537481</v>
      </c>
      <c r="D54" s="13">
        <v>3076.1445845915841</v>
      </c>
      <c r="E54" s="13">
        <v>2389.7986884443576</v>
      </c>
      <c r="F54" s="14">
        <v>3600</v>
      </c>
      <c r="G54" s="13">
        <v>0</v>
      </c>
      <c r="H54" s="13">
        <v>0</v>
      </c>
      <c r="I54" s="13">
        <v>0</v>
      </c>
      <c r="J54" s="14">
        <v>0</v>
      </c>
      <c r="K54" s="13">
        <v>12</v>
      </c>
      <c r="L54" s="13">
        <v>13</v>
      </c>
      <c r="M54" s="13">
        <v>6</v>
      </c>
      <c r="N54" s="14">
        <v>0</v>
      </c>
      <c r="O54" s="13">
        <v>0.72687141213741391</v>
      </c>
      <c r="P54" s="13">
        <v>0.84521384756210949</v>
      </c>
      <c r="Q54" s="13">
        <v>0.87873510440621994</v>
      </c>
      <c r="R54" s="14">
        <v>1</v>
      </c>
      <c r="S54" s="13">
        <v>1800</v>
      </c>
      <c r="T54" s="13">
        <v>2600</v>
      </c>
      <c r="U54" s="13">
        <v>2400</v>
      </c>
      <c r="V54" s="14">
        <v>0</v>
      </c>
      <c r="W54" s="13">
        <v>2000</v>
      </c>
      <c r="X54" s="13">
        <v>3000</v>
      </c>
      <c r="Y54" s="13">
        <v>3400</v>
      </c>
      <c r="Z54" s="14">
        <v>2500</v>
      </c>
      <c r="AA54" s="13">
        <v>5.8581184027760864</v>
      </c>
      <c r="AB54" s="13">
        <v>3.9479624137893796</v>
      </c>
      <c r="AC54" s="13">
        <v>7.581768739924998</v>
      </c>
      <c r="AD54" s="14">
        <v>3.5041881771698442</v>
      </c>
      <c r="AE54" s="13">
        <v>70.297420833313041</v>
      </c>
      <c r="AF54" s="13">
        <v>51.323511379261937</v>
      </c>
      <c r="AG54" s="13">
        <v>45.490612439549992</v>
      </c>
      <c r="AH54" s="14">
        <v>0</v>
      </c>
      <c r="AI54" s="13">
        <v>26.917312140734243</v>
      </c>
      <c r="AJ54" s="13">
        <v>13.197580625484658</v>
      </c>
      <c r="AK54" s="13">
        <v>6.9700187313286026</v>
      </c>
      <c r="AL54" s="14">
        <v>5.1942151095486064</v>
      </c>
      <c r="AM54" s="13">
        <v>323.00774568881093</v>
      </c>
      <c r="AN54" s="13">
        <v>171.56854813130056</v>
      </c>
      <c r="AO54" s="13">
        <v>41.820112387971619</v>
      </c>
      <c r="AP54" s="14">
        <v>0</v>
      </c>
    </row>
    <row r="55" spans="2:42" x14ac:dyDescent="0.25">
      <c r="B55" s="11">
        <v>52</v>
      </c>
      <c r="C55" s="13">
        <v>2106.8527829141585</v>
      </c>
      <c r="D55" s="13">
        <v>3071.5286324799181</v>
      </c>
      <c r="E55" s="13">
        <v>2358.1545684848252</v>
      </c>
      <c r="F55" s="14">
        <v>3600</v>
      </c>
      <c r="G55" s="13">
        <v>0</v>
      </c>
      <c r="H55" s="13">
        <v>0</v>
      </c>
      <c r="I55" s="13">
        <v>0</v>
      </c>
      <c r="J55" s="14">
        <v>0</v>
      </c>
      <c r="K55" s="13">
        <v>11</v>
      </c>
      <c r="L55" s="13">
        <v>11</v>
      </c>
      <c r="M55" s="13">
        <v>4</v>
      </c>
      <c r="N55" s="14">
        <v>0</v>
      </c>
      <c r="O55" s="13">
        <v>0.75942657834256011</v>
      </c>
      <c r="P55" s="13">
        <v>0.8464840511354077</v>
      </c>
      <c r="Q55" s="13">
        <v>0.89052686709561357</v>
      </c>
      <c r="R55" s="14">
        <v>1</v>
      </c>
      <c r="S55" s="13">
        <v>1650</v>
      </c>
      <c r="T55" s="13">
        <v>2200</v>
      </c>
      <c r="U55" s="13">
        <v>1600</v>
      </c>
      <c r="V55" s="14">
        <v>0</v>
      </c>
      <c r="W55" s="13">
        <v>1850</v>
      </c>
      <c r="X55" s="13">
        <v>2600</v>
      </c>
      <c r="Y55" s="13">
        <v>2600</v>
      </c>
      <c r="Z55" s="14">
        <v>2500</v>
      </c>
      <c r="AA55" s="13">
        <v>2</v>
      </c>
      <c r="AB55" s="13">
        <v>3.6606609315466434</v>
      </c>
      <c r="AC55" s="13">
        <v>11.166352533505767</v>
      </c>
      <c r="AD55" s="14">
        <v>4.0635015327153923</v>
      </c>
      <c r="AE55" s="13">
        <v>22</v>
      </c>
      <c r="AF55" s="13">
        <v>40.26727024701308</v>
      </c>
      <c r="AG55" s="13">
        <v>44.66541013402307</v>
      </c>
      <c r="AH55" s="14">
        <v>0</v>
      </c>
      <c r="AI55" s="13">
        <v>29.493247926064853</v>
      </c>
      <c r="AJ55" s="13">
        <v>16.435972374363615</v>
      </c>
      <c r="AK55" s="13">
        <v>8.5388113892837687</v>
      </c>
      <c r="AL55" s="14">
        <v>3.8218260238373345</v>
      </c>
      <c r="AM55" s="13">
        <v>324.4257271867134</v>
      </c>
      <c r="AN55" s="13">
        <v>180.79569611799977</v>
      </c>
      <c r="AO55" s="13">
        <v>34.155245557135075</v>
      </c>
      <c r="AP55" s="14">
        <v>0</v>
      </c>
    </row>
    <row r="56" spans="2:42" x14ac:dyDescent="0.25">
      <c r="B56" s="11">
        <v>53</v>
      </c>
      <c r="C56" s="13">
        <v>1937.6661438730414</v>
      </c>
      <c r="D56" s="13">
        <v>2845.5932619824539</v>
      </c>
      <c r="E56" s="13">
        <v>2477.3492358888579</v>
      </c>
      <c r="F56" s="14">
        <v>3600</v>
      </c>
      <c r="G56" s="13">
        <v>0</v>
      </c>
      <c r="H56" s="13">
        <v>0</v>
      </c>
      <c r="I56" s="13">
        <v>0</v>
      </c>
      <c r="J56" s="14">
        <v>0</v>
      </c>
      <c r="K56" s="13">
        <v>8</v>
      </c>
      <c r="L56" s="13">
        <v>14</v>
      </c>
      <c r="M56" s="13">
        <v>5</v>
      </c>
      <c r="N56" s="14">
        <v>0</v>
      </c>
      <c r="O56" s="13">
        <v>0.82573564339721173</v>
      </c>
      <c r="P56" s="13">
        <v>0.91369347641364762</v>
      </c>
      <c r="Q56" s="13">
        <v>0.8476802420820303</v>
      </c>
      <c r="R56" s="14">
        <v>1</v>
      </c>
      <c r="S56" s="13">
        <v>1200</v>
      </c>
      <c r="T56" s="13">
        <v>2800</v>
      </c>
      <c r="U56" s="13">
        <v>2000</v>
      </c>
      <c r="V56" s="14">
        <v>0</v>
      </c>
      <c r="W56" s="13">
        <v>1400</v>
      </c>
      <c r="X56" s="13">
        <v>3200</v>
      </c>
      <c r="Y56" s="13">
        <v>3000</v>
      </c>
      <c r="Z56" s="14">
        <v>2500</v>
      </c>
      <c r="AA56" s="13">
        <v>2</v>
      </c>
      <c r="AB56" s="13">
        <v>2.3516510750384647</v>
      </c>
      <c r="AC56" s="13">
        <v>10.4945204777067</v>
      </c>
      <c r="AD56" s="14">
        <v>7.1955566885765938</v>
      </c>
      <c r="AE56" s="13">
        <v>16</v>
      </c>
      <c r="AF56" s="13">
        <v>32.923115050538506</v>
      </c>
      <c r="AG56" s="13">
        <v>52.472602388533502</v>
      </c>
      <c r="AH56" s="14">
        <v>0</v>
      </c>
      <c r="AI56" s="13">
        <v>29.367584188501908</v>
      </c>
      <c r="AJ56" s="13">
        <v>6.5255913509863488</v>
      </c>
      <c r="AK56" s="13">
        <v>11.439524662480931</v>
      </c>
      <c r="AL56" s="14">
        <v>4.3486737222350049</v>
      </c>
      <c r="AM56" s="13">
        <v>234.94067350801527</v>
      </c>
      <c r="AN56" s="13">
        <v>91.358278913808888</v>
      </c>
      <c r="AO56" s="13">
        <v>57.197623312404659</v>
      </c>
      <c r="AP56" s="14">
        <v>0</v>
      </c>
    </row>
    <row r="57" spans="2:42" x14ac:dyDescent="0.25">
      <c r="B57" s="11">
        <v>54</v>
      </c>
      <c r="C57" s="13">
        <v>1880.8233161895178</v>
      </c>
      <c r="D57" s="13">
        <v>2767.2439864859657</v>
      </c>
      <c r="E57" s="13">
        <v>2534.3220475724888</v>
      </c>
      <c r="F57" s="14">
        <v>3600</v>
      </c>
      <c r="G57" s="13">
        <v>0</v>
      </c>
      <c r="H57" s="13">
        <v>0</v>
      </c>
      <c r="I57" s="13">
        <v>0</v>
      </c>
      <c r="J57" s="14">
        <v>0</v>
      </c>
      <c r="K57" s="13">
        <v>6</v>
      </c>
      <c r="L57" s="13">
        <v>7</v>
      </c>
      <c r="M57" s="13">
        <v>7</v>
      </c>
      <c r="N57" s="14">
        <v>0</v>
      </c>
      <c r="O57" s="13">
        <v>0.85069128302893648</v>
      </c>
      <c r="P57" s="13">
        <v>0.93956297771258557</v>
      </c>
      <c r="Q57" s="13">
        <v>0.82862397145283651</v>
      </c>
      <c r="R57" s="14">
        <v>1</v>
      </c>
      <c r="S57" s="13">
        <v>900</v>
      </c>
      <c r="T57" s="13">
        <v>1400</v>
      </c>
      <c r="U57" s="13">
        <v>2800</v>
      </c>
      <c r="V57" s="14">
        <v>0</v>
      </c>
      <c r="W57" s="13">
        <v>1100</v>
      </c>
      <c r="X57" s="13">
        <v>1800</v>
      </c>
      <c r="Y57" s="13">
        <v>3800</v>
      </c>
      <c r="Z57" s="14">
        <v>2500</v>
      </c>
      <c r="AA57" s="13">
        <v>11.035413229818241</v>
      </c>
      <c r="AB57" s="13">
        <v>2.193040096605174</v>
      </c>
      <c r="AC57" s="13">
        <v>10.20279966305305</v>
      </c>
      <c r="AD57" s="14">
        <v>3.8975522763741326</v>
      </c>
      <c r="AE57" s="13">
        <v>66.21247937890945</v>
      </c>
      <c r="AF57" s="13">
        <v>15.351280676236218</v>
      </c>
      <c r="AG57" s="13">
        <v>71.419597641371354</v>
      </c>
      <c r="AH57" s="14">
        <v>0</v>
      </c>
      <c r="AI57" s="13">
        <v>24.79867884323702</v>
      </c>
      <c r="AJ57" s="13">
        <v>10.23971877394866</v>
      </c>
      <c r="AK57" s="13">
        <v>7.4244489875123367</v>
      </c>
      <c r="AL57" s="14">
        <v>5.3910259241370184</v>
      </c>
      <c r="AM57" s="13">
        <v>148.79207305942214</v>
      </c>
      <c r="AN57" s="13">
        <v>71.678031417640625</v>
      </c>
      <c r="AO57" s="13">
        <v>51.971142912586359</v>
      </c>
      <c r="AP57" s="14">
        <v>0</v>
      </c>
    </row>
    <row r="58" spans="2:42" x14ac:dyDescent="0.25">
      <c r="B58" s="11">
        <v>55</v>
      </c>
      <c r="C58" s="13">
        <v>2153.0679131394222</v>
      </c>
      <c r="D58" s="13">
        <v>2932.6793740017388</v>
      </c>
      <c r="E58" s="13">
        <v>2448.3265621513005</v>
      </c>
      <c r="F58" s="14">
        <v>3675.9274733197349</v>
      </c>
      <c r="G58" s="13">
        <v>0</v>
      </c>
      <c r="H58" s="13">
        <v>0</v>
      </c>
      <c r="I58" s="13">
        <v>0</v>
      </c>
      <c r="J58" s="14">
        <v>0</v>
      </c>
      <c r="K58" s="13">
        <v>9</v>
      </c>
      <c r="L58" s="13">
        <v>10</v>
      </c>
      <c r="M58" s="13">
        <v>5</v>
      </c>
      <c r="N58" s="14">
        <v>2</v>
      </c>
      <c r="O58" s="13">
        <v>0.74312565350853932</v>
      </c>
      <c r="P58" s="13">
        <v>0.88656128694089509</v>
      </c>
      <c r="Q58" s="13">
        <v>0.8577287166115487</v>
      </c>
      <c r="R58" s="14">
        <v>0.97934467590266006</v>
      </c>
      <c r="S58" s="13">
        <v>1350</v>
      </c>
      <c r="T58" s="13">
        <v>2000</v>
      </c>
      <c r="U58" s="13">
        <v>2000</v>
      </c>
      <c r="V58" s="14">
        <v>2200</v>
      </c>
      <c r="W58" s="13">
        <v>1550</v>
      </c>
      <c r="X58" s="13">
        <v>2400</v>
      </c>
      <c r="Y58" s="13">
        <v>3000</v>
      </c>
      <c r="Z58" s="14">
        <v>4700</v>
      </c>
      <c r="AA58" s="13">
        <v>6.3608243653062999</v>
      </c>
      <c r="AB58" s="13">
        <v>3.7772496658626187</v>
      </c>
      <c r="AC58" s="13">
        <v>13.36270989680747</v>
      </c>
      <c r="AD58" s="14">
        <v>2.879082799318109</v>
      </c>
      <c r="AE58" s="13">
        <v>57.247419287756699</v>
      </c>
      <c r="AF58" s="13">
        <v>37.772496658626189</v>
      </c>
      <c r="AG58" s="13">
        <v>66.813549484037352</v>
      </c>
      <c r="AH58" s="14">
        <v>5.7581655986362179</v>
      </c>
      <c r="AI58" s="13">
        <v>34.739071073327416</v>
      </c>
      <c r="AJ58" s="13">
        <v>12.557925014648493</v>
      </c>
      <c r="AK58" s="13">
        <v>7.1243549111295099</v>
      </c>
      <c r="AL58" s="14">
        <v>4.5568338757242604</v>
      </c>
      <c r="AM58" s="13">
        <v>312.65163965994674</v>
      </c>
      <c r="AN58" s="13">
        <v>125.57925014648492</v>
      </c>
      <c r="AO58" s="13">
        <v>35.621774555647548</v>
      </c>
      <c r="AP58" s="14">
        <v>9.1136677514485207</v>
      </c>
    </row>
    <row r="59" spans="2:42" x14ac:dyDescent="0.25">
      <c r="B59" s="11">
        <v>56</v>
      </c>
      <c r="C59" s="13">
        <v>2087.0581980615166</v>
      </c>
      <c r="D59" s="13">
        <v>2895.1693708376561</v>
      </c>
      <c r="E59" s="13">
        <v>2348.7764956751612</v>
      </c>
      <c r="F59" s="14">
        <v>3600</v>
      </c>
      <c r="G59" s="13">
        <v>0</v>
      </c>
      <c r="H59" s="13">
        <v>0</v>
      </c>
      <c r="I59" s="13">
        <v>0</v>
      </c>
      <c r="J59" s="14">
        <v>0</v>
      </c>
      <c r="K59" s="13">
        <v>11</v>
      </c>
      <c r="L59" s="13">
        <v>11</v>
      </c>
      <c r="M59" s="13">
        <v>4</v>
      </c>
      <c r="N59" s="14">
        <v>0</v>
      </c>
      <c r="O59" s="13">
        <v>0.76662931655959488</v>
      </c>
      <c r="P59" s="13">
        <v>0.89804763278762689</v>
      </c>
      <c r="Q59" s="13">
        <v>0.89408251652158599</v>
      </c>
      <c r="R59" s="14">
        <v>1</v>
      </c>
      <c r="S59" s="13">
        <v>1650</v>
      </c>
      <c r="T59" s="13">
        <v>2200</v>
      </c>
      <c r="U59" s="13">
        <v>1600</v>
      </c>
      <c r="V59" s="14">
        <v>0</v>
      </c>
      <c r="W59" s="13">
        <v>1850</v>
      </c>
      <c r="X59" s="13">
        <v>2600</v>
      </c>
      <c r="Y59" s="13">
        <v>2600</v>
      </c>
      <c r="Z59" s="14">
        <v>2500</v>
      </c>
      <c r="AA59" s="13">
        <v>7.517079542098446</v>
      </c>
      <c r="AB59" s="13">
        <v>2.7074221776900003</v>
      </c>
      <c r="AC59" s="13">
        <v>10.460130423223926</v>
      </c>
      <c r="AD59" s="14">
        <v>7.7118741253125318</v>
      </c>
      <c r="AE59" s="13">
        <v>82.687874963082905</v>
      </c>
      <c r="AF59" s="13">
        <v>29.781643954590002</v>
      </c>
      <c r="AG59" s="13">
        <v>41.840521692895706</v>
      </c>
      <c r="AH59" s="14">
        <v>0</v>
      </c>
      <c r="AI59" s="13">
        <v>23.033264471918219</v>
      </c>
      <c r="AJ59" s="13">
        <v>10.63906953011157</v>
      </c>
      <c r="AK59" s="13">
        <v>8.6050166028905775</v>
      </c>
      <c r="AL59" s="14">
        <v>4.1288460418451916</v>
      </c>
      <c r="AM59" s="13">
        <v>253.3659091911004</v>
      </c>
      <c r="AN59" s="13">
        <v>117.02976483122727</v>
      </c>
      <c r="AO59" s="13">
        <v>34.42006641156231</v>
      </c>
      <c r="AP59" s="14">
        <v>0</v>
      </c>
    </row>
    <row r="60" spans="2:42" x14ac:dyDescent="0.25">
      <c r="B60" s="11">
        <v>57</v>
      </c>
      <c r="C60" s="13">
        <v>2098.758887711776</v>
      </c>
      <c r="D60" s="13">
        <v>2958.107405087083</v>
      </c>
      <c r="E60" s="13">
        <v>2601.7904231029515</v>
      </c>
      <c r="F60" s="14">
        <v>3635.8289004027042</v>
      </c>
      <c r="G60" s="13">
        <v>0</v>
      </c>
      <c r="H60" s="13">
        <v>0</v>
      </c>
      <c r="I60" s="13">
        <v>0</v>
      </c>
      <c r="J60" s="14">
        <v>0</v>
      </c>
      <c r="K60" s="13">
        <v>11</v>
      </c>
      <c r="L60" s="13">
        <v>14</v>
      </c>
      <c r="M60" s="13">
        <v>8</v>
      </c>
      <c r="N60" s="14">
        <v>1</v>
      </c>
      <c r="O60" s="13">
        <v>0.76235531835886094</v>
      </c>
      <c r="P60" s="13">
        <v>0.87894036421015598</v>
      </c>
      <c r="Q60" s="13">
        <v>0.80713649391310105</v>
      </c>
      <c r="R60" s="14">
        <v>0.99014560327667345</v>
      </c>
      <c r="S60" s="13">
        <v>1650</v>
      </c>
      <c r="T60" s="13">
        <v>2800</v>
      </c>
      <c r="U60" s="13">
        <v>3200</v>
      </c>
      <c r="V60" s="14">
        <v>1100</v>
      </c>
      <c r="W60" s="13">
        <v>1850</v>
      </c>
      <c r="X60" s="13">
        <v>3200</v>
      </c>
      <c r="Y60" s="13">
        <v>4200</v>
      </c>
      <c r="Z60" s="14">
        <v>3600</v>
      </c>
      <c r="AA60" s="13">
        <v>3.0145253239426646</v>
      </c>
      <c r="AB60" s="13">
        <v>2</v>
      </c>
      <c r="AC60" s="13">
        <v>10.46842182470435</v>
      </c>
      <c r="AD60" s="14">
        <v>3.6506311999379499</v>
      </c>
      <c r="AE60" s="13">
        <v>33.159778563369308</v>
      </c>
      <c r="AF60" s="13">
        <v>28</v>
      </c>
      <c r="AG60" s="13">
        <v>83.747374597634803</v>
      </c>
      <c r="AH60" s="14">
        <v>3.6506311999379499</v>
      </c>
      <c r="AI60" s="13">
        <v>28.095323909079177</v>
      </c>
      <c r="AJ60" s="13">
        <v>10.451848252669674</v>
      </c>
      <c r="AK60" s="13">
        <v>6.8892937231165465</v>
      </c>
      <c r="AL60" s="14">
        <v>3.4445344408571561</v>
      </c>
      <c r="AM60" s="13">
        <v>309.04856299987097</v>
      </c>
      <c r="AN60" s="13">
        <v>146.32587553737542</v>
      </c>
      <c r="AO60" s="13">
        <v>55.114349784932372</v>
      </c>
      <c r="AP60" s="14">
        <v>3.4445344408571561</v>
      </c>
    </row>
    <row r="61" spans="2:42" x14ac:dyDescent="0.25">
      <c r="B61" s="11">
        <v>58</v>
      </c>
      <c r="C61" s="13">
        <v>1866.5620139560122</v>
      </c>
      <c r="D61" s="13">
        <v>2757.0502598313251</v>
      </c>
      <c r="E61" s="13">
        <v>2627.2001006633568</v>
      </c>
      <c r="F61" s="14">
        <v>3661.1602511950791</v>
      </c>
      <c r="G61" s="13">
        <v>0</v>
      </c>
      <c r="H61" s="13">
        <v>0</v>
      </c>
      <c r="I61" s="13">
        <v>0</v>
      </c>
      <c r="J61" s="14">
        <v>0</v>
      </c>
      <c r="K61" s="13">
        <v>6</v>
      </c>
      <c r="L61" s="13">
        <v>8</v>
      </c>
      <c r="M61" s="13">
        <v>6</v>
      </c>
      <c r="N61" s="14">
        <v>1</v>
      </c>
      <c r="O61" s="13">
        <v>0.85719091465326802</v>
      </c>
      <c r="P61" s="13">
        <v>0.94303685278449245</v>
      </c>
      <c r="Q61" s="13">
        <v>0.79933005463487872</v>
      </c>
      <c r="R61" s="14">
        <v>0.98329484453046945</v>
      </c>
      <c r="S61" s="13">
        <v>900</v>
      </c>
      <c r="T61" s="13">
        <v>1600</v>
      </c>
      <c r="U61" s="13">
        <v>2400</v>
      </c>
      <c r="V61" s="14">
        <v>1100</v>
      </c>
      <c r="W61" s="13">
        <v>1100</v>
      </c>
      <c r="X61" s="13">
        <v>2000</v>
      </c>
      <c r="Y61" s="13">
        <v>3400</v>
      </c>
      <c r="Z61" s="14">
        <v>3600</v>
      </c>
      <c r="AA61" s="13">
        <v>6.9898302247324198</v>
      </c>
      <c r="AB61" s="13">
        <v>2.3852712420622697</v>
      </c>
      <c r="AC61" s="13">
        <v>12.829893539052614</v>
      </c>
      <c r="AD61" s="14">
        <v>5.9684401177830981</v>
      </c>
      <c r="AE61" s="13">
        <v>41.93898134839452</v>
      </c>
      <c r="AF61" s="13">
        <v>19.082169936498158</v>
      </c>
      <c r="AG61" s="13">
        <v>76.979361234315689</v>
      </c>
      <c r="AH61" s="14">
        <v>5.9684401177830981</v>
      </c>
      <c r="AI61" s="13">
        <v>27.284350258483258</v>
      </c>
      <c r="AJ61" s="13">
        <v>7.8680952567290978</v>
      </c>
      <c r="AK61" s="13">
        <v>11.250499904761947</v>
      </c>
      <c r="AL61" s="14">
        <v>6.0592718202788882</v>
      </c>
      <c r="AM61" s="13">
        <v>163.70610155089955</v>
      </c>
      <c r="AN61" s="13">
        <v>62.944762053832783</v>
      </c>
      <c r="AO61" s="13">
        <v>67.502999428571684</v>
      </c>
      <c r="AP61" s="14">
        <v>6.0592718202788882</v>
      </c>
    </row>
    <row r="62" spans="2:42" x14ac:dyDescent="0.25">
      <c r="B62" s="11">
        <v>59</v>
      </c>
      <c r="C62" s="13">
        <v>3168.9391400090758</v>
      </c>
      <c r="D62" s="13">
        <v>3046.6319963694409</v>
      </c>
      <c r="E62" s="13">
        <v>2184.7975829045695</v>
      </c>
      <c r="F62" s="14">
        <v>3600</v>
      </c>
      <c r="G62" s="13">
        <v>0</v>
      </c>
      <c r="H62" s="13">
        <v>0</v>
      </c>
      <c r="I62" s="13">
        <v>0</v>
      </c>
      <c r="J62" s="14">
        <v>0</v>
      </c>
      <c r="K62" s="13">
        <v>17</v>
      </c>
      <c r="L62" s="13">
        <v>12</v>
      </c>
      <c r="M62" s="13">
        <v>2</v>
      </c>
      <c r="N62" s="14">
        <v>0</v>
      </c>
      <c r="O62" s="13">
        <v>0.50490082936569669</v>
      </c>
      <c r="P62" s="13">
        <v>0.85340139639389467</v>
      </c>
      <c r="Q62" s="13">
        <v>0.96118744200007966</v>
      </c>
      <c r="R62" s="14">
        <v>1</v>
      </c>
      <c r="S62" s="13">
        <v>2550</v>
      </c>
      <c r="T62" s="13">
        <v>2400</v>
      </c>
      <c r="U62" s="13">
        <v>800</v>
      </c>
      <c r="V62" s="14">
        <v>0</v>
      </c>
      <c r="W62" s="13">
        <v>2750</v>
      </c>
      <c r="X62" s="13">
        <v>2800</v>
      </c>
      <c r="Y62" s="13">
        <v>1800</v>
      </c>
      <c r="Z62" s="14">
        <v>2500</v>
      </c>
      <c r="AA62" s="13">
        <v>11.310846256938238</v>
      </c>
      <c r="AB62" s="13">
        <v>4.9566233663737789</v>
      </c>
      <c r="AC62" s="13">
        <v>6.2328956917125318</v>
      </c>
      <c r="AD62" s="14">
        <v>4.2044078169565076</v>
      </c>
      <c r="AE62" s="13">
        <v>192.28438636795005</v>
      </c>
      <c r="AF62" s="13">
        <v>59.479480396485343</v>
      </c>
      <c r="AG62" s="13">
        <v>12.465791383425064</v>
      </c>
      <c r="AH62" s="14">
        <v>0</v>
      </c>
      <c r="AI62" s="13">
        <v>30.626965843849806</v>
      </c>
      <c r="AJ62" s="13">
        <v>12.635209066358868</v>
      </c>
      <c r="AK62" s="13">
        <v>7.7396251882587928</v>
      </c>
      <c r="AL62" s="14">
        <v>4.9274753064352677</v>
      </c>
      <c r="AM62" s="13">
        <v>520.65841934544676</v>
      </c>
      <c r="AN62" s="13">
        <v>151.62250879630642</v>
      </c>
      <c r="AO62" s="13">
        <v>15.479250376517586</v>
      </c>
      <c r="AP62" s="14">
        <v>0</v>
      </c>
    </row>
    <row r="63" spans="2:42" x14ac:dyDescent="0.25">
      <c r="B63" s="11">
        <v>60</v>
      </c>
      <c r="C63" s="13">
        <v>2253.0488624639634</v>
      </c>
      <c r="D63" s="13">
        <v>2896.7653203373056</v>
      </c>
      <c r="E63" s="13">
        <v>2254.592179051283</v>
      </c>
      <c r="F63" s="14">
        <v>3651.983296827565</v>
      </c>
      <c r="G63" s="13">
        <v>0</v>
      </c>
      <c r="H63" s="13">
        <v>0</v>
      </c>
      <c r="I63" s="13">
        <v>0</v>
      </c>
      <c r="J63" s="14">
        <v>0</v>
      </c>
      <c r="K63" s="13">
        <v>11</v>
      </c>
      <c r="L63" s="13">
        <v>11</v>
      </c>
      <c r="M63" s="13">
        <v>3</v>
      </c>
      <c r="N63" s="14">
        <v>1</v>
      </c>
      <c r="O63" s="13">
        <v>0.71014882395858003</v>
      </c>
      <c r="P63" s="13">
        <v>0.89755286068436169</v>
      </c>
      <c r="Q63" s="13">
        <v>0.93143230936056276</v>
      </c>
      <c r="R63" s="14">
        <v>0.98576573532723377</v>
      </c>
      <c r="S63" s="13">
        <v>1650</v>
      </c>
      <c r="T63" s="13">
        <v>2200</v>
      </c>
      <c r="U63" s="13">
        <v>1200</v>
      </c>
      <c r="V63" s="14">
        <v>1100</v>
      </c>
      <c r="W63" s="13">
        <v>1850</v>
      </c>
      <c r="X63" s="13">
        <v>2600</v>
      </c>
      <c r="Y63" s="13">
        <v>2200</v>
      </c>
      <c r="Z63" s="14">
        <v>3600</v>
      </c>
      <c r="AA63" s="13">
        <v>4.4832914997633431</v>
      </c>
      <c r="AB63" s="13">
        <v>3.1931019794735787</v>
      </c>
      <c r="AC63" s="13">
        <v>8.8973934659309712</v>
      </c>
      <c r="AD63" s="14">
        <v>3.3505509519204733</v>
      </c>
      <c r="AE63" s="13">
        <v>49.316206497396777</v>
      </c>
      <c r="AF63" s="13">
        <v>35.124121774209364</v>
      </c>
      <c r="AG63" s="13">
        <v>26.692180397792914</v>
      </c>
      <c r="AH63" s="14">
        <v>3.3505509519204733</v>
      </c>
      <c r="AI63" s="13">
        <v>33.460862454749815</v>
      </c>
      <c r="AJ63" s="13">
        <v>10.218159894573619</v>
      </c>
      <c r="AK63" s="13">
        <v>7.5588522875339734</v>
      </c>
      <c r="AL63" s="14">
        <v>6.898119612471195</v>
      </c>
      <c r="AM63" s="13">
        <v>368.06948700224797</v>
      </c>
      <c r="AN63" s="13">
        <v>112.3997588403098</v>
      </c>
      <c r="AO63" s="13">
        <v>22.67655686260192</v>
      </c>
      <c r="AP63" s="14">
        <v>6.898119612471195</v>
      </c>
    </row>
    <row r="64" spans="2:42" x14ac:dyDescent="0.25">
      <c r="B64" s="11">
        <v>61</v>
      </c>
      <c r="C64" s="13">
        <v>1928.0521756098096</v>
      </c>
      <c r="D64" s="13">
        <v>3008.1136691964139</v>
      </c>
      <c r="E64" s="13">
        <v>2600.1382441896981</v>
      </c>
      <c r="F64" s="14">
        <v>3662.4861661056834</v>
      </c>
      <c r="G64" s="13">
        <v>0</v>
      </c>
      <c r="H64" s="13">
        <v>0</v>
      </c>
      <c r="I64" s="13">
        <v>0</v>
      </c>
      <c r="J64" s="14">
        <v>0</v>
      </c>
      <c r="K64" s="13">
        <v>8</v>
      </c>
      <c r="L64" s="13">
        <v>14</v>
      </c>
      <c r="M64" s="13">
        <v>7</v>
      </c>
      <c r="N64" s="14">
        <v>1</v>
      </c>
      <c r="O64" s="13">
        <v>0.82985306115688884</v>
      </c>
      <c r="P64" s="13">
        <v>0.86432904003077882</v>
      </c>
      <c r="Q64" s="13">
        <v>0.80764936429541256</v>
      </c>
      <c r="R64" s="14">
        <v>0.9829388663132822</v>
      </c>
      <c r="S64" s="13">
        <v>1200</v>
      </c>
      <c r="T64" s="13">
        <v>2800</v>
      </c>
      <c r="U64" s="13">
        <v>2800</v>
      </c>
      <c r="V64" s="14">
        <v>1100</v>
      </c>
      <c r="W64" s="13">
        <v>1400</v>
      </c>
      <c r="X64" s="13">
        <v>3200</v>
      </c>
      <c r="Y64" s="13">
        <v>3800</v>
      </c>
      <c r="Z64" s="14">
        <v>3600</v>
      </c>
      <c r="AA64" s="13">
        <v>2</v>
      </c>
      <c r="AB64" s="13">
        <v>3.3156487026266612</v>
      </c>
      <c r="AC64" s="13">
        <v>9.4231401193428006</v>
      </c>
      <c r="AD64" s="14">
        <v>7.1111604389084464</v>
      </c>
      <c r="AE64" s="13">
        <v>16</v>
      </c>
      <c r="AF64" s="13">
        <v>46.419081836773259</v>
      </c>
      <c r="AG64" s="13">
        <v>65.961980835399601</v>
      </c>
      <c r="AH64" s="14">
        <v>7.1111604389084464</v>
      </c>
      <c r="AI64" s="13">
        <v>28.626448991760011</v>
      </c>
      <c r="AJ64" s="13">
        <v>10.639078608493236</v>
      </c>
      <c r="AK64" s="13">
        <v>10.361496695986183</v>
      </c>
      <c r="AL64" s="14">
        <v>5.172855815528357</v>
      </c>
      <c r="AM64" s="13">
        <v>229.01159193408009</v>
      </c>
      <c r="AN64" s="13">
        <v>148.9471005189053</v>
      </c>
      <c r="AO64" s="13">
        <v>72.530476871903289</v>
      </c>
      <c r="AP64" s="14">
        <v>5.172855815528357</v>
      </c>
    </row>
    <row r="65" spans="2:42" x14ac:dyDescent="0.25">
      <c r="B65" s="11">
        <v>62</v>
      </c>
      <c r="C65" s="13">
        <v>2089.18431209144</v>
      </c>
      <c r="D65" s="13">
        <v>2658.433164502012</v>
      </c>
      <c r="E65" s="13">
        <v>2234.731121055419</v>
      </c>
      <c r="F65" s="14">
        <v>3716.997256987062</v>
      </c>
      <c r="G65" s="13">
        <v>0</v>
      </c>
      <c r="H65" s="13">
        <v>0</v>
      </c>
      <c r="I65" s="13">
        <v>0</v>
      </c>
      <c r="J65" s="14">
        <v>0</v>
      </c>
      <c r="K65" s="13">
        <v>11</v>
      </c>
      <c r="L65" s="13">
        <v>5</v>
      </c>
      <c r="M65" s="13">
        <v>2</v>
      </c>
      <c r="N65" s="14">
        <v>3</v>
      </c>
      <c r="O65" s="13">
        <v>0.76584913582769176</v>
      </c>
      <c r="P65" s="13">
        <v>0.9780196977368969</v>
      </c>
      <c r="Q65" s="13">
        <v>0.93971036614383019</v>
      </c>
      <c r="R65" s="14">
        <v>0.96852371715713936</v>
      </c>
      <c r="S65" s="13">
        <v>1650</v>
      </c>
      <c r="T65" s="13">
        <v>1000</v>
      </c>
      <c r="U65" s="13">
        <v>800</v>
      </c>
      <c r="V65" s="14">
        <v>3300</v>
      </c>
      <c r="W65" s="13">
        <v>1850</v>
      </c>
      <c r="X65" s="13">
        <v>1400</v>
      </c>
      <c r="Y65" s="13">
        <v>1800</v>
      </c>
      <c r="Z65" s="14">
        <v>5800</v>
      </c>
      <c r="AA65" s="13">
        <v>4.8889230864681341</v>
      </c>
      <c r="AB65" s="13">
        <v>2</v>
      </c>
      <c r="AC65" s="13">
        <v>9.5740292434770566</v>
      </c>
      <c r="AD65" s="14">
        <v>4.0990534085370198</v>
      </c>
      <c r="AE65" s="13">
        <v>53.778153951149477</v>
      </c>
      <c r="AF65" s="13">
        <v>10</v>
      </c>
      <c r="AG65" s="13">
        <v>19.148058486954113</v>
      </c>
      <c r="AH65" s="14">
        <v>12.297160225611059</v>
      </c>
      <c r="AI65" s="13">
        <v>25.76355367790676</v>
      </c>
      <c r="AJ65" s="13">
        <v>4.3303270517737058</v>
      </c>
      <c r="AK65" s="13">
        <v>12.130238944744089</v>
      </c>
      <c r="AL65" s="14">
        <v>3.4552544737495534</v>
      </c>
      <c r="AM65" s="13">
        <v>283.39909045697436</v>
      </c>
      <c r="AN65" s="13">
        <v>21.651635258868531</v>
      </c>
      <c r="AO65" s="13">
        <v>24.260477889488179</v>
      </c>
      <c r="AP65" s="14">
        <v>10.36576342124866</v>
      </c>
    </row>
    <row r="66" spans="2:42" x14ac:dyDescent="0.25">
      <c r="B66" s="11">
        <v>63</v>
      </c>
      <c r="C66" s="13">
        <v>2282.8749729162851</v>
      </c>
      <c r="D66" s="13">
        <v>2699.2706002130562</v>
      </c>
      <c r="E66" s="13">
        <v>2389.7568521851717</v>
      </c>
      <c r="F66" s="14">
        <v>3720.5451056239863</v>
      </c>
      <c r="G66" s="13">
        <v>0</v>
      </c>
      <c r="H66" s="13">
        <v>0</v>
      </c>
      <c r="I66" s="13">
        <v>0</v>
      </c>
      <c r="J66" s="14">
        <v>0</v>
      </c>
      <c r="K66" s="13">
        <v>10</v>
      </c>
      <c r="L66" s="13">
        <v>7</v>
      </c>
      <c r="M66" s="13">
        <v>4</v>
      </c>
      <c r="N66" s="14">
        <v>2</v>
      </c>
      <c r="O66" s="13">
        <v>0.70087062102926356</v>
      </c>
      <c r="P66" s="13">
        <v>0.96322317584416295</v>
      </c>
      <c r="Q66" s="13">
        <v>0.87875048797528477</v>
      </c>
      <c r="R66" s="14">
        <v>0.96760014938623651</v>
      </c>
      <c r="S66" s="13">
        <v>1500</v>
      </c>
      <c r="T66" s="13">
        <v>1400</v>
      </c>
      <c r="U66" s="13">
        <v>1600</v>
      </c>
      <c r="V66" s="14">
        <v>2200</v>
      </c>
      <c r="W66" s="13">
        <v>1700</v>
      </c>
      <c r="X66" s="13">
        <v>1800</v>
      </c>
      <c r="Y66" s="13">
        <v>2600</v>
      </c>
      <c r="Z66" s="14">
        <v>4700</v>
      </c>
      <c r="AA66" s="13">
        <v>5.8386067742633756</v>
      </c>
      <c r="AB66" s="13">
        <v>2.7935752867719073</v>
      </c>
      <c r="AC66" s="13">
        <v>7.8281234793116621</v>
      </c>
      <c r="AD66" s="14">
        <v>6.4385582839728324</v>
      </c>
      <c r="AE66" s="13">
        <v>58.386067742633756</v>
      </c>
      <c r="AF66" s="13">
        <v>19.55502700740335</v>
      </c>
      <c r="AG66" s="13">
        <v>31.312493917246648</v>
      </c>
      <c r="AH66" s="14">
        <v>12.877116567945665</v>
      </c>
      <c r="AI66" s="13">
        <v>37.236023797522662</v>
      </c>
      <c r="AJ66" s="13">
        <v>4.7719428252860174</v>
      </c>
      <c r="AK66" s="13">
        <v>13.99678868513708</v>
      </c>
      <c r="AL66" s="14">
        <v>5.2253879369820435</v>
      </c>
      <c r="AM66" s="13">
        <v>372.3602379752266</v>
      </c>
      <c r="AN66" s="13">
        <v>33.403599777002121</v>
      </c>
      <c r="AO66" s="13">
        <v>55.98715474054832</v>
      </c>
      <c r="AP66" s="14">
        <v>10.450775873964087</v>
      </c>
    </row>
    <row r="67" spans="2:42" x14ac:dyDescent="0.25">
      <c r="B67" s="11">
        <v>64</v>
      </c>
      <c r="C67" s="13">
        <v>2479.1215751466912</v>
      </c>
      <c r="D67" s="13">
        <v>2903.2755941946684</v>
      </c>
      <c r="E67" s="13">
        <v>2266.7041968172098</v>
      </c>
      <c r="F67" s="14">
        <v>3645.2422830992587</v>
      </c>
      <c r="G67" s="13">
        <v>0</v>
      </c>
      <c r="H67" s="13">
        <v>0</v>
      </c>
      <c r="I67" s="13">
        <v>0</v>
      </c>
      <c r="J67" s="14">
        <v>0</v>
      </c>
      <c r="K67" s="13">
        <v>13</v>
      </c>
      <c r="L67" s="13">
        <v>10</v>
      </c>
      <c r="M67" s="13">
        <v>3</v>
      </c>
      <c r="N67" s="14">
        <v>1</v>
      </c>
      <c r="O67" s="13">
        <v>0.6453898897254875</v>
      </c>
      <c r="P67" s="13">
        <v>0.8955401978368529</v>
      </c>
      <c r="Q67" s="13">
        <v>0.92645524852722849</v>
      </c>
      <c r="R67" s="14">
        <v>0.98758867598210986</v>
      </c>
      <c r="S67" s="13">
        <v>1950</v>
      </c>
      <c r="T67" s="13">
        <v>2000</v>
      </c>
      <c r="U67" s="13">
        <v>1200</v>
      </c>
      <c r="V67" s="14">
        <v>1100</v>
      </c>
      <c r="W67" s="13">
        <v>2150</v>
      </c>
      <c r="X67" s="13">
        <v>2400</v>
      </c>
      <c r="Y67" s="13">
        <v>2200</v>
      </c>
      <c r="Z67" s="14">
        <v>3600</v>
      </c>
      <c r="AA67" s="13">
        <v>7.3129681900859689</v>
      </c>
      <c r="AB67" s="13">
        <v>2.7117568317750269</v>
      </c>
      <c r="AC67" s="13">
        <v>11.69687997650664</v>
      </c>
      <c r="AD67" s="14">
        <v>5.4776588609007986</v>
      </c>
      <c r="AE67" s="13">
        <v>95.068586471117598</v>
      </c>
      <c r="AF67" s="13">
        <v>27.117568317750269</v>
      </c>
      <c r="AG67" s="13">
        <v>35.090639929519924</v>
      </c>
      <c r="AH67" s="14">
        <v>5.4776588609007986</v>
      </c>
      <c r="AI67" s="13">
        <v>31.966920948013872</v>
      </c>
      <c r="AJ67" s="13">
        <v>12.330454679718162</v>
      </c>
      <c r="AK67" s="13">
        <v>5.9538603769585183</v>
      </c>
      <c r="AL67" s="14">
        <v>3.4584944319800881</v>
      </c>
      <c r="AM67" s="13">
        <v>415.56997232418036</v>
      </c>
      <c r="AN67" s="13">
        <v>123.30454679718162</v>
      </c>
      <c r="AO67" s="13">
        <v>17.861581130875557</v>
      </c>
      <c r="AP67" s="14">
        <v>3.4584944319800881</v>
      </c>
    </row>
    <row r="68" spans="2:42" x14ac:dyDescent="0.25">
      <c r="B68" s="11">
        <v>65</v>
      </c>
      <c r="C68" s="13">
        <v>2188.1285153547492</v>
      </c>
      <c r="D68" s="13">
        <v>2885.0881701442777</v>
      </c>
      <c r="E68" s="13">
        <v>2407.4696176450329</v>
      </c>
      <c r="F68" s="14">
        <v>3683.9327326020984</v>
      </c>
      <c r="G68" s="13">
        <v>0</v>
      </c>
      <c r="H68" s="13">
        <v>0</v>
      </c>
      <c r="I68" s="13">
        <v>0</v>
      </c>
      <c r="J68" s="14">
        <v>0</v>
      </c>
      <c r="K68" s="13">
        <v>11</v>
      </c>
      <c r="L68" s="13">
        <v>10</v>
      </c>
      <c r="M68" s="13">
        <v>5</v>
      </c>
      <c r="N68" s="14">
        <v>2</v>
      </c>
      <c r="O68" s="13">
        <v>0.73121847678156182</v>
      </c>
      <c r="P68" s="13">
        <v>0.90118562992477935</v>
      </c>
      <c r="Q68" s="13">
        <v>0.8722851514338954</v>
      </c>
      <c r="R68" s="14">
        <v>0.97721654039464134</v>
      </c>
      <c r="S68" s="13">
        <v>1650</v>
      </c>
      <c r="T68" s="13">
        <v>2000</v>
      </c>
      <c r="U68" s="13">
        <v>2000</v>
      </c>
      <c r="V68" s="14">
        <v>2200</v>
      </c>
      <c r="W68" s="13">
        <v>1850</v>
      </c>
      <c r="X68" s="13">
        <v>2400</v>
      </c>
      <c r="Y68" s="13">
        <v>3000</v>
      </c>
      <c r="Z68" s="14">
        <v>4700</v>
      </c>
      <c r="AA68" s="13">
        <v>7.1411213763226069</v>
      </c>
      <c r="AB68" s="13">
        <v>2.8832430437254746</v>
      </c>
      <c r="AC68" s="13">
        <v>10.030204390970638</v>
      </c>
      <c r="AD68" s="14">
        <v>2</v>
      </c>
      <c r="AE68" s="13">
        <v>78.552335139548674</v>
      </c>
      <c r="AF68" s="13">
        <v>28.832430437254747</v>
      </c>
      <c r="AG68" s="13">
        <v>50.151021954853192</v>
      </c>
      <c r="AH68" s="14">
        <v>4</v>
      </c>
      <c r="AI68" s="13">
        <v>28.044823481363856</v>
      </c>
      <c r="AJ68" s="13">
        <v>11.346026247106307</v>
      </c>
      <c r="AK68" s="13">
        <v>8.3607338025484097</v>
      </c>
      <c r="AL68" s="14">
        <v>6.2020454579290751</v>
      </c>
      <c r="AM68" s="13">
        <v>308.49305829500241</v>
      </c>
      <c r="AN68" s="13">
        <v>113.46026247106307</v>
      </c>
      <c r="AO68" s="13">
        <v>41.803669012742048</v>
      </c>
      <c r="AP68" s="14">
        <v>12.40409091585815</v>
      </c>
    </row>
    <row r="69" spans="2:42" x14ac:dyDescent="0.25">
      <c r="B69" s="11">
        <v>66</v>
      </c>
      <c r="C69" s="13">
        <v>2176.9199297496439</v>
      </c>
      <c r="D69" s="13">
        <v>2754.490583239738</v>
      </c>
      <c r="E69" s="13">
        <v>2249.8953362072361</v>
      </c>
      <c r="F69" s="14">
        <v>3685.5403187502002</v>
      </c>
      <c r="G69" s="13">
        <v>0</v>
      </c>
      <c r="H69" s="13">
        <v>0</v>
      </c>
      <c r="I69" s="13">
        <v>0</v>
      </c>
      <c r="J69" s="14">
        <v>0</v>
      </c>
      <c r="K69" s="13">
        <v>11</v>
      </c>
      <c r="L69" s="13">
        <v>11</v>
      </c>
      <c r="M69" s="13">
        <v>2</v>
      </c>
      <c r="N69" s="14">
        <v>2</v>
      </c>
      <c r="O69" s="13">
        <v>0.73498339471953278</v>
      </c>
      <c r="P69" s="13">
        <v>0.94391319245026006</v>
      </c>
      <c r="Q69" s="13">
        <v>0.93337675144483734</v>
      </c>
      <c r="R69" s="14">
        <v>0.9767902908794639</v>
      </c>
      <c r="S69" s="13">
        <v>1650</v>
      </c>
      <c r="T69" s="13">
        <v>2200</v>
      </c>
      <c r="U69" s="13">
        <v>800</v>
      </c>
      <c r="V69" s="14">
        <v>2200</v>
      </c>
      <c r="W69" s="13">
        <v>1850</v>
      </c>
      <c r="X69" s="13">
        <v>2600</v>
      </c>
      <c r="Y69" s="13">
        <v>1800</v>
      </c>
      <c r="Z69" s="14">
        <v>4700</v>
      </c>
      <c r="AA69" s="13">
        <v>9.3100538235596133</v>
      </c>
      <c r="AB69" s="13">
        <v>2.2493574223151054</v>
      </c>
      <c r="AC69" s="13">
        <v>8.8346308905799749</v>
      </c>
      <c r="AD69" s="14">
        <v>3.4575426561610216</v>
      </c>
      <c r="AE69" s="13">
        <v>102.41059205915575</v>
      </c>
      <c r="AF69" s="13">
        <v>24.742931645466157</v>
      </c>
      <c r="AG69" s="13">
        <v>17.66926178115995</v>
      </c>
      <c r="AH69" s="14">
        <v>6.9150853123220433</v>
      </c>
      <c r="AI69" s="13">
        <v>25.383029049519724</v>
      </c>
      <c r="AJ69" s="13">
        <v>5.0929155660144927</v>
      </c>
      <c r="AK69" s="13">
        <v>15.149738589278609</v>
      </c>
      <c r="AL69" s="14">
        <v>4.8979526272319935</v>
      </c>
      <c r="AM69" s="13">
        <v>279.21331954471697</v>
      </c>
      <c r="AN69" s="13">
        <v>56.022071226159419</v>
      </c>
      <c r="AO69" s="13">
        <v>30.299477178557218</v>
      </c>
      <c r="AP69" s="14">
        <v>9.7959052544639871</v>
      </c>
    </row>
    <row r="70" spans="2:42" x14ac:dyDescent="0.25">
      <c r="B70" s="11">
        <v>67</v>
      </c>
      <c r="C70" s="13">
        <v>2013.052083239741</v>
      </c>
      <c r="D70" s="13">
        <v>2914.5751826112592</v>
      </c>
      <c r="E70" s="13">
        <v>2219.6095680227345</v>
      </c>
      <c r="F70" s="14">
        <v>3600</v>
      </c>
      <c r="G70" s="13">
        <v>0</v>
      </c>
      <c r="H70" s="13">
        <v>0</v>
      </c>
      <c r="I70" s="13">
        <v>0</v>
      </c>
      <c r="J70" s="14">
        <v>0</v>
      </c>
      <c r="K70" s="13">
        <v>8</v>
      </c>
      <c r="L70" s="13">
        <v>11</v>
      </c>
      <c r="M70" s="13">
        <v>2</v>
      </c>
      <c r="N70" s="14">
        <v>0</v>
      </c>
      <c r="O70" s="13">
        <v>0.79481301716993413</v>
      </c>
      <c r="P70" s="13">
        <v>0.89206825595439909</v>
      </c>
      <c r="Q70" s="13">
        <v>0.94611233896901759</v>
      </c>
      <c r="R70" s="14">
        <v>1</v>
      </c>
      <c r="S70" s="13">
        <v>1200</v>
      </c>
      <c r="T70" s="13">
        <v>2200</v>
      </c>
      <c r="U70" s="13">
        <v>800</v>
      </c>
      <c r="V70" s="14">
        <v>0</v>
      </c>
      <c r="W70" s="13">
        <v>1400</v>
      </c>
      <c r="X70" s="13">
        <v>2600</v>
      </c>
      <c r="Y70" s="13">
        <v>1800</v>
      </c>
      <c r="Z70" s="14">
        <v>2500</v>
      </c>
      <c r="AA70" s="13">
        <v>7.2435677730134813</v>
      </c>
      <c r="AB70" s="13">
        <v>2</v>
      </c>
      <c r="AC70" s="13">
        <v>10.320901662896445</v>
      </c>
      <c r="AD70" s="14">
        <v>2</v>
      </c>
      <c r="AE70" s="13">
        <v>57.948542184107851</v>
      </c>
      <c r="AF70" s="13">
        <v>22</v>
      </c>
      <c r="AG70" s="13">
        <v>20.641803325792889</v>
      </c>
      <c r="AH70" s="14">
        <v>0</v>
      </c>
      <c r="AI70" s="13">
        <v>29.690089136398392</v>
      </c>
      <c r="AJ70" s="13">
        <v>12.129246493242297</v>
      </c>
      <c r="AK70" s="13">
        <v>9.0786563082572407</v>
      </c>
      <c r="AL70" s="14">
        <v>5.1840632320294633</v>
      </c>
      <c r="AM70" s="13">
        <v>237.52071309118713</v>
      </c>
      <c r="AN70" s="13">
        <v>133.42171142566528</v>
      </c>
      <c r="AO70" s="13">
        <v>18.157312616514481</v>
      </c>
      <c r="AP70" s="14">
        <v>0</v>
      </c>
    </row>
    <row r="71" spans="2:42" x14ac:dyDescent="0.25">
      <c r="B71" s="11">
        <v>68</v>
      </c>
      <c r="C71" s="13">
        <v>2119.3754947724497</v>
      </c>
      <c r="D71" s="13">
        <v>3087.827164527077</v>
      </c>
      <c r="E71" s="13">
        <v>2243.4930554846205</v>
      </c>
      <c r="F71" s="14">
        <v>3652.7180491630438</v>
      </c>
      <c r="G71" s="13">
        <v>0</v>
      </c>
      <c r="H71" s="13">
        <v>0</v>
      </c>
      <c r="I71" s="13">
        <v>0</v>
      </c>
      <c r="J71" s="14">
        <v>0</v>
      </c>
      <c r="K71" s="13">
        <v>9</v>
      </c>
      <c r="L71" s="13">
        <v>16</v>
      </c>
      <c r="M71" s="13">
        <v>3</v>
      </c>
      <c r="N71" s="14">
        <v>1</v>
      </c>
      <c r="O71" s="13">
        <v>0.75493936961453201</v>
      </c>
      <c r="P71" s="13">
        <v>0.84201603958562521</v>
      </c>
      <c r="Q71" s="13">
        <v>0.93604033891086658</v>
      </c>
      <c r="R71" s="14">
        <v>0.98556744636364058</v>
      </c>
      <c r="S71" s="13">
        <v>1350</v>
      </c>
      <c r="T71" s="13">
        <v>3200</v>
      </c>
      <c r="U71" s="13">
        <v>1200</v>
      </c>
      <c r="V71" s="14">
        <v>1100</v>
      </c>
      <c r="W71" s="13">
        <v>1550</v>
      </c>
      <c r="X71" s="13">
        <v>3600</v>
      </c>
      <c r="Y71" s="13">
        <v>2200</v>
      </c>
      <c r="Z71" s="14">
        <v>3600</v>
      </c>
      <c r="AA71" s="13">
        <v>7.2376634401376903</v>
      </c>
      <c r="AB71" s="13">
        <v>2</v>
      </c>
      <c r="AC71" s="13">
        <v>7.0136980828314943</v>
      </c>
      <c r="AD71" s="14">
        <v>5.526819086096709</v>
      </c>
      <c r="AE71" s="13">
        <v>65.13897096123921</v>
      </c>
      <c r="AF71" s="13">
        <v>32</v>
      </c>
      <c r="AG71" s="13">
        <v>21.041094248494481</v>
      </c>
      <c r="AH71" s="14">
        <v>5.526819086096709</v>
      </c>
      <c r="AI71" s="13">
        <v>31.972037421537184</v>
      </c>
      <c r="AJ71" s="13">
        <v>12.218556437293735</v>
      </c>
      <c r="AK71" s="13">
        <v>8.3366205785605381</v>
      </c>
      <c r="AL71" s="14">
        <v>4.8646195320820773</v>
      </c>
      <c r="AM71" s="13">
        <v>287.74833679383465</v>
      </c>
      <c r="AN71" s="13">
        <v>195.49690299669976</v>
      </c>
      <c r="AO71" s="13">
        <v>25.009861735681614</v>
      </c>
      <c r="AP71" s="14">
        <v>4.8646195320820773</v>
      </c>
    </row>
    <row r="72" spans="2:42" x14ac:dyDescent="0.25">
      <c r="B72" s="11">
        <v>69</v>
      </c>
      <c r="C72" s="13">
        <v>2144.1041207963121</v>
      </c>
      <c r="D72" s="13">
        <v>2962.0255346345734</v>
      </c>
      <c r="E72" s="13">
        <v>2195.345450910228</v>
      </c>
      <c r="F72" s="14">
        <v>3760.9715960478034</v>
      </c>
      <c r="G72" s="13">
        <v>0</v>
      </c>
      <c r="H72" s="13">
        <v>0</v>
      </c>
      <c r="I72" s="13">
        <v>0</v>
      </c>
      <c r="J72" s="14">
        <v>0</v>
      </c>
      <c r="K72" s="13">
        <v>11</v>
      </c>
      <c r="L72" s="13">
        <v>12</v>
      </c>
      <c r="M72" s="13">
        <v>2</v>
      </c>
      <c r="N72" s="14">
        <v>3</v>
      </c>
      <c r="O72" s="13">
        <v>0.74623241683140185</v>
      </c>
      <c r="P72" s="13">
        <v>0.87777771312182939</v>
      </c>
      <c r="Q72" s="13">
        <v>0.95656927210672194</v>
      </c>
      <c r="R72" s="14">
        <v>0.95719946510179454</v>
      </c>
      <c r="S72" s="13">
        <v>1650</v>
      </c>
      <c r="T72" s="13">
        <v>2400</v>
      </c>
      <c r="U72" s="13">
        <v>800</v>
      </c>
      <c r="V72" s="14">
        <v>3300</v>
      </c>
      <c r="W72" s="13">
        <v>1850</v>
      </c>
      <c r="X72" s="13">
        <v>2800</v>
      </c>
      <c r="Y72" s="13">
        <v>1800</v>
      </c>
      <c r="Z72" s="14">
        <v>5800</v>
      </c>
      <c r="AA72" s="13">
        <v>3.713534353721033</v>
      </c>
      <c r="AB72" s="13">
        <v>2.1079661870784907</v>
      </c>
      <c r="AC72" s="13">
        <v>8.8911470594165358</v>
      </c>
      <c r="AD72" s="14">
        <v>5.5569707613029315</v>
      </c>
      <c r="AE72" s="13">
        <v>40.848877890931362</v>
      </c>
      <c r="AF72" s="13">
        <v>25.295594244941888</v>
      </c>
      <c r="AG72" s="13">
        <v>17.782294118833072</v>
      </c>
      <c r="AH72" s="14">
        <v>16.670912283908795</v>
      </c>
      <c r="AI72" s="13">
        <v>29.506949261077278</v>
      </c>
      <c r="AJ72" s="13">
        <v>12.558708238301971</v>
      </c>
      <c r="AK72" s="13">
        <v>6.7439149821635604</v>
      </c>
      <c r="AL72" s="14">
        <v>4.7151576142663902</v>
      </c>
      <c r="AM72" s="13">
        <v>324.57644187185008</v>
      </c>
      <c r="AN72" s="13">
        <v>150.70449885962364</v>
      </c>
      <c r="AO72" s="13">
        <v>13.487829964327121</v>
      </c>
      <c r="AP72" s="14">
        <v>14.145472842799171</v>
      </c>
    </row>
    <row r="73" spans="2:42" x14ac:dyDescent="0.25">
      <c r="B73" s="11">
        <v>70</v>
      </c>
      <c r="C73" s="13">
        <v>2068.9277686248888</v>
      </c>
      <c r="D73" s="13">
        <v>2746.9616542887029</v>
      </c>
      <c r="E73" s="13">
        <v>2285.1569744060339</v>
      </c>
      <c r="F73" s="14">
        <v>3635.7400414849485</v>
      </c>
      <c r="G73" s="13">
        <v>0</v>
      </c>
      <c r="H73" s="13">
        <v>0</v>
      </c>
      <c r="I73" s="13">
        <v>0</v>
      </c>
      <c r="J73" s="14">
        <v>0</v>
      </c>
      <c r="K73" s="13">
        <v>9</v>
      </c>
      <c r="L73" s="13">
        <v>11</v>
      </c>
      <c r="M73" s="13">
        <v>3</v>
      </c>
      <c r="N73" s="14">
        <v>1</v>
      </c>
      <c r="O73" s="13">
        <v>0.7733474431847559</v>
      </c>
      <c r="P73" s="13">
        <v>0.94650028912516548</v>
      </c>
      <c r="Q73" s="13">
        <v>0.91897406765495382</v>
      </c>
      <c r="R73" s="14">
        <v>0.99016980282497002</v>
      </c>
      <c r="S73" s="13">
        <v>1350</v>
      </c>
      <c r="T73" s="13">
        <v>2200</v>
      </c>
      <c r="U73" s="13">
        <v>1200</v>
      </c>
      <c r="V73" s="14">
        <v>1100</v>
      </c>
      <c r="W73" s="13">
        <v>1550</v>
      </c>
      <c r="X73" s="13">
        <v>2600</v>
      </c>
      <c r="Y73" s="13">
        <v>2200</v>
      </c>
      <c r="Z73" s="14">
        <v>3600</v>
      </c>
      <c r="AA73" s="13">
        <v>5.2635755819055579</v>
      </c>
      <c r="AB73" s="13">
        <v>2.212884100085053</v>
      </c>
      <c r="AC73" s="13">
        <v>6.6177319710082561</v>
      </c>
      <c r="AD73" s="14">
        <v>2.1969480375118264</v>
      </c>
      <c r="AE73" s="13">
        <v>47.372180237150019</v>
      </c>
      <c r="AF73" s="13">
        <v>24.341725100935584</v>
      </c>
      <c r="AG73" s="13">
        <v>19.85319591302477</v>
      </c>
      <c r="AH73" s="14">
        <v>2.1969480375118264</v>
      </c>
      <c r="AI73" s="13">
        <v>31.000833508533493</v>
      </c>
      <c r="AJ73" s="13">
        <v>4.7907144144387352</v>
      </c>
      <c r="AK73" s="13">
        <v>12.828491791802829</v>
      </c>
      <c r="AL73" s="14">
        <v>4.880793928509684</v>
      </c>
      <c r="AM73" s="13">
        <v>279.00750157680142</v>
      </c>
      <c r="AN73" s="13">
        <v>52.697858558826084</v>
      </c>
      <c r="AO73" s="13">
        <v>38.485475375408484</v>
      </c>
      <c r="AP73" s="14">
        <v>4.880793928509684</v>
      </c>
    </row>
    <row r="74" spans="2:42" x14ac:dyDescent="0.25">
      <c r="B74" s="11">
        <v>71</v>
      </c>
      <c r="C74" s="13">
        <v>1976.0395931664661</v>
      </c>
      <c r="D74" s="13">
        <v>2968.4748977659324</v>
      </c>
      <c r="E74" s="13">
        <v>2312.6600497176255</v>
      </c>
      <c r="F74" s="14">
        <v>3709.021678934439</v>
      </c>
      <c r="G74" s="13">
        <v>0</v>
      </c>
      <c r="H74" s="13">
        <v>0</v>
      </c>
      <c r="I74" s="13">
        <v>0</v>
      </c>
      <c r="J74" s="14">
        <v>0</v>
      </c>
      <c r="K74" s="13">
        <v>7</v>
      </c>
      <c r="L74" s="13">
        <v>11</v>
      </c>
      <c r="M74" s="13">
        <v>3</v>
      </c>
      <c r="N74" s="14">
        <v>2</v>
      </c>
      <c r="O74" s="13">
        <v>0.80970037520154703</v>
      </c>
      <c r="P74" s="13">
        <v>0.87587063712640933</v>
      </c>
      <c r="Q74" s="13">
        <v>0.90804526167017441</v>
      </c>
      <c r="R74" s="14">
        <v>0.97060635165503817</v>
      </c>
      <c r="S74" s="13">
        <v>1050</v>
      </c>
      <c r="T74" s="13">
        <v>2200</v>
      </c>
      <c r="U74" s="13">
        <v>1200</v>
      </c>
      <c r="V74" s="14">
        <v>2200</v>
      </c>
      <c r="W74" s="13">
        <v>1250</v>
      </c>
      <c r="X74" s="13">
        <v>2600</v>
      </c>
      <c r="Y74" s="13">
        <v>2200</v>
      </c>
      <c r="Z74" s="14">
        <v>4700</v>
      </c>
      <c r="AA74" s="13">
        <v>7.4754277021128548</v>
      </c>
      <c r="AB74" s="13">
        <v>2.2218990653023596</v>
      </c>
      <c r="AC74" s="13">
        <v>9.372730623132794</v>
      </c>
      <c r="AD74" s="14">
        <v>6.2041782169584572</v>
      </c>
      <c r="AE74" s="13">
        <v>52.327993914789985</v>
      </c>
      <c r="AF74" s="13">
        <v>24.440889718325955</v>
      </c>
      <c r="AG74" s="13">
        <v>28.11819186939838</v>
      </c>
      <c r="AH74" s="14">
        <v>12.408356433916914</v>
      </c>
      <c r="AI74" s="13">
        <v>31.671923684997445</v>
      </c>
      <c r="AJ74" s="13">
        <v>14.027762983604056</v>
      </c>
      <c r="AK74" s="13">
        <v>12.696406576025375</v>
      </c>
      <c r="AL74" s="14">
        <v>4.3775351872277657</v>
      </c>
      <c r="AM74" s="13">
        <v>221.70346579498212</v>
      </c>
      <c r="AN74" s="13">
        <v>154.30539281964462</v>
      </c>
      <c r="AO74" s="13">
        <v>38.089219728076124</v>
      </c>
      <c r="AP74" s="14">
        <v>8.7550703744555314</v>
      </c>
    </row>
    <row r="75" spans="2:42" x14ac:dyDescent="0.25">
      <c r="B75" s="11">
        <v>72</v>
      </c>
      <c r="C75" s="13">
        <v>2609.1730656584382</v>
      </c>
      <c r="D75" s="13">
        <v>2855.7148760198038</v>
      </c>
      <c r="E75" s="13">
        <v>2961.5232067308016</v>
      </c>
      <c r="F75" s="14">
        <v>3659.0216530150292</v>
      </c>
      <c r="G75" s="13">
        <v>0</v>
      </c>
      <c r="H75" s="13">
        <v>0</v>
      </c>
      <c r="I75" s="13">
        <v>0</v>
      </c>
      <c r="J75" s="14">
        <v>0</v>
      </c>
      <c r="K75" s="13">
        <v>13</v>
      </c>
      <c r="L75" s="13">
        <v>11</v>
      </c>
      <c r="M75" s="13">
        <v>8</v>
      </c>
      <c r="N75" s="14">
        <v>1</v>
      </c>
      <c r="O75" s="13">
        <v>0.61322110865659718</v>
      </c>
      <c r="P75" s="13">
        <v>0.9104550394133849</v>
      </c>
      <c r="Q75" s="13">
        <v>0.70909456161857021</v>
      </c>
      <c r="R75" s="14">
        <v>0.98386955350034744</v>
      </c>
      <c r="S75" s="13">
        <v>1950</v>
      </c>
      <c r="T75" s="13">
        <v>2200</v>
      </c>
      <c r="U75" s="13">
        <v>3200</v>
      </c>
      <c r="V75" s="14">
        <v>1100</v>
      </c>
      <c r="W75" s="13">
        <v>2150</v>
      </c>
      <c r="X75" s="13">
        <v>2600</v>
      </c>
      <c r="Y75" s="13">
        <v>4200</v>
      </c>
      <c r="Z75" s="14">
        <v>3600</v>
      </c>
      <c r="AA75" s="13">
        <v>6.7169233504264128</v>
      </c>
      <c r="AB75" s="13">
        <v>2</v>
      </c>
      <c r="AC75" s="13">
        <v>12.049647130474803</v>
      </c>
      <c r="AD75" s="14">
        <v>6.1364698882329058</v>
      </c>
      <c r="AE75" s="13">
        <v>87.320003555543366</v>
      </c>
      <c r="AF75" s="13">
        <v>22</v>
      </c>
      <c r="AG75" s="13">
        <v>96.397177043798422</v>
      </c>
      <c r="AH75" s="14">
        <v>6.1364698882329058</v>
      </c>
      <c r="AI75" s="13">
        <v>36.126276921458214</v>
      </c>
      <c r="AJ75" s="13">
        <v>9.7222493858841492</v>
      </c>
      <c r="AK75" s="13">
        <v>14.131842323853883</v>
      </c>
      <c r="AL75" s="14">
        <v>5.477451591516866</v>
      </c>
      <c r="AM75" s="13">
        <v>469.64159997895678</v>
      </c>
      <c r="AN75" s="13">
        <v>106.94474324472564</v>
      </c>
      <c r="AO75" s="13">
        <v>113.05473859083106</v>
      </c>
      <c r="AP75" s="14">
        <v>5.477451591516866</v>
      </c>
    </row>
    <row r="76" spans="2:42" x14ac:dyDescent="0.25">
      <c r="B76" s="11">
        <v>73</v>
      </c>
      <c r="C76" s="13">
        <v>1957.3101517178875</v>
      </c>
      <c r="D76" s="13">
        <v>3052.5472695207436</v>
      </c>
      <c r="E76" s="13">
        <v>2242.7554906842515</v>
      </c>
      <c r="F76" s="14">
        <v>3705.0791695427079</v>
      </c>
      <c r="G76" s="13">
        <v>0</v>
      </c>
      <c r="H76" s="13">
        <v>0</v>
      </c>
      <c r="I76" s="13">
        <v>0</v>
      </c>
      <c r="J76" s="14">
        <v>0</v>
      </c>
      <c r="K76" s="13">
        <v>8</v>
      </c>
      <c r="L76" s="13">
        <v>15</v>
      </c>
      <c r="M76" s="13">
        <v>2</v>
      </c>
      <c r="N76" s="14">
        <v>2</v>
      </c>
      <c r="O76" s="13">
        <v>0.81744837352205812</v>
      </c>
      <c r="P76" s="13">
        <v>0.85174766201350438</v>
      </c>
      <c r="Q76" s="13">
        <v>0.93634817024093087</v>
      </c>
      <c r="R76" s="14">
        <v>0.97163915675365253</v>
      </c>
      <c r="S76" s="13">
        <v>1200</v>
      </c>
      <c r="T76" s="13">
        <v>3000</v>
      </c>
      <c r="U76" s="13">
        <v>800</v>
      </c>
      <c r="V76" s="14">
        <v>2200</v>
      </c>
      <c r="W76" s="13">
        <v>1400</v>
      </c>
      <c r="X76" s="13">
        <v>3400</v>
      </c>
      <c r="Y76" s="13">
        <v>1800</v>
      </c>
      <c r="Z76" s="14">
        <v>4700</v>
      </c>
      <c r="AA76" s="13">
        <v>6.4212370431186061</v>
      </c>
      <c r="AB76" s="13">
        <v>3.21914042234219</v>
      </c>
      <c r="AC76" s="13">
        <v>11.25196223824657</v>
      </c>
      <c r="AD76" s="14">
        <v>4.782641131178238</v>
      </c>
      <c r="AE76" s="13">
        <v>51.369896344948849</v>
      </c>
      <c r="AF76" s="13">
        <v>48.287106335132847</v>
      </c>
      <c r="AG76" s="13">
        <v>22.50392447649314</v>
      </c>
      <c r="AH76" s="14">
        <v>9.5652822623564759</v>
      </c>
      <c r="AI76" s="13">
        <v>26.438055722910931</v>
      </c>
      <c r="AJ76" s="13">
        <v>11.013084024361394</v>
      </c>
      <c r="AK76" s="13">
        <v>11.662696475018286</v>
      </c>
      <c r="AL76" s="14">
        <v>5.4272624375068785</v>
      </c>
      <c r="AM76" s="13">
        <v>211.50444578328745</v>
      </c>
      <c r="AN76" s="13">
        <v>165.1962603654209</v>
      </c>
      <c r="AO76" s="13">
        <v>23.325392950036573</v>
      </c>
      <c r="AP76" s="14">
        <v>10.854524875013757</v>
      </c>
    </row>
    <row r="77" spans="2:42" x14ac:dyDescent="0.25">
      <c r="B77" s="11">
        <v>74</v>
      </c>
      <c r="C77" s="13">
        <v>1814.8991956261159</v>
      </c>
      <c r="D77" s="13">
        <v>2938.1224665998775</v>
      </c>
      <c r="E77" s="13">
        <v>2340.4732266804408</v>
      </c>
      <c r="F77" s="14">
        <v>3600</v>
      </c>
      <c r="G77" s="13">
        <v>0</v>
      </c>
      <c r="H77" s="13">
        <v>0</v>
      </c>
      <c r="I77" s="13">
        <v>0</v>
      </c>
      <c r="J77" s="14">
        <v>0</v>
      </c>
      <c r="K77" s="13">
        <v>5</v>
      </c>
      <c r="L77" s="13">
        <v>14</v>
      </c>
      <c r="M77" s="13">
        <v>4</v>
      </c>
      <c r="N77" s="14">
        <v>0</v>
      </c>
      <c r="O77" s="13">
        <v>0.88159166297278646</v>
      </c>
      <c r="P77" s="13">
        <v>0.88491886555322274</v>
      </c>
      <c r="Q77" s="13">
        <v>0.89725444241824936</v>
      </c>
      <c r="R77" s="14">
        <v>1</v>
      </c>
      <c r="S77" s="13">
        <v>750</v>
      </c>
      <c r="T77" s="13">
        <v>2800</v>
      </c>
      <c r="U77" s="13">
        <v>1600</v>
      </c>
      <c r="V77" s="14">
        <v>0</v>
      </c>
      <c r="W77" s="13">
        <v>950</v>
      </c>
      <c r="X77" s="13">
        <v>3200</v>
      </c>
      <c r="Y77" s="13">
        <v>2600</v>
      </c>
      <c r="Z77" s="14">
        <v>2500</v>
      </c>
      <c r="AA77" s="13">
        <v>3.5766982618521741</v>
      </c>
      <c r="AB77" s="13">
        <v>2.2123704075612967</v>
      </c>
      <c r="AC77" s="13">
        <v>9.0750576595566734</v>
      </c>
      <c r="AD77" s="14">
        <v>2.9944141133802384</v>
      </c>
      <c r="AE77" s="13">
        <v>17.883491309260869</v>
      </c>
      <c r="AF77" s="13">
        <v>30.973185705858153</v>
      </c>
      <c r="AG77" s="13">
        <v>36.300230638226694</v>
      </c>
      <c r="AH77" s="14">
        <v>0</v>
      </c>
      <c r="AI77" s="13">
        <v>30.524902801985338</v>
      </c>
      <c r="AJ77" s="13">
        <v>9.6245462783929376</v>
      </c>
      <c r="AK77" s="13">
        <v>9.4191427051584462</v>
      </c>
      <c r="AL77" s="14">
        <v>5.147299961153152</v>
      </c>
      <c r="AM77" s="13">
        <v>152.62451400992668</v>
      </c>
      <c r="AN77" s="13">
        <v>134.74364789750112</v>
      </c>
      <c r="AO77" s="13">
        <v>37.676570820633785</v>
      </c>
      <c r="AP77" s="14">
        <v>0</v>
      </c>
    </row>
    <row r="78" spans="2:42" x14ac:dyDescent="0.25">
      <c r="B78" s="11">
        <v>75</v>
      </c>
      <c r="C78" s="13">
        <v>2539.7974395804936</v>
      </c>
      <c r="D78" s="13">
        <v>3066.9434206280062</v>
      </c>
      <c r="E78" s="13">
        <v>2224.8164455940164</v>
      </c>
      <c r="F78" s="14">
        <v>3780.8127501232075</v>
      </c>
      <c r="G78" s="13">
        <v>0</v>
      </c>
      <c r="H78" s="13">
        <v>0</v>
      </c>
      <c r="I78" s="13">
        <v>0</v>
      </c>
      <c r="J78" s="14">
        <v>0</v>
      </c>
      <c r="K78" s="13">
        <v>13</v>
      </c>
      <c r="L78" s="13">
        <v>15</v>
      </c>
      <c r="M78" s="13">
        <v>3</v>
      </c>
      <c r="N78" s="14">
        <v>3</v>
      </c>
      <c r="O78" s="13">
        <v>0.62997149893350435</v>
      </c>
      <c r="P78" s="13">
        <v>0.84774958106909193</v>
      </c>
      <c r="Q78" s="13">
        <v>0.94389809287808868</v>
      </c>
      <c r="R78" s="14">
        <v>0.95217622186729156</v>
      </c>
      <c r="S78" s="13">
        <v>1950</v>
      </c>
      <c r="T78" s="13">
        <v>3000</v>
      </c>
      <c r="U78" s="13">
        <v>1200</v>
      </c>
      <c r="V78" s="14">
        <v>3300</v>
      </c>
      <c r="W78" s="13">
        <v>2150</v>
      </c>
      <c r="X78" s="13">
        <v>3400</v>
      </c>
      <c r="Y78" s="13">
        <v>2200</v>
      </c>
      <c r="Z78" s="14">
        <v>5800</v>
      </c>
      <c r="AA78" s="13">
        <v>3.7933945034456777</v>
      </c>
      <c r="AB78" s="13">
        <v>2.2247942997845387</v>
      </c>
      <c r="AC78" s="13">
        <v>2</v>
      </c>
      <c r="AD78" s="14">
        <v>6.246866943947273</v>
      </c>
      <c r="AE78" s="13">
        <v>49.31412854479381</v>
      </c>
      <c r="AF78" s="13">
        <v>33.371914496768078</v>
      </c>
      <c r="AG78" s="13">
        <v>6</v>
      </c>
      <c r="AH78" s="14">
        <v>18.740600831841817</v>
      </c>
      <c r="AI78" s="13">
        <v>37.194377922381534</v>
      </c>
      <c r="AJ78" s="13">
        <v>12.391245917582644</v>
      </c>
      <c r="AK78" s="13">
        <v>11.46445770925871</v>
      </c>
      <c r="AL78" s="14">
        <v>5.23083980790277</v>
      </c>
      <c r="AM78" s="13">
        <v>483.52691299095994</v>
      </c>
      <c r="AN78" s="13">
        <v>185.86868876373967</v>
      </c>
      <c r="AO78" s="13">
        <v>34.39337312777613</v>
      </c>
      <c r="AP78" s="14">
        <v>15.69251942370831</v>
      </c>
    </row>
    <row r="79" spans="2:42" x14ac:dyDescent="0.25">
      <c r="B79" s="11">
        <v>76</v>
      </c>
      <c r="C79" s="13">
        <v>2024.8045058491657</v>
      </c>
      <c r="D79" s="13">
        <v>2877.2306073031918</v>
      </c>
      <c r="E79" s="13">
        <v>2408.5972106612408</v>
      </c>
      <c r="F79" s="14">
        <v>3648.2874093884302</v>
      </c>
      <c r="G79" s="13">
        <v>0</v>
      </c>
      <c r="H79" s="13">
        <v>0</v>
      </c>
      <c r="I79" s="13">
        <v>0</v>
      </c>
      <c r="J79" s="14">
        <v>0</v>
      </c>
      <c r="K79" s="13">
        <v>9</v>
      </c>
      <c r="L79" s="13">
        <v>14</v>
      </c>
      <c r="M79" s="13">
        <v>4</v>
      </c>
      <c r="N79" s="14">
        <v>1</v>
      </c>
      <c r="O79" s="13">
        <v>0.79019974292727557</v>
      </c>
      <c r="P79" s="13">
        <v>0.9036467196617799</v>
      </c>
      <c r="Q79" s="13">
        <v>0.87187678815897962</v>
      </c>
      <c r="R79" s="14">
        <v>0.98676436257073163</v>
      </c>
      <c r="S79" s="13">
        <v>1350</v>
      </c>
      <c r="T79" s="13">
        <v>2800</v>
      </c>
      <c r="U79" s="13">
        <v>1600</v>
      </c>
      <c r="V79" s="14">
        <v>1100</v>
      </c>
      <c r="W79" s="13">
        <v>1550</v>
      </c>
      <c r="X79" s="13">
        <v>3200</v>
      </c>
      <c r="Y79" s="13">
        <v>2600</v>
      </c>
      <c r="Z79" s="14">
        <v>3600</v>
      </c>
      <c r="AA79" s="13">
        <v>4.3096445340503511</v>
      </c>
      <c r="AB79" s="13">
        <v>2</v>
      </c>
      <c r="AC79" s="13">
        <v>12.914944144236925</v>
      </c>
      <c r="AD79" s="14">
        <v>3.5144382517134733</v>
      </c>
      <c r="AE79" s="13">
        <v>38.786800806453158</v>
      </c>
      <c r="AF79" s="13">
        <v>28</v>
      </c>
      <c r="AG79" s="13">
        <v>51.659776576947699</v>
      </c>
      <c r="AH79" s="14">
        <v>3.5144382517134733</v>
      </c>
      <c r="AI79" s="13">
        <v>29.258396597585556</v>
      </c>
      <c r="AJ79" s="13">
        <v>7.9106231205026392</v>
      </c>
      <c r="AK79" s="13">
        <v>10.147233987146747</v>
      </c>
      <c r="AL79" s="14">
        <v>6.0152206973597604</v>
      </c>
      <c r="AM79" s="13">
        <v>263.32556937827002</v>
      </c>
      <c r="AN79" s="13">
        <v>110.74872368703694</v>
      </c>
      <c r="AO79" s="13">
        <v>40.588935948586986</v>
      </c>
      <c r="AP79" s="14">
        <v>6.0152206973597604</v>
      </c>
    </row>
    <row r="80" spans="2:42" x14ac:dyDescent="0.25">
      <c r="B80" s="11">
        <v>77</v>
      </c>
      <c r="C80" s="13">
        <v>2346.7540080027675</v>
      </c>
      <c r="D80" s="13">
        <v>2765.5659757310368</v>
      </c>
      <c r="E80" s="13">
        <v>2159.6675842043833</v>
      </c>
      <c r="F80" s="14">
        <v>3662.839818413182</v>
      </c>
      <c r="G80" s="13">
        <v>0</v>
      </c>
      <c r="H80" s="13">
        <v>0</v>
      </c>
      <c r="I80" s="13">
        <v>0</v>
      </c>
      <c r="J80" s="14">
        <v>0</v>
      </c>
      <c r="K80" s="13">
        <v>11</v>
      </c>
      <c r="L80" s="13">
        <v>13</v>
      </c>
      <c r="M80" s="13">
        <v>1</v>
      </c>
      <c r="N80" s="14">
        <v>1</v>
      </c>
      <c r="O80" s="13">
        <v>0.68179280595399883</v>
      </c>
      <c r="P80" s="13">
        <v>0.94013305877207576</v>
      </c>
      <c r="Q80" s="13">
        <v>0.97237186655910079</v>
      </c>
      <c r="R80" s="14">
        <v>0.98284396219095227</v>
      </c>
      <c r="S80" s="13">
        <v>1650</v>
      </c>
      <c r="T80" s="13">
        <v>2600</v>
      </c>
      <c r="U80" s="13">
        <v>400</v>
      </c>
      <c r="V80" s="14">
        <v>1100</v>
      </c>
      <c r="W80" s="13">
        <v>1850</v>
      </c>
      <c r="X80" s="13">
        <v>3000</v>
      </c>
      <c r="Y80" s="13">
        <v>1400</v>
      </c>
      <c r="Z80" s="14">
        <v>3600</v>
      </c>
      <c r="AA80" s="13">
        <v>9.6851769155285687</v>
      </c>
      <c r="AB80" s="13">
        <v>2.5355431903962118</v>
      </c>
      <c r="AC80" s="13">
        <v>8.505430718563975</v>
      </c>
      <c r="AD80" s="14">
        <v>6.3434301544359641</v>
      </c>
      <c r="AE80" s="13">
        <v>106.53694607081425</v>
      </c>
      <c r="AF80" s="13">
        <v>32.962061475150755</v>
      </c>
      <c r="AG80" s="13">
        <v>8.505430718563975</v>
      </c>
      <c r="AH80" s="14">
        <v>6.3434301544359641</v>
      </c>
      <c r="AI80" s="13">
        <v>31.971037577766133</v>
      </c>
      <c r="AJ80" s="13">
        <v>4.0958718379276986</v>
      </c>
      <c r="AK80" s="13">
        <v>11.386825358883407</v>
      </c>
      <c r="AL80" s="14">
        <v>6.0089170680784081</v>
      </c>
      <c r="AM80" s="13">
        <v>351.68141335542748</v>
      </c>
      <c r="AN80" s="13">
        <v>53.246333893060083</v>
      </c>
      <c r="AO80" s="13">
        <v>11.386825358883407</v>
      </c>
      <c r="AP80" s="14">
        <v>6.0089170680784081</v>
      </c>
    </row>
    <row r="81" spans="2:42" x14ac:dyDescent="0.25">
      <c r="B81" s="11">
        <v>78</v>
      </c>
      <c r="C81" s="13">
        <v>2142.5291615231804</v>
      </c>
      <c r="D81" s="13">
        <v>2767.6728419551437</v>
      </c>
      <c r="E81" s="13">
        <v>2412.9763718464474</v>
      </c>
      <c r="F81" s="14">
        <v>3852.1693647499837</v>
      </c>
      <c r="G81" s="13">
        <v>0</v>
      </c>
      <c r="H81" s="13">
        <v>0</v>
      </c>
      <c r="I81" s="13">
        <v>0</v>
      </c>
      <c r="J81" s="14">
        <v>0</v>
      </c>
      <c r="K81" s="13">
        <v>11</v>
      </c>
      <c r="L81" s="13">
        <v>9</v>
      </c>
      <c r="M81" s="13">
        <v>4</v>
      </c>
      <c r="N81" s="14">
        <v>5</v>
      </c>
      <c r="O81" s="13">
        <v>0.74678096743500932</v>
      </c>
      <c r="P81" s="13">
        <v>0.93941739088038456</v>
      </c>
      <c r="Q81" s="13">
        <v>0.87029447304245544</v>
      </c>
      <c r="R81" s="14">
        <v>0.93453834946679448</v>
      </c>
      <c r="S81" s="13">
        <v>1650</v>
      </c>
      <c r="T81" s="13">
        <v>1800</v>
      </c>
      <c r="U81" s="13">
        <v>1600</v>
      </c>
      <c r="V81" s="14">
        <v>5500</v>
      </c>
      <c r="W81" s="13">
        <v>1850</v>
      </c>
      <c r="X81" s="13">
        <v>2200</v>
      </c>
      <c r="Y81" s="13">
        <v>2600</v>
      </c>
      <c r="Z81" s="14">
        <v>8000</v>
      </c>
      <c r="AA81" s="13">
        <v>5.454570085443085</v>
      </c>
      <c r="AB81" s="13">
        <v>2</v>
      </c>
      <c r="AC81" s="13">
        <v>13.017328387657845</v>
      </c>
      <c r="AD81" s="14">
        <v>5.4428850816425092</v>
      </c>
      <c r="AE81" s="13">
        <v>60.000270939873936</v>
      </c>
      <c r="AF81" s="13">
        <v>18</v>
      </c>
      <c r="AG81" s="13">
        <v>52.069313550631378</v>
      </c>
      <c r="AH81" s="14">
        <v>27.214425408212545</v>
      </c>
      <c r="AI81" s="13">
        <v>27.694103268519321</v>
      </c>
      <c r="AJ81" s="13">
        <v>7.6932174591384719</v>
      </c>
      <c r="AK81" s="13">
        <v>10.329666464700185</v>
      </c>
      <c r="AL81" s="14">
        <v>3.98359259513908</v>
      </c>
      <c r="AM81" s="13">
        <v>304.63513595371251</v>
      </c>
      <c r="AN81" s="13">
        <v>69.238957132246242</v>
      </c>
      <c r="AO81" s="13">
        <v>41.318665858800742</v>
      </c>
      <c r="AP81" s="14">
        <v>19.917962975695399</v>
      </c>
    </row>
    <row r="82" spans="2:42" x14ac:dyDescent="0.25">
      <c r="B82" s="11">
        <v>79</v>
      </c>
      <c r="C82" s="13">
        <v>2417.3694939230504</v>
      </c>
      <c r="D82" s="13">
        <v>3060.618729274765</v>
      </c>
      <c r="E82" s="13">
        <v>2555.3527815470979</v>
      </c>
      <c r="F82" s="14">
        <v>3600</v>
      </c>
      <c r="G82" s="13">
        <v>0</v>
      </c>
      <c r="H82" s="13">
        <v>0</v>
      </c>
      <c r="I82" s="13">
        <v>0</v>
      </c>
      <c r="J82" s="14">
        <v>0</v>
      </c>
      <c r="K82" s="13">
        <v>14</v>
      </c>
      <c r="L82" s="13">
        <v>18</v>
      </c>
      <c r="M82" s="13">
        <v>6</v>
      </c>
      <c r="N82" s="14">
        <v>0</v>
      </c>
      <c r="O82" s="13">
        <v>0.66187647524393356</v>
      </c>
      <c r="P82" s="13">
        <v>0.84950143418095336</v>
      </c>
      <c r="Q82" s="13">
        <v>0.82180433761031935</v>
      </c>
      <c r="R82" s="14">
        <v>1</v>
      </c>
      <c r="S82" s="13">
        <v>2100</v>
      </c>
      <c r="T82" s="13">
        <v>3600</v>
      </c>
      <c r="U82" s="13">
        <v>2400</v>
      </c>
      <c r="V82" s="14">
        <v>0</v>
      </c>
      <c r="W82" s="13">
        <v>2300</v>
      </c>
      <c r="X82" s="13">
        <v>4000</v>
      </c>
      <c r="Y82" s="13">
        <v>3400</v>
      </c>
      <c r="Z82" s="14">
        <v>2500</v>
      </c>
      <c r="AA82" s="13">
        <v>5.5165378219906245</v>
      </c>
      <c r="AB82" s="13">
        <v>2.5643698982028673</v>
      </c>
      <c r="AC82" s="13">
        <v>9.5906421446866812</v>
      </c>
      <c r="AD82" s="14">
        <v>4.3960975449680966</v>
      </c>
      <c r="AE82" s="13">
        <v>77.231529507868743</v>
      </c>
      <c r="AF82" s="13">
        <v>46.158658167651609</v>
      </c>
      <c r="AG82" s="13">
        <v>57.543852868120084</v>
      </c>
      <c r="AH82" s="14">
        <v>0</v>
      </c>
      <c r="AI82" s="13">
        <v>29.261881867204774</v>
      </c>
      <c r="AJ82" s="13">
        <v>9.4755153673208703</v>
      </c>
      <c r="AK82" s="13">
        <v>11.792837342075011</v>
      </c>
      <c r="AL82" s="14">
        <v>5.6025180181474648</v>
      </c>
      <c r="AM82" s="13">
        <v>409.66634614086684</v>
      </c>
      <c r="AN82" s="13">
        <v>170.55927661177566</v>
      </c>
      <c r="AO82" s="13">
        <v>70.757024052450063</v>
      </c>
      <c r="AP82" s="14">
        <v>0</v>
      </c>
    </row>
    <row r="83" spans="2:42" x14ac:dyDescent="0.25">
      <c r="B83" s="11">
        <v>80</v>
      </c>
      <c r="C83" s="13">
        <v>1855.4679157290345</v>
      </c>
      <c r="D83" s="13">
        <v>2748.668977081807</v>
      </c>
      <c r="E83" s="13">
        <v>2553.2162859416894</v>
      </c>
      <c r="F83" s="14">
        <v>3643.1535190508384</v>
      </c>
      <c r="G83" s="13">
        <v>0</v>
      </c>
      <c r="H83" s="13">
        <v>0</v>
      </c>
      <c r="I83" s="13">
        <v>0</v>
      </c>
      <c r="J83" s="14">
        <v>0</v>
      </c>
      <c r="K83" s="13">
        <v>5</v>
      </c>
      <c r="L83" s="13">
        <v>13</v>
      </c>
      <c r="M83" s="13">
        <v>7</v>
      </c>
      <c r="N83" s="14">
        <v>1</v>
      </c>
      <c r="O83" s="13">
        <v>0.86231617719530429</v>
      </c>
      <c r="P83" s="13">
        <v>0.94591237492713831</v>
      </c>
      <c r="Q83" s="13">
        <v>0.82249201196265598</v>
      </c>
      <c r="R83" s="14">
        <v>0.9881548996425269</v>
      </c>
      <c r="S83" s="13">
        <v>750</v>
      </c>
      <c r="T83" s="13">
        <v>2600</v>
      </c>
      <c r="U83" s="13">
        <v>2800</v>
      </c>
      <c r="V83" s="14">
        <v>1100</v>
      </c>
      <c r="W83" s="13">
        <v>950</v>
      </c>
      <c r="X83" s="13">
        <v>3000</v>
      </c>
      <c r="Y83" s="13">
        <v>3800</v>
      </c>
      <c r="Z83" s="14">
        <v>3600</v>
      </c>
      <c r="AA83" s="13">
        <v>5.4607510813463573</v>
      </c>
      <c r="AB83" s="13">
        <v>2.1761644001952525</v>
      </c>
      <c r="AC83" s="13">
        <v>4.1051188087818593</v>
      </c>
      <c r="AD83" s="14">
        <v>4.2853895983949792</v>
      </c>
      <c r="AE83" s="13">
        <v>27.303755406731788</v>
      </c>
      <c r="AF83" s="13">
        <v>28.290137202538283</v>
      </c>
      <c r="AG83" s="13">
        <v>28.735831661473014</v>
      </c>
      <c r="AH83" s="14">
        <v>4.2853895983949792</v>
      </c>
      <c r="AI83" s="13">
        <v>34.192189886405998</v>
      </c>
      <c r="AJ83" s="13">
        <v>3.8150802232602059</v>
      </c>
      <c r="AK83" s="13">
        <v>14.15284567505924</v>
      </c>
      <c r="AL83" s="14">
        <v>4.2430826589856681</v>
      </c>
      <c r="AM83" s="13">
        <v>170.96094943202999</v>
      </c>
      <c r="AN83" s="13">
        <v>49.596042902382678</v>
      </c>
      <c r="AO83" s="13">
        <v>99.069919725414678</v>
      </c>
      <c r="AP83" s="14">
        <v>4.2430826589856681</v>
      </c>
    </row>
    <row r="84" spans="2:42" x14ac:dyDescent="0.25">
      <c r="B84" s="11">
        <v>81</v>
      </c>
      <c r="C84" s="13">
        <v>2089.4679302094637</v>
      </c>
      <c r="D84" s="13">
        <v>2826.2033082540697</v>
      </c>
      <c r="E84" s="13">
        <v>2321.0333065059749</v>
      </c>
      <c r="F84" s="14">
        <v>3707.6548938449569</v>
      </c>
      <c r="G84" s="13">
        <v>0</v>
      </c>
      <c r="H84" s="13">
        <v>0</v>
      </c>
      <c r="I84" s="13">
        <v>0</v>
      </c>
      <c r="J84" s="14">
        <v>0</v>
      </c>
      <c r="K84" s="13">
        <v>9</v>
      </c>
      <c r="L84" s="13">
        <v>9</v>
      </c>
      <c r="M84" s="13">
        <v>3</v>
      </c>
      <c r="N84" s="14">
        <v>2</v>
      </c>
      <c r="O84" s="13">
        <v>0.76574518176003026</v>
      </c>
      <c r="P84" s="13">
        <v>0.91996212459541338</v>
      </c>
      <c r="Q84" s="13">
        <v>0.90476943786786379</v>
      </c>
      <c r="R84" s="14">
        <v>0.97096415472117603</v>
      </c>
      <c r="S84" s="13">
        <v>1350</v>
      </c>
      <c r="T84" s="13">
        <v>1800</v>
      </c>
      <c r="U84" s="13">
        <v>1200</v>
      </c>
      <c r="V84" s="14">
        <v>2200</v>
      </c>
      <c r="W84" s="13">
        <v>1550</v>
      </c>
      <c r="X84" s="13">
        <v>2200</v>
      </c>
      <c r="Y84" s="13">
        <v>2200</v>
      </c>
      <c r="Z84" s="14">
        <v>4700</v>
      </c>
      <c r="AA84" s="13">
        <v>5.5308142059903282</v>
      </c>
      <c r="AB84" s="13">
        <v>4.4050941698508277</v>
      </c>
      <c r="AC84" s="13">
        <v>10.398853232709188</v>
      </c>
      <c r="AD84" s="14">
        <v>5.6633300139830771</v>
      </c>
      <c r="AE84" s="13">
        <v>49.777327853912951</v>
      </c>
      <c r="AF84" s="13">
        <v>39.645847528657448</v>
      </c>
      <c r="AG84" s="13">
        <v>31.196559698127565</v>
      </c>
      <c r="AH84" s="14">
        <v>11.326660027966154</v>
      </c>
      <c r="AI84" s="13">
        <v>31.949956712404834</v>
      </c>
      <c r="AJ84" s="13">
        <v>8.4009658948830168</v>
      </c>
      <c r="AK84" s="13">
        <v>12.456481679003502</v>
      </c>
      <c r="AL84" s="14">
        <v>4.7895742863935666</v>
      </c>
      <c r="AM84" s="13">
        <v>287.54961041164353</v>
      </c>
      <c r="AN84" s="13">
        <v>75.60869305394715</v>
      </c>
      <c r="AO84" s="13">
        <v>37.369445037010507</v>
      </c>
      <c r="AP84" s="14">
        <v>9.5791485727871333</v>
      </c>
    </row>
    <row r="85" spans="2:42" x14ac:dyDescent="0.25">
      <c r="B85" s="11">
        <v>82</v>
      </c>
      <c r="C85" s="13">
        <v>1801.7054908446587</v>
      </c>
      <c r="D85" s="13">
        <v>3032.4488931804567</v>
      </c>
      <c r="E85" s="13">
        <v>2636.7103471749888</v>
      </c>
      <c r="F85" s="14">
        <v>3646.274815497663</v>
      </c>
      <c r="G85" s="13">
        <v>0</v>
      </c>
      <c r="H85" s="13">
        <v>0</v>
      </c>
      <c r="I85" s="13">
        <v>0</v>
      </c>
      <c r="J85" s="14">
        <v>0</v>
      </c>
      <c r="K85" s="13">
        <v>6</v>
      </c>
      <c r="L85" s="13">
        <v>13</v>
      </c>
      <c r="M85" s="13">
        <v>6</v>
      </c>
      <c r="N85" s="14">
        <v>1</v>
      </c>
      <c r="O85" s="13">
        <v>0.8880474684294285</v>
      </c>
      <c r="P85" s="13">
        <v>0.85739285032866597</v>
      </c>
      <c r="Q85" s="13">
        <v>0.79644698260086533</v>
      </c>
      <c r="R85" s="14">
        <v>0.98730901595760623</v>
      </c>
      <c r="S85" s="13">
        <v>900</v>
      </c>
      <c r="T85" s="13">
        <v>2600</v>
      </c>
      <c r="U85" s="13">
        <v>2400</v>
      </c>
      <c r="V85" s="14">
        <v>1100</v>
      </c>
      <c r="W85" s="13">
        <v>1100</v>
      </c>
      <c r="X85" s="13">
        <v>3000</v>
      </c>
      <c r="Y85" s="13">
        <v>3400</v>
      </c>
      <c r="Z85" s="14">
        <v>3600</v>
      </c>
      <c r="AA85" s="13">
        <v>2</v>
      </c>
      <c r="AB85" s="13">
        <v>2.8972737179193886</v>
      </c>
      <c r="AC85" s="13">
        <v>10.731545843612361</v>
      </c>
      <c r="AD85" s="14">
        <v>2.5371930115927444</v>
      </c>
      <c r="AE85" s="13">
        <v>12</v>
      </c>
      <c r="AF85" s="13">
        <v>37.664558332952055</v>
      </c>
      <c r="AG85" s="13">
        <v>64.389275061674169</v>
      </c>
      <c r="AH85" s="14">
        <v>2.5371930115927444</v>
      </c>
      <c r="AI85" s="13">
        <v>24.86860757693718</v>
      </c>
      <c r="AJ85" s="13">
        <v>12.899210553366835</v>
      </c>
      <c r="AK85" s="13">
        <v>13.694816244283809</v>
      </c>
      <c r="AL85" s="14">
        <v>6.6003154989307964</v>
      </c>
      <c r="AM85" s="13">
        <v>149.21164546162308</v>
      </c>
      <c r="AN85" s="13">
        <v>167.68973719376885</v>
      </c>
      <c r="AO85" s="13">
        <v>82.168897465702855</v>
      </c>
      <c r="AP85" s="14">
        <v>6.6003154989307964</v>
      </c>
    </row>
    <row r="86" spans="2:42" x14ac:dyDescent="0.25">
      <c r="B86" s="11">
        <v>83</v>
      </c>
      <c r="C86" s="13">
        <v>1986.3111700141112</v>
      </c>
      <c r="D86" s="13">
        <v>2915.7453189584262</v>
      </c>
      <c r="E86" s="13">
        <v>2652.7514363170885</v>
      </c>
      <c r="F86" s="14">
        <v>3634.5653127217179</v>
      </c>
      <c r="G86" s="13">
        <v>0</v>
      </c>
      <c r="H86" s="13">
        <v>0</v>
      </c>
      <c r="I86" s="13">
        <v>0</v>
      </c>
      <c r="J86" s="14">
        <v>0</v>
      </c>
      <c r="K86" s="13">
        <v>8</v>
      </c>
      <c r="L86" s="13">
        <v>10</v>
      </c>
      <c r="M86" s="13">
        <v>8</v>
      </c>
      <c r="N86" s="14">
        <v>1</v>
      </c>
      <c r="O86" s="13">
        <v>0.80551326708223325</v>
      </c>
      <c r="P86" s="13">
        <v>0.89171025435403317</v>
      </c>
      <c r="Q86" s="13">
        <v>0.79163089735821857</v>
      </c>
      <c r="R86" s="14">
        <v>0.99048983585444672</v>
      </c>
      <c r="S86" s="13">
        <v>1200</v>
      </c>
      <c r="T86" s="13">
        <v>2000</v>
      </c>
      <c r="U86" s="13">
        <v>3200</v>
      </c>
      <c r="V86" s="14">
        <v>1100</v>
      </c>
      <c r="W86" s="13">
        <v>1400</v>
      </c>
      <c r="X86" s="13">
        <v>2400</v>
      </c>
      <c r="Y86" s="13">
        <v>4200</v>
      </c>
      <c r="Z86" s="14">
        <v>3600</v>
      </c>
      <c r="AA86" s="13">
        <v>4.091069991399829</v>
      </c>
      <c r="AB86" s="13">
        <v>2.3956654865418594</v>
      </c>
      <c r="AC86" s="13">
        <v>9.9281140063711817</v>
      </c>
      <c r="AD86" s="14">
        <v>4.2287223565996541</v>
      </c>
      <c r="AE86" s="13">
        <v>32.728559931198632</v>
      </c>
      <c r="AF86" s="13">
        <v>23.956654865418592</v>
      </c>
      <c r="AG86" s="13">
        <v>79.424912050969454</v>
      </c>
      <c r="AH86" s="14">
        <v>4.2287223565996541</v>
      </c>
      <c r="AI86" s="13">
        <v>30.916541933798172</v>
      </c>
      <c r="AJ86" s="13">
        <v>13.198057886477372</v>
      </c>
      <c r="AK86" s="13">
        <v>8.8251052313891503</v>
      </c>
      <c r="AL86" s="14">
        <v>2.6185958281987038</v>
      </c>
      <c r="AM86" s="13">
        <v>247.33233547038537</v>
      </c>
      <c r="AN86" s="13">
        <v>131.98057886477372</v>
      </c>
      <c r="AO86" s="13">
        <v>70.600841851113202</v>
      </c>
      <c r="AP86" s="14">
        <v>2.6185958281987038</v>
      </c>
    </row>
    <row r="87" spans="2:42" x14ac:dyDescent="0.25">
      <c r="B87" s="11">
        <v>84</v>
      </c>
      <c r="C87" s="13">
        <v>2620.8002628784743</v>
      </c>
      <c r="D87" s="13">
        <v>2713.5640603025272</v>
      </c>
      <c r="E87" s="13">
        <v>2510.9895307151214</v>
      </c>
      <c r="F87" s="14">
        <v>3658.3587763561932</v>
      </c>
      <c r="G87" s="13">
        <v>0</v>
      </c>
      <c r="H87" s="13">
        <v>0</v>
      </c>
      <c r="I87" s="13">
        <v>0</v>
      </c>
      <c r="J87" s="14">
        <v>0</v>
      </c>
      <c r="K87" s="13">
        <v>13</v>
      </c>
      <c r="L87" s="13">
        <v>8</v>
      </c>
      <c r="M87" s="13">
        <v>5</v>
      </c>
      <c r="N87" s="14">
        <v>1</v>
      </c>
      <c r="O87" s="13">
        <v>0.61050054926455555</v>
      </c>
      <c r="P87" s="13">
        <v>0.95814948245966003</v>
      </c>
      <c r="Q87" s="13">
        <v>0.83632367810069164</v>
      </c>
      <c r="R87" s="14">
        <v>0.98404782583562789</v>
      </c>
      <c r="S87" s="13">
        <v>1950</v>
      </c>
      <c r="T87" s="13">
        <v>1600</v>
      </c>
      <c r="U87" s="13">
        <v>2000</v>
      </c>
      <c r="V87" s="14">
        <v>1100</v>
      </c>
      <c r="W87" s="13">
        <v>2150</v>
      </c>
      <c r="X87" s="13">
        <v>2000</v>
      </c>
      <c r="Y87" s="13">
        <v>3000</v>
      </c>
      <c r="Z87" s="14">
        <v>3600</v>
      </c>
      <c r="AA87" s="13">
        <v>13.334766098160255</v>
      </c>
      <c r="AB87" s="13">
        <v>2.5472619994017331</v>
      </c>
      <c r="AC87" s="13">
        <v>13.883634550700375</v>
      </c>
      <c r="AD87" s="14">
        <v>6.1461384420638252</v>
      </c>
      <c r="AE87" s="13">
        <v>173.35195927608331</v>
      </c>
      <c r="AF87" s="13">
        <v>20.378095995213865</v>
      </c>
      <c r="AG87" s="13">
        <v>69.418172753501878</v>
      </c>
      <c r="AH87" s="14">
        <v>6.1461384420638252</v>
      </c>
      <c r="AI87" s="13">
        <v>29.809788444842823</v>
      </c>
      <c r="AJ87" s="13">
        <v>4.9858311578594483</v>
      </c>
      <c r="AK87" s="13">
        <v>9.6857558028000312</v>
      </c>
      <c r="AL87" s="14">
        <v>5.3394269562841732</v>
      </c>
      <c r="AM87" s="13">
        <v>387.52724978295669</v>
      </c>
      <c r="AN87" s="13">
        <v>39.886649262875586</v>
      </c>
      <c r="AO87" s="13">
        <v>48.428779014000156</v>
      </c>
      <c r="AP87" s="14">
        <v>5.3394269562841732</v>
      </c>
    </row>
    <row r="88" spans="2:42" x14ac:dyDescent="0.25">
      <c r="B88" s="11">
        <v>85</v>
      </c>
      <c r="C88" s="13">
        <v>2018.9005989746975</v>
      </c>
      <c r="D88" s="13">
        <v>2819.7719283773513</v>
      </c>
      <c r="E88" s="13">
        <v>2465.5631579608939</v>
      </c>
      <c r="F88" s="14">
        <v>3666.3971466301755</v>
      </c>
      <c r="G88" s="13">
        <v>0</v>
      </c>
      <c r="H88" s="13">
        <v>0</v>
      </c>
      <c r="I88" s="13">
        <v>0</v>
      </c>
      <c r="J88" s="14">
        <v>0</v>
      </c>
      <c r="K88" s="13">
        <v>9</v>
      </c>
      <c r="L88" s="13">
        <v>8</v>
      </c>
      <c r="M88" s="13">
        <v>5</v>
      </c>
      <c r="N88" s="14">
        <v>1</v>
      </c>
      <c r="O88" s="13">
        <v>0.79251053806837402</v>
      </c>
      <c r="P88" s="13">
        <v>0.92206038858475337</v>
      </c>
      <c r="Q88" s="13">
        <v>0.85173238950275876</v>
      </c>
      <c r="R88" s="14">
        <v>0.9818903561248945</v>
      </c>
      <c r="S88" s="13">
        <v>1350</v>
      </c>
      <c r="T88" s="13">
        <v>1600</v>
      </c>
      <c r="U88" s="13">
        <v>2000</v>
      </c>
      <c r="V88" s="14">
        <v>1100</v>
      </c>
      <c r="W88" s="13">
        <v>1550</v>
      </c>
      <c r="X88" s="13">
        <v>2000</v>
      </c>
      <c r="Y88" s="13">
        <v>3000</v>
      </c>
      <c r="Z88" s="14">
        <v>3600</v>
      </c>
      <c r="AA88" s="13">
        <v>2</v>
      </c>
      <c r="AB88" s="13">
        <v>3.7616016873701499</v>
      </c>
      <c r="AC88" s="13">
        <v>11.788777100698287</v>
      </c>
      <c r="AD88" s="14">
        <v>7.1361712139996865</v>
      </c>
      <c r="AE88" s="13">
        <v>18</v>
      </c>
      <c r="AF88" s="13">
        <v>30.092813498961199</v>
      </c>
      <c r="AG88" s="13">
        <v>58.94388550349143</v>
      </c>
      <c r="AH88" s="14">
        <v>7.1361712139996865</v>
      </c>
      <c r="AI88" s="13">
        <v>31.198313909060165</v>
      </c>
      <c r="AJ88" s="13">
        <v>10.267528367374256</v>
      </c>
      <c r="AK88" s="13">
        <v>9.5617588109044451</v>
      </c>
      <c r="AL88" s="14">
        <v>5.9027723760762578</v>
      </c>
      <c r="AM88" s="13">
        <v>280.78482518154146</v>
      </c>
      <c r="AN88" s="13">
        <v>82.140226938994047</v>
      </c>
      <c r="AO88" s="13">
        <v>47.808794054522224</v>
      </c>
      <c r="AP88" s="14">
        <v>5.9027723760762578</v>
      </c>
    </row>
    <row r="89" spans="2:42" x14ac:dyDescent="0.25">
      <c r="B89" s="11">
        <v>86</v>
      </c>
      <c r="C89" s="13">
        <v>2750.0395628254714</v>
      </c>
      <c r="D89" s="13">
        <v>2993.9150336103312</v>
      </c>
      <c r="E89" s="13">
        <v>2269.5975123719045</v>
      </c>
      <c r="F89" s="14">
        <v>3763.9515882989845</v>
      </c>
      <c r="G89" s="13">
        <v>0</v>
      </c>
      <c r="H89" s="13">
        <v>0</v>
      </c>
      <c r="I89" s="13">
        <v>0</v>
      </c>
      <c r="J89" s="14">
        <v>0</v>
      </c>
      <c r="K89" s="13">
        <v>16</v>
      </c>
      <c r="L89" s="13">
        <v>14</v>
      </c>
      <c r="M89" s="13">
        <v>3</v>
      </c>
      <c r="N89" s="14">
        <v>3</v>
      </c>
      <c r="O89" s="13">
        <v>0.58180981162180556</v>
      </c>
      <c r="P89" s="13">
        <v>0.86842811863791836</v>
      </c>
      <c r="Q89" s="13">
        <v>0.92527419005026057</v>
      </c>
      <c r="R89" s="14">
        <v>0.95644163203143695</v>
      </c>
      <c r="S89" s="13">
        <v>2400</v>
      </c>
      <c r="T89" s="13">
        <v>2800</v>
      </c>
      <c r="U89" s="13">
        <v>1200</v>
      </c>
      <c r="V89" s="14">
        <v>3300</v>
      </c>
      <c r="W89" s="13">
        <v>2600</v>
      </c>
      <c r="X89" s="13">
        <v>3200</v>
      </c>
      <c r="Y89" s="13">
        <v>2200</v>
      </c>
      <c r="Z89" s="14">
        <v>5800</v>
      </c>
      <c r="AA89" s="13">
        <v>6.9858578138466241</v>
      </c>
      <c r="AB89" s="13">
        <v>3.8772434874655528</v>
      </c>
      <c r="AC89" s="13">
        <v>12.755244187533869</v>
      </c>
      <c r="AD89" s="14">
        <v>4.9615889151082655</v>
      </c>
      <c r="AE89" s="13">
        <v>111.77372502154599</v>
      </c>
      <c r="AF89" s="13">
        <v>54.28140882451774</v>
      </c>
      <c r="AG89" s="13">
        <v>38.265732562601606</v>
      </c>
      <c r="AH89" s="14">
        <v>14.884766745324796</v>
      </c>
      <c r="AI89" s="13">
        <v>30.651259140190874</v>
      </c>
      <c r="AJ89" s="13">
        <v>9.6558643097771206</v>
      </c>
      <c r="AK89" s="13">
        <v>5.1789502004035866</v>
      </c>
      <c r="AL89" s="14">
        <v>5.4924193973468531</v>
      </c>
      <c r="AM89" s="13">
        <v>490.42014624305398</v>
      </c>
      <c r="AN89" s="13">
        <v>135.1821003368797</v>
      </c>
      <c r="AO89" s="13">
        <v>15.536850601210759</v>
      </c>
      <c r="AP89" s="14">
        <v>16.477258192040559</v>
      </c>
    </row>
    <row r="90" spans="2:42" x14ac:dyDescent="0.25">
      <c r="B90" s="11">
        <v>87</v>
      </c>
      <c r="C90" s="13">
        <v>1943.8488947076307</v>
      </c>
      <c r="D90" s="13">
        <v>2814.4311241106816</v>
      </c>
      <c r="E90" s="13">
        <v>2535.6576018511146</v>
      </c>
      <c r="F90" s="14">
        <v>3648.4156157526468</v>
      </c>
      <c r="G90" s="13">
        <v>0</v>
      </c>
      <c r="H90" s="13">
        <v>0</v>
      </c>
      <c r="I90" s="13">
        <v>0</v>
      </c>
      <c r="J90" s="14">
        <v>0</v>
      </c>
      <c r="K90" s="13">
        <v>7</v>
      </c>
      <c r="L90" s="13">
        <v>9</v>
      </c>
      <c r="M90" s="13">
        <v>6</v>
      </c>
      <c r="N90" s="14">
        <v>1</v>
      </c>
      <c r="O90" s="13">
        <v>0.82310924699764376</v>
      </c>
      <c r="P90" s="13">
        <v>0.92381013616794805</v>
      </c>
      <c r="Q90" s="13">
        <v>0.82818752755377145</v>
      </c>
      <c r="R90" s="14">
        <v>0.98672968738988942</v>
      </c>
      <c r="S90" s="13">
        <v>1050</v>
      </c>
      <c r="T90" s="13">
        <v>1800</v>
      </c>
      <c r="U90" s="13">
        <v>2400</v>
      </c>
      <c r="V90" s="14">
        <v>1100</v>
      </c>
      <c r="W90" s="13">
        <v>1250</v>
      </c>
      <c r="X90" s="13">
        <v>2200</v>
      </c>
      <c r="Y90" s="13">
        <v>3400</v>
      </c>
      <c r="Z90" s="14">
        <v>3600</v>
      </c>
      <c r="AA90" s="13">
        <v>6.1641647933201416</v>
      </c>
      <c r="AB90" s="13">
        <v>2.2887655796184276</v>
      </c>
      <c r="AC90" s="13">
        <v>6.7692439487215523</v>
      </c>
      <c r="AD90" s="14">
        <v>4.7158701076086942</v>
      </c>
      <c r="AE90" s="13">
        <v>43.149153553240993</v>
      </c>
      <c r="AF90" s="13">
        <v>20.598890216565849</v>
      </c>
      <c r="AG90" s="13">
        <v>40.615463692329314</v>
      </c>
      <c r="AH90" s="14">
        <v>4.7158701076086942</v>
      </c>
      <c r="AI90" s="13">
        <v>30.224790110021722</v>
      </c>
      <c r="AJ90" s="13">
        <v>9.9016126335098829</v>
      </c>
      <c r="AK90" s="13">
        <v>13.84825274482586</v>
      </c>
      <c r="AL90" s="14">
        <v>4.8387549716709666</v>
      </c>
      <c r="AM90" s="13">
        <v>211.57353077015205</v>
      </c>
      <c r="AN90" s="13">
        <v>89.114513701588947</v>
      </c>
      <c r="AO90" s="13">
        <v>83.089516468955168</v>
      </c>
      <c r="AP90" s="14">
        <v>4.8387549716709666</v>
      </c>
    </row>
    <row r="91" spans="2:42" x14ac:dyDescent="0.25">
      <c r="B91" s="11">
        <v>88</v>
      </c>
      <c r="C91" s="13">
        <v>1977.7488805157552</v>
      </c>
      <c r="D91" s="13">
        <v>2875.1157334476115</v>
      </c>
      <c r="E91" s="13">
        <v>2626.2065048511163</v>
      </c>
      <c r="F91" s="14">
        <v>3600</v>
      </c>
      <c r="G91" s="13">
        <v>0</v>
      </c>
      <c r="H91" s="13">
        <v>0</v>
      </c>
      <c r="I91" s="13">
        <v>0</v>
      </c>
      <c r="J91" s="14">
        <v>0</v>
      </c>
      <c r="K91" s="13">
        <v>9</v>
      </c>
      <c r="L91" s="13">
        <v>10</v>
      </c>
      <c r="M91" s="13">
        <v>6</v>
      </c>
      <c r="N91" s="14">
        <v>0</v>
      </c>
      <c r="O91" s="13">
        <v>0.80900058433240207</v>
      </c>
      <c r="P91" s="13">
        <v>0.90431142292915123</v>
      </c>
      <c r="Q91" s="13">
        <v>0.7996324722069228</v>
      </c>
      <c r="R91" s="14">
        <v>1</v>
      </c>
      <c r="S91" s="13">
        <v>1350</v>
      </c>
      <c r="T91" s="13">
        <v>2000</v>
      </c>
      <c r="U91" s="13">
        <v>2400</v>
      </c>
      <c r="V91" s="14">
        <v>0</v>
      </c>
      <c r="W91" s="13">
        <v>1550</v>
      </c>
      <c r="X91" s="13">
        <v>2400</v>
      </c>
      <c r="Y91" s="13">
        <v>3400</v>
      </c>
      <c r="Z91" s="14">
        <v>2500</v>
      </c>
      <c r="AA91" s="13">
        <v>4.6970505553421882</v>
      </c>
      <c r="AB91" s="13">
        <v>2.5307212692295717</v>
      </c>
      <c r="AC91" s="13">
        <v>14.662249872167639</v>
      </c>
      <c r="AD91" s="14">
        <v>6.793893609645588</v>
      </c>
      <c r="AE91" s="13">
        <v>42.273454998079693</v>
      </c>
      <c r="AF91" s="13">
        <v>25.307212692295717</v>
      </c>
      <c r="AG91" s="13">
        <v>87.973499233005839</v>
      </c>
      <c r="AH91" s="14">
        <v>0</v>
      </c>
      <c r="AI91" s="13">
        <v>25.862855951473492</v>
      </c>
      <c r="AJ91" s="13">
        <v>11.248433828972644</v>
      </c>
      <c r="AK91" s="13">
        <v>9.3818534630016259</v>
      </c>
      <c r="AL91" s="14">
        <v>5.0932743866269057</v>
      </c>
      <c r="AM91" s="13">
        <v>232.76570356326141</v>
      </c>
      <c r="AN91" s="13">
        <v>112.48433828972644</v>
      </c>
      <c r="AO91" s="13">
        <v>56.291120778009756</v>
      </c>
      <c r="AP91" s="14">
        <v>0</v>
      </c>
    </row>
    <row r="92" spans="2:42" x14ac:dyDescent="0.25">
      <c r="B92" s="11">
        <v>89</v>
      </c>
      <c r="C92" s="13">
        <v>2338.2439234651124</v>
      </c>
      <c r="D92" s="13">
        <v>2775.1803146081611</v>
      </c>
      <c r="E92" s="13">
        <v>2401.5397349928003</v>
      </c>
      <c r="F92" s="14">
        <v>3657.7512461117658</v>
      </c>
      <c r="G92" s="13">
        <v>0</v>
      </c>
      <c r="H92" s="13">
        <v>0</v>
      </c>
      <c r="I92" s="13">
        <v>0</v>
      </c>
      <c r="J92" s="14">
        <v>0</v>
      </c>
      <c r="K92" s="13">
        <v>12</v>
      </c>
      <c r="L92" s="13">
        <v>8</v>
      </c>
      <c r="M92" s="13">
        <v>4</v>
      </c>
      <c r="N92" s="14">
        <v>1</v>
      </c>
      <c r="O92" s="13">
        <v>0.68427420421942675</v>
      </c>
      <c r="P92" s="13">
        <v>0.93687606038208171</v>
      </c>
      <c r="Q92" s="13">
        <v>0.87443899819808557</v>
      </c>
      <c r="R92" s="14">
        <v>0.98421127019691235</v>
      </c>
      <c r="S92" s="13">
        <v>1800</v>
      </c>
      <c r="T92" s="13">
        <v>1600</v>
      </c>
      <c r="U92" s="13">
        <v>1600</v>
      </c>
      <c r="V92" s="14">
        <v>1100</v>
      </c>
      <c r="W92" s="13">
        <v>2000</v>
      </c>
      <c r="X92" s="13">
        <v>2000</v>
      </c>
      <c r="Y92" s="13">
        <v>2600</v>
      </c>
      <c r="Z92" s="14">
        <v>3600</v>
      </c>
      <c r="AA92" s="13">
        <v>3.676665517861089</v>
      </c>
      <c r="AB92" s="13">
        <v>2</v>
      </c>
      <c r="AC92" s="13">
        <v>9.9379423051569162</v>
      </c>
      <c r="AD92" s="14">
        <v>6.0336247368725431</v>
      </c>
      <c r="AE92" s="13">
        <v>44.119986214333068</v>
      </c>
      <c r="AF92" s="13">
        <v>16</v>
      </c>
      <c r="AG92" s="13">
        <v>39.751769220627665</v>
      </c>
      <c r="AH92" s="14">
        <v>6.0336247368725431</v>
      </c>
      <c r="AI92" s="13">
        <v>34.210429975807706</v>
      </c>
      <c r="AJ92" s="13">
        <v>9.3623091312252935</v>
      </c>
      <c r="AK92" s="13">
        <v>12.66303801918767</v>
      </c>
      <c r="AL92" s="14">
        <v>5.3342607213505362</v>
      </c>
      <c r="AM92" s="13">
        <v>410.5251597096925</v>
      </c>
      <c r="AN92" s="13">
        <v>74.898473049802348</v>
      </c>
      <c r="AO92" s="13">
        <v>50.652152076750681</v>
      </c>
      <c r="AP92" s="14">
        <v>5.3342607213505362</v>
      </c>
    </row>
    <row r="93" spans="2:42" x14ac:dyDescent="0.25">
      <c r="B93" s="11">
        <v>90</v>
      </c>
      <c r="C93" s="13">
        <v>1804.3811905347845</v>
      </c>
      <c r="D93" s="13">
        <v>3176.9254374953516</v>
      </c>
      <c r="E93" s="13">
        <v>2305.7165513617992</v>
      </c>
      <c r="F93" s="14">
        <v>3680.7973004417249</v>
      </c>
      <c r="G93" s="13">
        <v>0</v>
      </c>
      <c r="H93" s="13">
        <v>0</v>
      </c>
      <c r="I93" s="13">
        <v>0</v>
      </c>
      <c r="J93" s="14">
        <v>0</v>
      </c>
      <c r="K93" s="13">
        <v>5</v>
      </c>
      <c r="L93" s="13">
        <v>16</v>
      </c>
      <c r="M93" s="13">
        <v>2</v>
      </c>
      <c r="N93" s="14">
        <v>2</v>
      </c>
      <c r="O93" s="13">
        <v>0.88673059129251408</v>
      </c>
      <c r="P93" s="13">
        <v>0.8184013289433093</v>
      </c>
      <c r="Q93" s="13">
        <v>0.91077977419197553</v>
      </c>
      <c r="R93" s="14">
        <v>0.97804896769728977</v>
      </c>
      <c r="S93" s="13">
        <v>750</v>
      </c>
      <c r="T93" s="13">
        <v>3200</v>
      </c>
      <c r="U93" s="13">
        <v>800</v>
      </c>
      <c r="V93" s="14">
        <v>2200</v>
      </c>
      <c r="W93" s="13">
        <v>950</v>
      </c>
      <c r="X93" s="13">
        <v>3600</v>
      </c>
      <c r="Y93" s="13">
        <v>1800</v>
      </c>
      <c r="Z93" s="14">
        <v>4700</v>
      </c>
      <c r="AA93" s="13">
        <v>2</v>
      </c>
      <c r="AB93" s="13">
        <v>3.2778153377507211</v>
      </c>
      <c r="AC93" s="13">
        <v>16.415337634488889</v>
      </c>
      <c r="AD93" s="14">
        <v>3.9572630424209327</v>
      </c>
      <c r="AE93" s="13">
        <v>10</v>
      </c>
      <c r="AF93" s="13">
        <v>52.445045404011537</v>
      </c>
      <c r="AG93" s="13">
        <v>32.830675268977778</v>
      </c>
      <c r="AH93" s="14">
        <v>7.9145260848418655</v>
      </c>
      <c r="AI93" s="13">
        <v>30.621589707755938</v>
      </c>
      <c r="AJ93" s="13">
        <v>13.066065057351437</v>
      </c>
      <c r="AK93" s="13">
        <v>15.703943656399939</v>
      </c>
      <c r="AL93" s="14">
        <v>3.9451085865547384</v>
      </c>
      <c r="AM93" s="13">
        <v>153.10794853877968</v>
      </c>
      <c r="AN93" s="13">
        <v>209.057040917623</v>
      </c>
      <c r="AO93" s="13">
        <v>31.407887312799879</v>
      </c>
      <c r="AP93" s="14">
        <v>7.8902171731094768</v>
      </c>
    </row>
    <row r="94" spans="2:42" x14ac:dyDescent="0.25">
      <c r="B94" s="11">
        <v>91</v>
      </c>
      <c r="C94" s="13">
        <v>2071.7740121675515</v>
      </c>
      <c r="D94" s="13">
        <v>2718.9784475024717</v>
      </c>
      <c r="E94" s="13">
        <v>2553.7241111784324</v>
      </c>
      <c r="F94" s="14">
        <v>3600</v>
      </c>
      <c r="G94" s="13">
        <v>0</v>
      </c>
      <c r="H94" s="13">
        <v>0</v>
      </c>
      <c r="I94" s="13">
        <v>0</v>
      </c>
      <c r="J94" s="14">
        <v>0</v>
      </c>
      <c r="K94" s="13">
        <v>9</v>
      </c>
      <c r="L94" s="13">
        <v>5</v>
      </c>
      <c r="M94" s="13">
        <v>7</v>
      </c>
      <c r="N94" s="14">
        <v>0</v>
      </c>
      <c r="O94" s="13">
        <v>0.77228500338510975</v>
      </c>
      <c r="P94" s="13">
        <v>0.95624148929471664</v>
      </c>
      <c r="Q94" s="13">
        <v>0.82232845388726872</v>
      </c>
      <c r="R94" s="14">
        <v>1</v>
      </c>
      <c r="S94" s="13">
        <v>1350</v>
      </c>
      <c r="T94" s="13">
        <v>1000</v>
      </c>
      <c r="U94" s="13">
        <v>2800</v>
      </c>
      <c r="V94" s="14">
        <v>0</v>
      </c>
      <c r="W94" s="13">
        <v>1550</v>
      </c>
      <c r="X94" s="13">
        <v>1400</v>
      </c>
      <c r="Y94" s="13">
        <v>3800</v>
      </c>
      <c r="Z94" s="14">
        <v>2500</v>
      </c>
      <c r="AA94" s="13">
        <v>5.5775457994414053</v>
      </c>
      <c r="AB94" s="13">
        <v>2.3948839875889418</v>
      </c>
      <c r="AC94" s="13">
        <v>8.9051652751614014</v>
      </c>
      <c r="AD94" s="14">
        <v>5.9639945386856699</v>
      </c>
      <c r="AE94" s="13">
        <v>50.197912194972645</v>
      </c>
      <c r="AF94" s="13">
        <v>11.97441993794471</v>
      </c>
      <c r="AG94" s="13">
        <v>62.33615692612981</v>
      </c>
      <c r="AH94" s="14">
        <v>0</v>
      </c>
      <c r="AI94" s="13">
        <v>30.856853658941034</v>
      </c>
      <c r="AJ94" s="13">
        <v>10.207567095532648</v>
      </c>
      <c r="AK94" s="13">
        <v>9.3696223250052437</v>
      </c>
      <c r="AL94" s="14">
        <v>5.7140915677506126</v>
      </c>
      <c r="AM94" s="13">
        <v>277.71168293046929</v>
      </c>
      <c r="AN94" s="13">
        <v>51.037835477663236</v>
      </c>
      <c r="AO94" s="13">
        <v>65.587356275036711</v>
      </c>
      <c r="AP94" s="14">
        <v>0</v>
      </c>
    </row>
    <row r="95" spans="2:42" x14ac:dyDescent="0.25">
      <c r="B95" s="11">
        <v>92</v>
      </c>
      <c r="C95" s="13">
        <v>2225.373125699175</v>
      </c>
      <c r="D95" s="13">
        <v>2901.7252709480572</v>
      </c>
      <c r="E95" s="13">
        <v>2308.4023206900533</v>
      </c>
      <c r="F95" s="14">
        <v>3727.7873208121932</v>
      </c>
      <c r="G95" s="13">
        <v>0</v>
      </c>
      <c r="H95" s="13">
        <v>0</v>
      </c>
      <c r="I95" s="13">
        <v>0</v>
      </c>
      <c r="J95" s="14">
        <v>0</v>
      </c>
      <c r="K95" s="13">
        <v>16</v>
      </c>
      <c r="L95" s="13">
        <v>10</v>
      </c>
      <c r="M95" s="13">
        <v>3</v>
      </c>
      <c r="N95" s="14">
        <v>2</v>
      </c>
      <c r="O95" s="13">
        <v>0.71898055275440909</v>
      </c>
      <c r="P95" s="13">
        <v>0.89601866380359396</v>
      </c>
      <c r="Q95" s="13">
        <v>0.90972010432403516</v>
      </c>
      <c r="R95" s="14">
        <v>0.96572032956420073</v>
      </c>
      <c r="S95" s="13">
        <v>2400</v>
      </c>
      <c r="T95" s="13">
        <v>2000</v>
      </c>
      <c r="U95" s="13">
        <v>1200</v>
      </c>
      <c r="V95" s="14">
        <v>2200</v>
      </c>
      <c r="W95" s="13">
        <v>2600</v>
      </c>
      <c r="X95" s="13">
        <v>2400</v>
      </c>
      <c r="Y95" s="13">
        <v>2200</v>
      </c>
      <c r="Z95" s="14">
        <v>4700</v>
      </c>
      <c r="AA95" s="13">
        <v>2</v>
      </c>
      <c r="AB95" s="13">
        <v>2.0806317600221922</v>
      </c>
      <c r="AC95" s="13">
        <v>10.973443794733136</v>
      </c>
      <c r="AD95" s="14">
        <v>6.579733371875748</v>
      </c>
      <c r="AE95" s="13">
        <v>32</v>
      </c>
      <c r="AF95" s="13">
        <v>20.806317600221924</v>
      </c>
      <c r="AG95" s="13">
        <v>32.920331384199407</v>
      </c>
      <c r="AH95" s="14">
        <v>13.159466743751496</v>
      </c>
      <c r="AI95" s="13">
        <v>23.291750252103178</v>
      </c>
      <c r="AJ95" s="13">
        <v>12.892680652260264</v>
      </c>
      <c r="AK95" s="13">
        <v>10.693731167498445</v>
      </c>
      <c r="AL95" s="14">
        <v>5.7609479850119651</v>
      </c>
      <c r="AM95" s="13">
        <v>372.66800403365085</v>
      </c>
      <c r="AN95" s="13">
        <v>128.92680652260265</v>
      </c>
      <c r="AO95" s="13">
        <v>32.081193502495339</v>
      </c>
      <c r="AP95" s="14">
        <v>11.52189597002393</v>
      </c>
    </row>
    <row r="96" spans="2:42" x14ac:dyDescent="0.25">
      <c r="B96" s="11">
        <v>93</v>
      </c>
      <c r="C96" s="13">
        <v>2027.5460012595754</v>
      </c>
      <c r="D96" s="13">
        <v>3255.1907266696412</v>
      </c>
      <c r="E96" s="13">
        <v>2283.700361617713</v>
      </c>
      <c r="F96" s="14">
        <v>3600</v>
      </c>
      <c r="G96" s="13">
        <v>0</v>
      </c>
      <c r="H96" s="13">
        <v>0</v>
      </c>
      <c r="I96" s="13">
        <v>0</v>
      </c>
      <c r="J96" s="14">
        <v>0</v>
      </c>
      <c r="K96" s="13">
        <v>10</v>
      </c>
      <c r="L96" s="13">
        <v>15</v>
      </c>
      <c r="M96" s="13">
        <v>3</v>
      </c>
      <c r="N96" s="14">
        <v>0</v>
      </c>
      <c r="O96" s="13">
        <v>0.7891312941881613</v>
      </c>
      <c r="P96" s="13">
        <v>0.79872432011381356</v>
      </c>
      <c r="Q96" s="13">
        <v>0.91956021695964318</v>
      </c>
      <c r="R96" s="14">
        <v>1</v>
      </c>
      <c r="S96" s="13">
        <v>1500</v>
      </c>
      <c r="T96" s="13">
        <v>3000</v>
      </c>
      <c r="U96" s="13">
        <v>1200</v>
      </c>
      <c r="V96" s="14">
        <v>0</v>
      </c>
      <c r="W96" s="13">
        <v>1700</v>
      </c>
      <c r="X96" s="13">
        <v>3400</v>
      </c>
      <c r="Y96" s="13">
        <v>2200</v>
      </c>
      <c r="Z96" s="14">
        <v>2500</v>
      </c>
      <c r="AA96" s="13">
        <v>2</v>
      </c>
      <c r="AB96" s="13">
        <v>4.8293810106400983</v>
      </c>
      <c r="AC96" s="13">
        <v>9.9497734182635362</v>
      </c>
      <c r="AD96" s="14">
        <v>3.3374569247861947</v>
      </c>
      <c r="AE96" s="13">
        <v>20</v>
      </c>
      <c r="AF96" s="13">
        <v>72.440715159601467</v>
      </c>
      <c r="AG96" s="13">
        <v>29.849320254790609</v>
      </c>
      <c r="AH96" s="14">
        <v>0</v>
      </c>
      <c r="AI96" s="13">
        <v>28.365093636904771</v>
      </c>
      <c r="AJ96" s="13">
        <v>14.493084258433802</v>
      </c>
      <c r="AK96" s="13">
        <v>9.3557745114221085</v>
      </c>
      <c r="AL96" s="14">
        <v>5.9292211825429408</v>
      </c>
      <c r="AM96" s="13">
        <v>283.65093636904771</v>
      </c>
      <c r="AN96" s="13">
        <v>217.39626387650702</v>
      </c>
      <c r="AO96" s="13">
        <v>28.067323534266325</v>
      </c>
      <c r="AP96" s="14">
        <v>0</v>
      </c>
    </row>
    <row r="97" spans="2:42" x14ac:dyDescent="0.25">
      <c r="B97" s="11">
        <v>94</v>
      </c>
      <c r="C97" s="13">
        <v>1892.1742112180652</v>
      </c>
      <c r="D97" s="13">
        <v>2905.6091462761906</v>
      </c>
      <c r="E97" s="13">
        <v>2360.1122042972097</v>
      </c>
      <c r="F97" s="14">
        <v>3652.6710861809925</v>
      </c>
      <c r="G97" s="13">
        <v>0</v>
      </c>
      <c r="H97" s="13">
        <v>0</v>
      </c>
      <c r="I97" s="13">
        <v>0</v>
      </c>
      <c r="J97" s="14">
        <v>0</v>
      </c>
      <c r="K97" s="13">
        <v>8</v>
      </c>
      <c r="L97" s="13">
        <v>8</v>
      </c>
      <c r="M97" s="13">
        <v>5</v>
      </c>
      <c r="N97" s="14">
        <v>1</v>
      </c>
      <c r="O97" s="13">
        <v>0.84558810204374291</v>
      </c>
      <c r="P97" s="13">
        <v>0.89482097182002018</v>
      </c>
      <c r="Q97" s="13">
        <v>0.88978820421181393</v>
      </c>
      <c r="R97" s="14">
        <v>0.9855801179634649</v>
      </c>
      <c r="S97" s="13">
        <v>1200</v>
      </c>
      <c r="T97" s="13">
        <v>1600</v>
      </c>
      <c r="U97" s="13">
        <v>2000</v>
      </c>
      <c r="V97" s="14">
        <v>1100</v>
      </c>
      <c r="W97" s="13">
        <v>1400</v>
      </c>
      <c r="X97" s="13">
        <v>2000</v>
      </c>
      <c r="Y97" s="13">
        <v>3000</v>
      </c>
      <c r="Z97" s="14">
        <v>3600</v>
      </c>
      <c r="AA97" s="13">
        <v>2.0743104188891701</v>
      </c>
      <c r="AB97" s="13">
        <v>3.7315131335895466</v>
      </c>
      <c r="AC97" s="13">
        <v>8.4526934459836536</v>
      </c>
      <c r="AD97" s="14">
        <v>4.4928922374773617</v>
      </c>
      <c r="AE97" s="13">
        <v>16.594483351113361</v>
      </c>
      <c r="AF97" s="13">
        <v>29.852105068716373</v>
      </c>
      <c r="AG97" s="13">
        <v>42.26346722991827</v>
      </c>
      <c r="AH97" s="14">
        <v>4.4928922374773617</v>
      </c>
      <c r="AI97" s="13">
        <v>25.719831213237111</v>
      </c>
      <c r="AJ97" s="13">
        <v>15.200711938806831</v>
      </c>
      <c r="AK97" s="13">
        <v>7.4178051475151294</v>
      </c>
      <c r="AL97" s="14">
        <v>5.8894228288279047</v>
      </c>
      <c r="AM97" s="13">
        <v>205.75864970589689</v>
      </c>
      <c r="AN97" s="13">
        <v>121.60569551045465</v>
      </c>
      <c r="AO97" s="13">
        <v>37.089025737575646</v>
      </c>
      <c r="AP97" s="14">
        <v>5.8894228288279047</v>
      </c>
    </row>
    <row r="98" spans="2:42" x14ac:dyDescent="0.25">
      <c r="B98" s="11">
        <v>95</v>
      </c>
      <c r="C98" s="13">
        <v>2137.6068486577806</v>
      </c>
      <c r="D98" s="13">
        <v>3105.1817915673682</v>
      </c>
      <c r="E98" s="13">
        <v>2251.6246682144338</v>
      </c>
      <c r="F98" s="14">
        <v>3632.6185760774697</v>
      </c>
      <c r="G98" s="13">
        <v>0</v>
      </c>
      <c r="H98" s="13">
        <v>0</v>
      </c>
      <c r="I98" s="13">
        <v>0</v>
      </c>
      <c r="J98" s="14">
        <v>0</v>
      </c>
      <c r="K98" s="13">
        <v>10</v>
      </c>
      <c r="L98" s="13">
        <v>19</v>
      </c>
      <c r="M98" s="13">
        <v>3</v>
      </c>
      <c r="N98" s="14">
        <v>1</v>
      </c>
      <c r="O98" s="13">
        <v>0.74850059589051754</v>
      </c>
      <c r="P98" s="13">
        <v>0.83731007539098923</v>
      </c>
      <c r="Q98" s="13">
        <v>0.93265988317019377</v>
      </c>
      <c r="R98" s="14">
        <v>0.99102064381537924</v>
      </c>
      <c r="S98" s="13">
        <v>1500</v>
      </c>
      <c r="T98" s="13">
        <v>3800</v>
      </c>
      <c r="U98" s="13">
        <v>1200</v>
      </c>
      <c r="V98" s="14">
        <v>1100</v>
      </c>
      <c r="W98" s="13">
        <v>1700</v>
      </c>
      <c r="X98" s="13">
        <v>4200</v>
      </c>
      <c r="Y98" s="13">
        <v>2200</v>
      </c>
      <c r="Z98" s="14">
        <v>3600</v>
      </c>
      <c r="AA98" s="13">
        <v>2</v>
      </c>
      <c r="AB98" s="13">
        <v>2.5312370210212332</v>
      </c>
      <c r="AC98" s="13">
        <v>7.8633838322353302</v>
      </c>
      <c r="AD98" s="14">
        <v>2.9748797768446718</v>
      </c>
      <c r="AE98" s="13">
        <v>20</v>
      </c>
      <c r="AF98" s="13">
        <v>48.093503399403431</v>
      </c>
      <c r="AG98" s="13">
        <v>23.590151496705992</v>
      </c>
      <c r="AH98" s="14">
        <v>2.9748797768446718</v>
      </c>
      <c r="AI98" s="13">
        <v>34.215914191765471</v>
      </c>
      <c r="AJ98" s="13">
        <v>9.7989467388195841</v>
      </c>
      <c r="AK98" s="13">
        <v>8.2982442069181701</v>
      </c>
      <c r="AL98" s="14">
        <v>3.4902566760822449</v>
      </c>
      <c r="AM98" s="13">
        <v>342.15914191765472</v>
      </c>
      <c r="AN98" s="13">
        <v>186.17998803757209</v>
      </c>
      <c r="AO98" s="13">
        <v>24.89473262075451</v>
      </c>
      <c r="AP98" s="14">
        <v>3.4902566760822449</v>
      </c>
    </row>
    <row r="99" spans="2:42" x14ac:dyDescent="0.25">
      <c r="B99" s="11">
        <v>96</v>
      </c>
      <c r="C99" s="13">
        <v>2259.8893618902703</v>
      </c>
      <c r="D99" s="13">
        <v>2692.7754425569374</v>
      </c>
      <c r="E99" s="13">
        <v>2180.7221960556481</v>
      </c>
      <c r="F99" s="14">
        <v>3652.7064016105646</v>
      </c>
      <c r="G99" s="13">
        <v>0</v>
      </c>
      <c r="H99" s="13">
        <v>0</v>
      </c>
      <c r="I99" s="13">
        <v>0</v>
      </c>
      <c r="J99" s="14">
        <v>0</v>
      </c>
      <c r="K99" s="13">
        <v>14</v>
      </c>
      <c r="L99" s="13">
        <v>6</v>
      </c>
      <c r="M99" s="13">
        <v>1</v>
      </c>
      <c r="N99" s="14">
        <v>1</v>
      </c>
      <c r="O99" s="13">
        <v>0.70799926181416695</v>
      </c>
      <c r="P99" s="13">
        <v>0.96554653570784121</v>
      </c>
      <c r="Q99" s="13">
        <v>0.96298373254435932</v>
      </c>
      <c r="R99" s="14">
        <v>0.98557058908777195</v>
      </c>
      <c r="S99" s="13">
        <v>2100</v>
      </c>
      <c r="T99" s="13">
        <v>1200</v>
      </c>
      <c r="U99" s="13">
        <v>400</v>
      </c>
      <c r="V99" s="14">
        <v>1100</v>
      </c>
      <c r="W99" s="13">
        <v>2300</v>
      </c>
      <c r="X99" s="13">
        <v>1600</v>
      </c>
      <c r="Y99" s="13">
        <v>1400</v>
      </c>
      <c r="Z99" s="14">
        <v>3600</v>
      </c>
      <c r="AA99" s="13">
        <v>2</v>
      </c>
      <c r="AB99" s="13">
        <v>2</v>
      </c>
      <c r="AC99" s="13">
        <v>11.416500857752418</v>
      </c>
      <c r="AD99" s="14">
        <v>3.8704677184037246</v>
      </c>
      <c r="AE99" s="13">
        <v>28</v>
      </c>
      <c r="AF99" s="13">
        <v>12</v>
      </c>
      <c r="AG99" s="13">
        <v>11.416500857752418</v>
      </c>
      <c r="AH99" s="14">
        <v>3.8704677184037246</v>
      </c>
      <c r="AI99" s="13">
        <v>28.034361641971397</v>
      </c>
      <c r="AJ99" s="13">
        <v>6.2688314301180945</v>
      </c>
      <c r="AK99" s="13">
        <v>15.23521171030883</v>
      </c>
      <c r="AL99" s="14">
        <v>6.5187081384004779</v>
      </c>
      <c r="AM99" s="13">
        <v>392.48106298759956</v>
      </c>
      <c r="AN99" s="13">
        <v>37.612988580708567</v>
      </c>
      <c r="AO99" s="13">
        <v>15.23521171030883</v>
      </c>
      <c r="AP99" s="14">
        <v>6.5187081384004779</v>
      </c>
    </row>
    <row r="100" spans="2:42" x14ac:dyDescent="0.25">
      <c r="B100" s="11">
        <v>97</v>
      </c>
      <c r="C100" s="13">
        <v>2130.5117114926547</v>
      </c>
      <c r="D100" s="13">
        <v>3055.1534495263213</v>
      </c>
      <c r="E100" s="13">
        <v>2657.9772885298175</v>
      </c>
      <c r="F100" s="14">
        <v>3600</v>
      </c>
      <c r="G100" s="13">
        <v>0</v>
      </c>
      <c r="H100" s="13">
        <v>0</v>
      </c>
      <c r="I100" s="13">
        <v>0</v>
      </c>
      <c r="J100" s="14">
        <v>0</v>
      </c>
      <c r="K100" s="13">
        <v>9</v>
      </c>
      <c r="L100" s="13">
        <v>16</v>
      </c>
      <c r="M100" s="13">
        <v>7</v>
      </c>
      <c r="N100" s="14">
        <v>0</v>
      </c>
      <c r="O100" s="13">
        <v>0.75099329018896888</v>
      </c>
      <c r="P100" s="13">
        <v>0.85102108386834396</v>
      </c>
      <c r="Q100" s="13">
        <v>0.79007447093784378</v>
      </c>
      <c r="R100" s="14">
        <v>1</v>
      </c>
      <c r="S100" s="13">
        <v>1350</v>
      </c>
      <c r="T100" s="13">
        <v>3200</v>
      </c>
      <c r="U100" s="13">
        <v>2800</v>
      </c>
      <c r="V100" s="14">
        <v>0</v>
      </c>
      <c r="W100" s="13">
        <v>1550</v>
      </c>
      <c r="X100" s="13">
        <v>3600</v>
      </c>
      <c r="Y100" s="13">
        <v>3800</v>
      </c>
      <c r="Z100" s="14">
        <v>2500</v>
      </c>
      <c r="AA100" s="13">
        <v>8.4037263557744541</v>
      </c>
      <c r="AB100" s="13">
        <v>3.0399378879954111</v>
      </c>
      <c r="AC100" s="13">
        <v>10.027161333976251</v>
      </c>
      <c r="AD100" s="14">
        <v>2.4033242655202507</v>
      </c>
      <c r="AE100" s="13">
        <v>75.633537201970086</v>
      </c>
      <c r="AF100" s="13">
        <v>48.639006207926577</v>
      </c>
      <c r="AG100" s="13">
        <v>70.190129337833753</v>
      </c>
      <c r="AH100" s="14">
        <v>0</v>
      </c>
      <c r="AI100" s="13">
        <v>31.437347213990535</v>
      </c>
      <c r="AJ100" s="13">
        <v>10.368164563853632</v>
      </c>
      <c r="AK100" s="13">
        <v>11.565178798131255</v>
      </c>
      <c r="AL100" s="14">
        <v>4.3430504592250303</v>
      </c>
      <c r="AM100" s="13">
        <v>282.93612492591478</v>
      </c>
      <c r="AN100" s="13">
        <v>165.89063302165812</v>
      </c>
      <c r="AO100" s="13">
        <v>80.956251586918782</v>
      </c>
      <c r="AP100" s="14">
        <v>0</v>
      </c>
    </row>
    <row r="101" spans="2:42" x14ac:dyDescent="0.25">
      <c r="B101" s="11">
        <v>98</v>
      </c>
      <c r="C101" s="13">
        <v>1684.6667289104159</v>
      </c>
      <c r="D101" s="13">
        <v>2935.9560673927112</v>
      </c>
      <c r="E101" s="13">
        <v>2412.4527195678652</v>
      </c>
      <c r="F101" s="14">
        <v>3706.5787680646108</v>
      </c>
      <c r="G101" s="13">
        <v>0</v>
      </c>
      <c r="H101" s="13">
        <v>0</v>
      </c>
      <c r="I101" s="13">
        <v>0</v>
      </c>
      <c r="J101" s="14">
        <v>0</v>
      </c>
      <c r="K101" s="13">
        <v>2</v>
      </c>
      <c r="L101" s="13">
        <v>15</v>
      </c>
      <c r="M101" s="13">
        <v>4</v>
      </c>
      <c r="N101" s="14">
        <v>2</v>
      </c>
      <c r="O101" s="13">
        <v>0.94974274290727201</v>
      </c>
      <c r="P101" s="13">
        <v>0.88557183429142439</v>
      </c>
      <c r="Q101" s="13">
        <v>0.87048338106960543</v>
      </c>
      <c r="R101" s="14">
        <v>0.97124605337329417</v>
      </c>
      <c r="S101" s="13">
        <v>300</v>
      </c>
      <c r="T101" s="13">
        <v>3000</v>
      </c>
      <c r="U101" s="13">
        <v>1600</v>
      </c>
      <c r="V101" s="14">
        <v>2200</v>
      </c>
      <c r="W101" s="13">
        <v>500</v>
      </c>
      <c r="X101" s="13">
        <v>3400</v>
      </c>
      <c r="Y101" s="13">
        <v>2600</v>
      </c>
      <c r="Z101" s="14">
        <v>4700</v>
      </c>
      <c r="AA101" s="13">
        <v>3.9081772637121954</v>
      </c>
      <c r="AB101" s="13">
        <v>2</v>
      </c>
      <c r="AC101" s="13">
        <v>12.179834837169706</v>
      </c>
      <c r="AD101" s="14">
        <v>4.1161312838922148</v>
      </c>
      <c r="AE101" s="13">
        <v>7.8163545274243909</v>
      </c>
      <c r="AF101" s="13">
        <v>30</v>
      </c>
      <c r="AG101" s="13">
        <v>48.719339348678822</v>
      </c>
      <c r="AH101" s="14">
        <v>8.2322625677844297</v>
      </c>
      <c r="AI101" s="13">
        <v>32.277047843051946</v>
      </c>
      <c r="AJ101" s="13">
        <v>8.9851039080232518</v>
      </c>
      <c r="AK101" s="13">
        <v>11.133156570301331</v>
      </c>
      <c r="AL101" s="14">
        <v>6.235289501721863</v>
      </c>
      <c r="AM101" s="13">
        <v>64.554095686103892</v>
      </c>
      <c r="AN101" s="13">
        <v>134.77655862034877</v>
      </c>
      <c r="AO101" s="13">
        <v>44.532626281205324</v>
      </c>
      <c r="AP101" s="14">
        <v>12.470579003443726</v>
      </c>
    </row>
    <row r="102" spans="2:42" x14ac:dyDescent="0.25">
      <c r="B102" s="11">
        <v>99</v>
      </c>
      <c r="C102" s="13">
        <v>2041.1885282848511</v>
      </c>
      <c r="D102" s="13">
        <v>2828.5947967084994</v>
      </c>
      <c r="E102" s="13">
        <v>2477.5992438662456</v>
      </c>
      <c r="F102" s="14">
        <v>3600</v>
      </c>
      <c r="G102" s="13">
        <v>0</v>
      </c>
      <c r="H102" s="13">
        <v>0</v>
      </c>
      <c r="I102" s="13">
        <v>0</v>
      </c>
      <c r="J102" s="14">
        <v>0</v>
      </c>
      <c r="K102" s="13">
        <v>10</v>
      </c>
      <c r="L102" s="13">
        <v>14</v>
      </c>
      <c r="M102" s="13">
        <v>5</v>
      </c>
      <c r="N102" s="14">
        <v>0</v>
      </c>
      <c r="O102" s="13">
        <v>0.78385704104678244</v>
      </c>
      <c r="P102" s="13">
        <v>0.91918432538499184</v>
      </c>
      <c r="Q102" s="13">
        <v>0.84759470491401612</v>
      </c>
      <c r="R102" s="14">
        <v>1</v>
      </c>
      <c r="S102" s="13">
        <v>1500</v>
      </c>
      <c r="T102" s="13">
        <v>2800</v>
      </c>
      <c r="U102" s="13">
        <v>2000</v>
      </c>
      <c r="V102" s="14">
        <v>0</v>
      </c>
      <c r="W102" s="13">
        <v>1700</v>
      </c>
      <c r="X102" s="13">
        <v>3200</v>
      </c>
      <c r="Y102" s="13">
        <v>3000</v>
      </c>
      <c r="Z102" s="14">
        <v>2500</v>
      </c>
      <c r="AA102" s="13">
        <v>2</v>
      </c>
      <c r="AB102" s="13">
        <v>2</v>
      </c>
      <c r="AC102" s="13">
        <v>14.398731577880849</v>
      </c>
      <c r="AD102" s="14">
        <v>9.2173963264677887</v>
      </c>
      <c r="AE102" s="13">
        <v>20</v>
      </c>
      <c r="AF102" s="13">
        <v>28</v>
      </c>
      <c r="AG102" s="13">
        <v>71.993657889404247</v>
      </c>
      <c r="AH102" s="14">
        <v>0</v>
      </c>
      <c r="AI102" s="13">
        <v>29.124586089263342</v>
      </c>
      <c r="AJ102" s="13">
        <v>6.3124693889722661</v>
      </c>
      <c r="AK102" s="13">
        <v>7.5476309145008234</v>
      </c>
      <c r="AL102" s="14">
        <v>7.4207072822193396</v>
      </c>
      <c r="AM102" s="13">
        <v>291.2458608926334</v>
      </c>
      <c r="AN102" s="13">
        <v>88.374571445611721</v>
      </c>
      <c r="AO102" s="13">
        <v>37.738154572504115</v>
      </c>
      <c r="AP102" s="14">
        <v>0</v>
      </c>
    </row>
    <row r="103" spans="2:42" x14ac:dyDescent="0.25">
      <c r="B103" s="11">
        <v>100</v>
      </c>
      <c r="C103" s="13">
        <v>2157.4019606989614</v>
      </c>
      <c r="D103" s="13">
        <v>2748.4935494518336</v>
      </c>
      <c r="E103" s="13">
        <v>2346.5259685207348</v>
      </c>
      <c r="F103" s="14">
        <v>3600</v>
      </c>
      <c r="G103" s="13">
        <v>0</v>
      </c>
      <c r="H103" s="13">
        <v>0</v>
      </c>
      <c r="I103" s="13">
        <v>0</v>
      </c>
      <c r="J103" s="14">
        <v>0</v>
      </c>
      <c r="K103" s="13">
        <v>13</v>
      </c>
      <c r="L103" s="13">
        <v>6</v>
      </c>
      <c r="M103" s="13">
        <v>4</v>
      </c>
      <c r="N103" s="14">
        <v>0</v>
      </c>
      <c r="O103" s="13">
        <v>0.74163277365411651</v>
      </c>
      <c r="P103" s="13">
        <v>0.94597274951529375</v>
      </c>
      <c r="Q103" s="13">
        <v>0.89494002119390725</v>
      </c>
      <c r="R103" s="14">
        <v>1</v>
      </c>
      <c r="S103" s="13">
        <v>1950</v>
      </c>
      <c r="T103" s="13">
        <v>1200</v>
      </c>
      <c r="U103" s="13">
        <v>1600</v>
      </c>
      <c r="V103" s="14">
        <v>0</v>
      </c>
      <c r="W103" s="13">
        <v>2150</v>
      </c>
      <c r="X103" s="13">
        <v>1600</v>
      </c>
      <c r="Y103" s="13">
        <v>2600</v>
      </c>
      <c r="Z103" s="14">
        <v>2500</v>
      </c>
      <c r="AA103" s="13">
        <v>4.5634626088804797</v>
      </c>
      <c r="AB103" s="13">
        <v>2</v>
      </c>
      <c r="AC103" s="13">
        <v>8.8520513713075299</v>
      </c>
      <c r="AD103" s="14">
        <v>4.0533417178966289</v>
      </c>
      <c r="AE103" s="13">
        <v>59.325013915446235</v>
      </c>
      <c r="AF103" s="13">
        <v>12</v>
      </c>
      <c r="AG103" s="13">
        <v>35.40820548523012</v>
      </c>
      <c r="AH103" s="14">
        <v>0</v>
      </c>
      <c r="AI103" s="13">
        <v>24.055676309432766</v>
      </c>
      <c r="AJ103" s="13">
        <v>10.966540116329515</v>
      </c>
      <c r="AK103" s="13">
        <v>10.058744813789165</v>
      </c>
      <c r="AL103" s="14">
        <v>5.8707386846777192</v>
      </c>
      <c r="AM103" s="13">
        <v>312.72379202262596</v>
      </c>
      <c r="AN103" s="13">
        <v>65.799240697977098</v>
      </c>
      <c r="AO103" s="13">
        <v>40.234979255156659</v>
      </c>
      <c r="AP103" s="14">
        <v>0</v>
      </c>
    </row>
    <row r="104" spans="2:42" x14ac:dyDescent="0.25">
      <c r="B104" s="11">
        <v>101</v>
      </c>
      <c r="C104" s="13">
        <v>2290.7958531152558</v>
      </c>
      <c r="D104" s="13">
        <v>3388.2211905210606</v>
      </c>
      <c r="E104" s="13">
        <v>2559.5057102740129</v>
      </c>
      <c r="F104" s="14">
        <v>3600</v>
      </c>
      <c r="G104" s="13">
        <v>0</v>
      </c>
      <c r="H104" s="13">
        <v>0</v>
      </c>
      <c r="I104" s="13">
        <v>0</v>
      </c>
      <c r="J104" s="14">
        <v>0</v>
      </c>
      <c r="K104" s="13">
        <v>11</v>
      </c>
      <c r="L104" s="13">
        <v>21</v>
      </c>
      <c r="M104" s="13">
        <v>6</v>
      </c>
      <c r="N104" s="14">
        <v>0</v>
      </c>
      <c r="O104" s="13">
        <v>0.69844722209714072</v>
      </c>
      <c r="P104" s="13">
        <v>0.76736430528024546</v>
      </c>
      <c r="Q104" s="13">
        <v>0.82047091810362882</v>
      </c>
      <c r="R104" s="14">
        <v>1</v>
      </c>
      <c r="S104" s="13">
        <v>1650</v>
      </c>
      <c r="T104" s="13">
        <v>4200</v>
      </c>
      <c r="U104" s="13">
        <v>2400</v>
      </c>
      <c r="V104" s="14">
        <v>0</v>
      </c>
      <c r="W104" s="13">
        <v>1850</v>
      </c>
      <c r="X104" s="13">
        <v>4600</v>
      </c>
      <c r="Y104" s="13">
        <v>3400</v>
      </c>
      <c r="Z104" s="14">
        <v>2500</v>
      </c>
      <c r="AA104" s="13">
        <v>6.0292934139384693</v>
      </c>
      <c r="AB104" s="13">
        <v>2.9675268809368465</v>
      </c>
      <c r="AC104" s="13">
        <v>10.414220489377398</v>
      </c>
      <c r="AD104" s="14">
        <v>5.1654887749152616</v>
      </c>
      <c r="AE104" s="13">
        <v>66.32222755332316</v>
      </c>
      <c r="AF104" s="13">
        <v>62.318064499673774</v>
      </c>
      <c r="AG104" s="13">
        <v>62.485322936264382</v>
      </c>
      <c r="AH104" s="14">
        <v>0</v>
      </c>
      <c r="AI104" s="13">
        <v>33.446706602435839</v>
      </c>
      <c r="AJ104" s="13">
        <v>12.984635042703459</v>
      </c>
      <c r="AK104" s="13">
        <v>11.129269338187145</v>
      </c>
      <c r="AL104" s="14">
        <v>4.0708470744229208</v>
      </c>
      <c r="AM104" s="13">
        <v>367.91377262679424</v>
      </c>
      <c r="AN104" s="13">
        <v>272.67733589677266</v>
      </c>
      <c r="AO104" s="13">
        <v>66.775616029122872</v>
      </c>
      <c r="AP104" s="14">
        <v>0</v>
      </c>
    </row>
    <row r="105" spans="2:42" x14ac:dyDescent="0.25">
      <c r="B105" s="11">
        <v>102</v>
      </c>
      <c r="C105" s="13">
        <v>2224.4298996150164</v>
      </c>
      <c r="D105" s="13">
        <v>2814.6183043917445</v>
      </c>
      <c r="E105" s="13">
        <v>2183.5597894595248</v>
      </c>
      <c r="F105" s="14">
        <v>3654.909079140989</v>
      </c>
      <c r="G105" s="13">
        <v>0</v>
      </c>
      <c r="H105" s="13">
        <v>0</v>
      </c>
      <c r="I105" s="13">
        <v>0</v>
      </c>
      <c r="J105" s="14">
        <v>0</v>
      </c>
      <c r="K105" s="13">
        <v>12</v>
      </c>
      <c r="L105" s="13">
        <v>10</v>
      </c>
      <c r="M105" s="13">
        <v>3</v>
      </c>
      <c r="N105" s="14">
        <v>1</v>
      </c>
      <c r="O105" s="13">
        <v>0.71928542242527538</v>
      </c>
      <c r="P105" s="13">
        <v>0.92374870011437493</v>
      </c>
      <c r="Q105" s="13">
        <v>0.96173230984428071</v>
      </c>
      <c r="R105" s="14">
        <v>0.98497662241330108</v>
      </c>
      <c r="S105" s="13">
        <v>1800</v>
      </c>
      <c r="T105" s="13">
        <v>2000</v>
      </c>
      <c r="U105" s="13">
        <v>1200</v>
      </c>
      <c r="V105" s="14">
        <v>1100</v>
      </c>
      <c r="W105" s="13">
        <v>2000</v>
      </c>
      <c r="X105" s="13">
        <v>2400</v>
      </c>
      <c r="Y105" s="13">
        <v>2200</v>
      </c>
      <c r="Z105" s="14">
        <v>3600</v>
      </c>
      <c r="AA105" s="13">
        <v>4.326690211406647</v>
      </c>
      <c r="AB105" s="13">
        <v>4.6224949989935471</v>
      </c>
      <c r="AC105" s="13">
        <v>3.9008167440521486</v>
      </c>
      <c r="AD105" s="14">
        <v>4.541250555648003</v>
      </c>
      <c r="AE105" s="13">
        <v>51.920282536879768</v>
      </c>
      <c r="AF105" s="13">
        <v>46.224949989935467</v>
      </c>
      <c r="AG105" s="13">
        <v>11.702450232156446</v>
      </c>
      <c r="AH105" s="14">
        <v>4.541250555648003</v>
      </c>
      <c r="AI105" s="13">
        <v>29.359059097560305</v>
      </c>
      <c r="AJ105" s="13">
        <v>6.357692184536468</v>
      </c>
      <c r="AK105" s="13">
        <v>5.2834288933204991</v>
      </c>
      <c r="AL105" s="14">
        <v>6.2755813067751678</v>
      </c>
      <c r="AM105" s="13">
        <v>352.30870917072366</v>
      </c>
      <c r="AN105" s="13">
        <v>63.57692184536468</v>
      </c>
      <c r="AO105" s="13">
        <v>15.850286679961497</v>
      </c>
      <c r="AP105" s="14">
        <v>6.2755813067751678</v>
      </c>
    </row>
    <row r="106" spans="2:42" x14ac:dyDescent="0.25">
      <c r="B106" s="11">
        <v>103</v>
      </c>
      <c r="C106" s="13">
        <v>2014.1260177749377</v>
      </c>
      <c r="D106" s="13">
        <v>2890.5010266258378</v>
      </c>
      <c r="E106" s="13">
        <v>2613.728791172975</v>
      </c>
      <c r="F106" s="14">
        <v>3650.7265454775684</v>
      </c>
      <c r="G106" s="13">
        <v>0</v>
      </c>
      <c r="H106" s="13">
        <v>0</v>
      </c>
      <c r="I106" s="13">
        <v>0</v>
      </c>
      <c r="J106" s="14">
        <v>0</v>
      </c>
      <c r="K106" s="13">
        <v>7</v>
      </c>
      <c r="L106" s="13">
        <v>15</v>
      </c>
      <c r="M106" s="13">
        <v>8</v>
      </c>
      <c r="N106" s="14">
        <v>1</v>
      </c>
      <c r="O106" s="13">
        <v>0.79438922186585204</v>
      </c>
      <c r="P106" s="13">
        <v>0.89949803720881305</v>
      </c>
      <c r="Q106" s="13">
        <v>0.80344984800721175</v>
      </c>
      <c r="R106" s="14">
        <v>0.98610508214031889</v>
      </c>
      <c r="S106" s="13">
        <v>1050</v>
      </c>
      <c r="T106" s="13">
        <v>3000</v>
      </c>
      <c r="U106" s="13">
        <v>3200</v>
      </c>
      <c r="V106" s="14">
        <v>1100</v>
      </c>
      <c r="W106" s="13">
        <v>1250</v>
      </c>
      <c r="X106" s="13">
        <v>3400</v>
      </c>
      <c r="Y106" s="13">
        <v>4200</v>
      </c>
      <c r="Z106" s="14">
        <v>3600</v>
      </c>
      <c r="AA106" s="13">
        <v>11.495554845236761</v>
      </c>
      <c r="AB106" s="13">
        <v>3.1617845099586854</v>
      </c>
      <c r="AC106" s="13">
        <v>9.8676724597266237</v>
      </c>
      <c r="AD106" s="14">
        <v>4.8852514154499742</v>
      </c>
      <c r="AE106" s="13">
        <v>80.468883916657319</v>
      </c>
      <c r="AF106" s="13">
        <v>47.426767649380281</v>
      </c>
      <c r="AG106" s="13">
        <v>78.941379677812989</v>
      </c>
      <c r="AH106" s="14">
        <v>4.8852514154499742</v>
      </c>
      <c r="AI106" s="13">
        <v>30.801519513787976</v>
      </c>
      <c r="AJ106" s="13">
        <v>6.4864039179952675</v>
      </c>
      <c r="AK106" s="13">
        <v>7.8218412196243188</v>
      </c>
      <c r="AL106" s="14">
        <v>5.119089443520461</v>
      </c>
      <c r="AM106" s="13">
        <v>215.61063659651583</v>
      </c>
      <c r="AN106" s="13">
        <v>97.296058769929019</v>
      </c>
      <c r="AO106" s="13">
        <v>62.57472975699455</v>
      </c>
      <c r="AP106" s="14">
        <v>5.119089443520461</v>
      </c>
    </row>
    <row r="107" spans="2:42" x14ac:dyDescent="0.25">
      <c r="B107" s="11">
        <v>104</v>
      </c>
      <c r="C107" s="13">
        <v>1894.4361781041712</v>
      </c>
      <c r="D107" s="13">
        <v>3169.2129131292136</v>
      </c>
      <c r="E107" s="13">
        <v>2404.1272072521124</v>
      </c>
      <c r="F107" s="14">
        <v>3633.715872594837</v>
      </c>
      <c r="G107" s="13">
        <v>0</v>
      </c>
      <c r="H107" s="13">
        <v>0</v>
      </c>
      <c r="I107" s="13">
        <v>0</v>
      </c>
      <c r="J107" s="14">
        <v>0</v>
      </c>
      <c r="K107" s="13">
        <v>6</v>
      </c>
      <c r="L107" s="13">
        <v>14</v>
      </c>
      <c r="M107" s="13">
        <v>3</v>
      </c>
      <c r="N107" s="14">
        <v>1</v>
      </c>
      <c r="O107" s="13">
        <v>0.8445784653464421</v>
      </c>
      <c r="P107" s="13">
        <v>0.82039297177822468</v>
      </c>
      <c r="Q107" s="13">
        <v>0.87349787218633657</v>
      </c>
      <c r="R107" s="14">
        <v>0.99072137894734169</v>
      </c>
      <c r="S107" s="13">
        <v>900</v>
      </c>
      <c r="T107" s="13">
        <v>2800</v>
      </c>
      <c r="U107" s="13">
        <v>1200</v>
      </c>
      <c r="V107" s="14">
        <v>1100</v>
      </c>
      <c r="W107" s="13">
        <v>1100</v>
      </c>
      <c r="X107" s="13">
        <v>3200</v>
      </c>
      <c r="Y107" s="13">
        <v>2200</v>
      </c>
      <c r="Z107" s="14">
        <v>3600</v>
      </c>
      <c r="AA107" s="13">
        <v>7.6215814930139292</v>
      </c>
      <c r="AB107" s="13">
        <v>3.454172376111988</v>
      </c>
      <c r="AC107" s="13">
        <v>11.914401610008349</v>
      </c>
      <c r="AD107" s="14">
        <v>3.5960514769909935</v>
      </c>
      <c r="AE107" s="13">
        <v>45.729488958083579</v>
      </c>
      <c r="AF107" s="13">
        <v>48.358413265567833</v>
      </c>
      <c r="AG107" s="13">
        <v>35.74320483002505</v>
      </c>
      <c r="AH107" s="14">
        <v>3.5960514769909935</v>
      </c>
      <c r="AI107" s="13">
        <v>29.679586823839962</v>
      </c>
      <c r="AJ107" s="13">
        <v>15.019693383842053</v>
      </c>
      <c r="AK107" s="13">
        <v>18.446109065270868</v>
      </c>
      <c r="AL107" s="14">
        <v>3.0845556809229508</v>
      </c>
      <c r="AM107" s="13">
        <v>178.07752094303976</v>
      </c>
      <c r="AN107" s="13">
        <v>210.27570737378875</v>
      </c>
      <c r="AO107" s="13">
        <v>55.338327195812603</v>
      </c>
      <c r="AP107" s="14">
        <v>3.0845556809229508</v>
      </c>
    </row>
    <row r="108" spans="2:42" x14ac:dyDescent="0.25">
      <c r="B108" s="11">
        <v>105</v>
      </c>
      <c r="C108" s="13">
        <v>1912.7239184705954</v>
      </c>
      <c r="D108" s="13">
        <v>3089.2717580569351</v>
      </c>
      <c r="E108" s="13">
        <v>2176.0226151565162</v>
      </c>
      <c r="F108" s="14">
        <v>3653.1358061792807</v>
      </c>
      <c r="G108" s="13">
        <v>0</v>
      </c>
      <c r="H108" s="13">
        <v>0</v>
      </c>
      <c r="I108" s="13">
        <v>0</v>
      </c>
      <c r="J108" s="14">
        <v>0</v>
      </c>
      <c r="K108" s="13">
        <v>7</v>
      </c>
      <c r="L108" s="13">
        <v>18</v>
      </c>
      <c r="M108" s="13">
        <v>1</v>
      </c>
      <c r="N108" s="14">
        <v>1</v>
      </c>
      <c r="O108" s="13">
        <v>0.83650336807590719</v>
      </c>
      <c r="P108" s="13">
        <v>0.84162229924224174</v>
      </c>
      <c r="Q108" s="13">
        <v>0.9650634995119074</v>
      </c>
      <c r="R108" s="14">
        <v>0.98545474107767861</v>
      </c>
      <c r="S108" s="13">
        <v>1050</v>
      </c>
      <c r="T108" s="13">
        <v>3600</v>
      </c>
      <c r="U108" s="13">
        <v>400</v>
      </c>
      <c r="V108" s="14">
        <v>1100</v>
      </c>
      <c r="W108" s="13">
        <v>1250</v>
      </c>
      <c r="X108" s="13">
        <v>4000</v>
      </c>
      <c r="Y108" s="13">
        <v>1400</v>
      </c>
      <c r="Z108" s="14">
        <v>3600</v>
      </c>
      <c r="AA108" s="13">
        <v>7.2396438779251975</v>
      </c>
      <c r="AB108" s="13">
        <v>3.0899785907019681</v>
      </c>
      <c r="AC108" s="13">
        <v>13.426838467272461</v>
      </c>
      <c r="AD108" s="14">
        <v>6.1837345126556347</v>
      </c>
      <c r="AE108" s="13">
        <v>50.677507145476383</v>
      </c>
      <c r="AF108" s="13">
        <v>55.619614632635425</v>
      </c>
      <c r="AG108" s="13">
        <v>13.426838467272461</v>
      </c>
      <c r="AH108" s="14">
        <v>6.1837345126556347</v>
      </c>
      <c r="AI108" s="13">
        <v>26.393948975031034</v>
      </c>
      <c r="AJ108" s="13">
        <v>9.5802374699186963</v>
      </c>
      <c r="AK108" s="13">
        <v>11.727441884154237</v>
      </c>
      <c r="AL108" s="14">
        <v>4.2888519114158301</v>
      </c>
      <c r="AM108" s="13">
        <v>184.75764282521723</v>
      </c>
      <c r="AN108" s="13">
        <v>172.44427445853654</v>
      </c>
      <c r="AO108" s="13">
        <v>11.727441884154237</v>
      </c>
      <c r="AP108" s="14">
        <v>4.2888519114158301</v>
      </c>
    </row>
    <row r="109" spans="2:42" x14ac:dyDescent="0.25">
      <c r="B109" s="11">
        <v>106</v>
      </c>
      <c r="C109" s="13">
        <v>1987.403191224688</v>
      </c>
      <c r="D109" s="13">
        <v>2963.3021837822266</v>
      </c>
      <c r="E109" s="13">
        <v>2231.6309479273709</v>
      </c>
      <c r="F109" s="14">
        <v>3680.679465708085</v>
      </c>
      <c r="G109" s="13">
        <v>0</v>
      </c>
      <c r="H109" s="13">
        <v>0</v>
      </c>
      <c r="I109" s="13">
        <v>0</v>
      </c>
      <c r="J109" s="14">
        <v>0</v>
      </c>
      <c r="K109" s="13">
        <v>8</v>
      </c>
      <c r="L109" s="13">
        <v>12</v>
      </c>
      <c r="M109" s="13">
        <v>2</v>
      </c>
      <c r="N109" s="14">
        <v>2</v>
      </c>
      <c r="O109" s="13">
        <v>0.80507066058097632</v>
      </c>
      <c r="P109" s="13">
        <v>0.87739954913456586</v>
      </c>
      <c r="Q109" s="13">
        <v>0.9410158081695259</v>
      </c>
      <c r="R109" s="14">
        <v>0.97808027934522579</v>
      </c>
      <c r="S109" s="13">
        <v>1200</v>
      </c>
      <c r="T109" s="13">
        <v>2400</v>
      </c>
      <c r="U109" s="13">
        <v>800</v>
      </c>
      <c r="V109" s="14">
        <v>2200</v>
      </c>
      <c r="W109" s="13">
        <v>1400</v>
      </c>
      <c r="X109" s="13">
        <v>2800</v>
      </c>
      <c r="Y109" s="13">
        <v>1800</v>
      </c>
      <c r="Z109" s="14">
        <v>4700</v>
      </c>
      <c r="AA109" s="13">
        <v>5.3684236333637889</v>
      </c>
      <c r="AB109" s="13">
        <v>2.9652602262337178</v>
      </c>
      <c r="AC109" s="13">
        <v>13.968462092340918</v>
      </c>
      <c r="AD109" s="14">
        <v>4.9816889700686833</v>
      </c>
      <c r="AE109" s="13">
        <v>42.947389066910311</v>
      </c>
      <c r="AF109" s="13">
        <v>35.583122714804617</v>
      </c>
      <c r="AG109" s="13">
        <v>27.936924184681835</v>
      </c>
      <c r="AH109" s="14">
        <v>9.9633779401373666</v>
      </c>
      <c r="AI109" s="13">
        <v>29.718857462060466</v>
      </c>
      <c r="AJ109" s="13">
        <v>11.746793877618384</v>
      </c>
      <c r="AK109" s="13">
        <v>7.2658469666297458</v>
      </c>
      <c r="AL109" s="14">
        <v>2.9094104656500472</v>
      </c>
      <c r="AM109" s="13">
        <v>237.75085969648373</v>
      </c>
      <c r="AN109" s="13">
        <v>140.96152653142059</v>
      </c>
      <c r="AO109" s="13">
        <v>14.531693933259492</v>
      </c>
      <c r="AP109" s="14">
        <v>5.8188209313000945</v>
      </c>
    </row>
    <row r="110" spans="2:42" x14ac:dyDescent="0.25">
      <c r="B110" s="11">
        <v>107</v>
      </c>
      <c r="C110" s="13">
        <v>1915.0209827583651</v>
      </c>
      <c r="D110" s="13">
        <v>2875.5171718681736</v>
      </c>
      <c r="E110" s="13">
        <v>2540.4265769274748</v>
      </c>
      <c r="F110" s="14">
        <v>3600</v>
      </c>
      <c r="G110" s="13">
        <v>0</v>
      </c>
      <c r="H110" s="13">
        <v>0</v>
      </c>
      <c r="I110" s="13">
        <v>0</v>
      </c>
      <c r="J110" s="14">
        <v>0</v>
      </c>
      <c r="K110" s="13">
        <v>7</v>
      </c>
      <c r="L110" s="13">
        <v>12</v>
      </c>
      <c r="M110" s="13">
        <v>5</v>
      </c>
      <c r="N110" s="14">
        <v>0</v>
      </c>
      <c r="O110" s="13">
        <v>0.83549998376278156</v>
      </c>
      <c r="P110" s="13">
        <v>0.90418517595247927</v>
      </c>
      <c r="Q110" s="13">
        <v>0.82663282579095443</v>
      </c>
      <c r="R110" s="14">
        <v>1</v>
      </c>
      <c r="S110" s="13">
        <v>1050</v>
      </c>
      <c r="T110" s="13">
        <v>2400</v>
      </c>
      <c r="U110" s="13">
        <v>2000</v>
      </c>
      <c r="V110" s="14">
        <v>0</v>
      </c>
      <c r="W110" s="13">
        <v>1250</v>
      </c>
      <c r="X110" s="13">
        <v>2800</v>
      </c>
      <c r="Y110" s="13">
        <v>3000</v>
      </c>
      <c r="Z110" s="14">
        <v>2500</v>
      </c>
      <c r="AA110" s="13">
        <v>2.5585567713779662</v>
      </c>
      <c r="AB110" s="13">
        <v>2.522478931738112</v>
      </c>
      <c r="AC110" s="13">
        <v>12.571241126309559</v>
      </c>
      <c r="AD110" s="14">
        <v>4.7147318528010729</v>
      </c>
      <c r="AE110" s="13">
        <v>17.909897399645764</v>
      </c>
      <c r="AF110" s="13">
        <v>30.269747180857344</v>
      </c>
      <c r="AG110" s="13">
        <v>62.856205631547795</v>
      </c>
      <c r="AH110" s="14">
        <v>0</v>
      </c>
      <c r="AI110" s="13">
        <v>31.281446568849841</v>
      </c>
      <c r="AJ110" s="13">
        <v>8.9752999539643863</v>
      </c>
      <c r="AK110" s="13">
        <v>12.393631959793003</v>
      </c>
      <c r="AL110" s="14">
        <v>5.4942662180490247</v>
      </c>
      <c r="AM110" s="13">
        <v>218.97012598194888</v>
      </c>
      <c r="AN110" s="13">
        <v>107.70359944757263</v>
      </c>
      <c r="AO110" s="13">
        <v>61.968159798965019</v>
      </c>
      <c r="AP110" s="14">
        <v>0</v>
      </c>
    </row>
    <row r="111" spans="2:42" x14ac:dyDescent="0.25">
      <c r="B111" s="11">
        <v>108</v>
      </c>
      <c r="C111" s="13">
        <v>2334.0233241940964</v>
      </c>
      <c r="D111" s="13">
        <v>3089.0426276111934</v>
      </c>
      <c r="E111" s="13">
        <v>2352.9768005272867</v>
      </c>
      <c r="F111" s="14">
        <v>3600</v>
      </c>
      <c r="G111" s="13">
        <v>0</v>
      </c>
      <c r="H111" s="13">
        <v>0</v>
      </c>
      <c r="I111" s="13">
        <v>0</v>
      </c>
      <c r="J111" s="14">
        <v>0</v>
      </c>
      <c r="K111" s="13">
        <v>12</v>
      </c>
      <c r="L111" s="13">
        <v>15</v>
      </c>
      <c r="M111" s="13">
        <v>4</v>
      </c>
      <c r="N111" s="14">
        <v>0</v>
      </c>
      <c r="O111" s="13">
        <v>0.68551157283419872</v>
      </c>
      <c r="P111" s="13">
        <v>0.84168472676941397</v>
      </c>
      <c r="Q111" s="13">
        <v>0.89248648755457494</v>
      </c>
      <c r="R111" s="14">
        <v>1</v>
      </c>
      <c r="S111" s="13">
        <v>1800</v>
      </c>
      <c r="T111" s="13">
        <v>3000</v>
      </c>
      <c r="U111" s="13">
        <v>1600</v>
      </c>
      <c r="V111" s="14">
        <v>0</v>
      </c>
      <c r="W111" s="13">
        <v>2000</v>
      </c>
      <c r="X111" s="13">
        <v>3400</v>
      </c>
      <c r="Y111" s="13">
        <v>2600</v>
      </c>
      <c r="Z111" s="14">
        <v>2500</v>
      </c>
      <c r="AA111" s="13">
        <v>7.4942159310137892</v>
      </c>
      <c r="AB111" s="13">
        <v>4.7063721336572328</v>
      </c>
      <c r="AC111" s="13">
        <v>9.2447027512817304</v>
      </c>
      <c r="AD111" s="14">
        <v>6.6000445058398514</v>
      </c>
      <c r="AE111" s="13">
        <v>89.930591172165464</v>
      </c>
      <c r="AF111" s="13">
        <v>70.5955820048585</v>
      </c>
      <c r="AG111" s="13">
        <v>36.978811005126921</v>
      </c>
      <c r="AH111" s="14">
        <v>0</v>
      </c>
      <c r="AI111" s="13">
        <v>30.244395328882366</v>
      </c>
      <c r="AJ111" s="13">
        <v>10.491894096479022</v>
      </c>
      <c r="AK111" s="13">
        <v>10.10772948889478</v>
      </c>
      <c r="AL111" s="14">
        <v>5.2540618274368693</v>
      </c>
      <c r="AM111" s="13">
        <v>362.9327439465884</v>
      </c>
      <c r="AN111" s="13">
        <v>157.37841144718533</v>
      </c>
      <c r="AO111" s="13">
        <v>40.430917955579119</v>
      </c>
      <c r="AP111" s="14">
        <v>0</v>
      </c>
    </row>
    <row r="112" spans="2:42" x14ac:dyDescent="0.25">
      <c r="B112" s="11">
        <v>109</v>
      </c>
      <c r="C112" s="13">
        <v>2140.6818610939754</v>
      </c>
      <c r="D112" s="13">
        <v>2808.4027158424606</v>
      </c>
      <c r="E112" s="13">
        <v>2376.1319751054239</v>
      </c>
      <c r="F112" s="14">
        <v>3646.8502991278715</v>
      </c>
      <c r="G112" s="13">
        <v>0</v>
      </c>
      <c r="H112" s="13">
        <v>0</v>
      </c>
      <c r="I112" s="13">
        <v>0</v>
      </c>
      <c r="J112" s="14">
        <v>0</v>
      </c>
      <c r="K112" s="13">
        <v>10</v>
      </c>
      <c r="L112" s="13">
        <v>12</v>
      </c>
      <c r="M112" s="13">
        <v>3</v>
      </c>
      <c r="N112" s="14">
        <v>1</v>
      </c>
      <c r="O112" s="13">
        <v>0.74742540172799654</v>
      </c>
      <c r="P112" s="13">
        <v>0.9257931511507087</v>
      </c>
      <c r="Q112" s="13">
        <v>0.88378929369309445</v>
      </c>
      <c r="R112" s="14">
        <v>0.98715321571080783</v>
      </c>
      <c r="S112" s="13">
        <v>1500</v>
      </c>
      <c r="T112" s="13">
        <v>2400</v>
      </c>
      <c r="U112" s="13">
        <v>1200</v>
      </c>
      <c r="V112" s="14">
        <v>1100</v>
      </c>
      <c r="W112" s="13">
        <v>1700</v>
      </c>
      <c r="X112" s="13">
        <v>2800</v>
      </c>
      <c r="Y112" s="13">
        <v>2200</v>
      </c>
      <c r="Z112" s="14">
        <v>3600</v>
      </c>
      <c r="AA112" s="13">
        <v>3.2619736611654577</v>
      </c>
      <c r="AB112" s="13">
        <v>2.577508926539394</v>
      </c>
      <c r="AC112" s="13">
        <v>16.202827090136353</v>
      </c>
      <c r="AD112" s="14">
        <v>4.4097093692486657</v>
      </c>
      <c r="AE112" s="13">
        <v>32.619736611654574</v>
      </c>
      <c r="AF112" s="13">
        <v>30.930107118472726</v>
      </c>
      <c r="AG112" s="13">
        <v>48.608481270409058</v>
      </c>
      <c r="AH112" s="14">
        <v>4.4097093692486657</v>
      </c>
      <c r="AI112" s="13">
        <v>33.10876849000303</v>
      </c>
      <c r="AJ112" s="13">
        <v>6.3273129353755646</v>
      </c>
      <c r="AK112" s="13">
        <v>11.68774242352098</v>
      </c>
      <c r="AL112" s="14">
        <v>4.8399753189697323</v>
      </c>
      <c r="AM112" s="13">
        <v>331.0876849000303</v>
      </c>
      <c r="AN112" s="13">
        <v>75.927755224506768</v>
      </c>
      <c r="AO112" s="13">
        <v>35.06322727056294</v>
      </c>
      <c r="AP112" s="14">
        <v>4.8399753189697323</v>
      </c>
    </row>
    <row r="113" spans="2:42" x14ac:dyDescent="0.25">
      <c r="B113" s="11">
        <v>110</v>
      </c>
      <c r="C113" s="13">
        <v>1954.2093043122443</v>
      </c>
      <c r="D113" s="13">
        <v>2920.5668222694367</v>
      </c>
      <c r="E113" s="13">
        <v>2491.7597619113071</v>
      </c>
      <c r="F113" s="14">
        <v>3664.1347221493997</v>
      </c>
      <c r="G113" s="13">
        <v>0</v>
      </c>
      <c r="H113" s="13">
        <v>0</v>
      </c>
      <c r="I113" s="13">
        <v>0</v>
      </c>
      <c r="J113" s="14">
        <v>0</v>
      </c>
      <c r="K113" s="13">
        <v>8</v>
      </c>
      <c r="L113" s="13">
        <v>12</v>
      </c>
      <c r="M113" s="13">
        <v>7</v>
      </c>
      <c r="N113" s="14">
        <v>1</v>
      </c>
      <c r="O113" s="13">
        <v>0.81874546215155641</v>
      </c>
      <c r="P113" s="13">
        <v>0.89023814835356541</v>
      </c>
      <c r="Q113" s="13">
        <v>0.84277787614211752</v>
      </c>
      <c r="R113" s="14">
        <v>0.98249662553024852</v>
      </c>
      <c r="S113" s="13">
        <v>1200</v>
      </c>
      <c r="T113" s="13">
        <v>2400</v>
      </c>
      <c r="U113" s="13">
        <v>2800</v>
      </c>
      <c r="V113" s="14">
        <v>1100</v>
      </c>
      <c r="W113" s="13">
        <v>1400</v>
      </c>
      <c r="X113" s="13">
        <v>2800</v>
      </c>
      <c r="Y113" s="13">
        <v>3800</v>
      </c>
      <c r="Z113" s="14">
        <v>3600</v>
      </c>
      <c r="AA113" s="13">
        <v>2.939225970413256</v>
      </c>
      <c r="AB113" s="13">
        <v>3.8293875749596435</v>
      </c>
      <c r="AC113" s="13">
        <v>7.3261880091435128</v>
      </c>
      <c r="AD113" s="14">
        <v>7.2922793807515518</v>
      </c>
      <c r="AE113" s="13">
        <v>23.513807763306048</v>
      </c>
      <c r="AF113" s="13">
        <v>45.952650899515724</v>
      </c>
      <c r="AG113" s="13">
        <v>51.283316064004588</v>
      </c>
      <c r="AH113" s="14">
        <v>7.2922793807515518</v>
      </c>
      <c r="AI113" s="13">
        <v>29.686590842306604</v>
      </c>
      <c r="AJ113" s="13">
        <v>9.3420346226125108</v>
      </c>
      <c r="AK113" s="13">
        <v>8.8452304448101096</v>
      </c>
      <c r="AL113" s="14">
        <v>5.3101502374695642</v>
      </c>
      <c r="AM113" s="13">
        <v>237.49272673845283</v>
      </c>
      <c r="AN113" s="13">
        <v>112.10441547135014</v>
      </c>
      <c r="AO113" s="13">
        <v>61.916613113670763</v>
      </c>
      <c r="AP113" s="14">
        <v>5.3101502374695642</v>
      </c>
    </row>
    <row r="114" spans="2:42" x14ac:dyDescent="0.25">
      <c r="B114" s="11">
        <v>111</v>
      </c>
      <c r="C114" s="13">
        <v>1901.9836884018041</v>
      </c>
      <c r="D114" s="13">
        <v>3206.4972162796621</v>
      </c>
      <c r="E114" s="13">
        <v>2855.2721050421192</v>
      </c>
      <c r="F114" s="14">
        <v>3600</v>
      </c>
      <c r="G114" s="13">
        <v>0</v>
      </c>
      <c r="H114" s="13">
        <v>0</v>
      </c>
      <c r="I114" s="13">
        <v>0</v>
      </c>
      <c r="J114" s="14">
        <v>0</v>
      </c>
      <c r="K114" s="13">
        <v>7</v>
      </c>
      <c r="L114" s="13">
        <v>15</v>
      </c>
      <c r="M114" s="13">
        <v>9</v>
      </c>
      <c r="N114" s="14">
        <v>0</v>
      </c>
      <c r="O114" s="13">
        <v>0.84122698304760202</v>
      </c>
      <c r="P114" s="13">
        <v>0.81085365887722483</v>
      </c>
      <c r="Q114" s="13">
        <v>0.73548156628981676</v>
      </c>
      <c r="R114" s="14">
        <v>1</v>
      </c>
      <c r="S114" s="13">
        <v>1050</v>
      </c>
      <c r="T114" s="13">
        <v>3000</v>
      </c>
      <c r="U114" s="13">
        <v>3600</v>
      </c>
      <c r="V114" s="14">
        <v>0</v>
      </c>
      <c r="W114" s="13">
        <v>1250</v>
      </c>
      <c r="X114" s="13">
        <v>3400</v>
      </c>
      <c r="Y114" s="13">
        <v>4600</v>
      </c>
      <c r="Z114" s="14">
        <v>2500</v>
      </c>
      <c r="AA114" s="13">
        <v>3.8374761050589448</v>
      </c>
      <c r="AB114" s="13">
        <v>4.3235270819565983</v>
      </c>
      <c r="AC114" s="13">
        <v>8.7891705434174838</v>
      </c>
      <c r="AD114" s="14">
        <v>7.1287160517670447</v>
      </c>
      <c r="AE114" s="13">
        <v>26.862332735412615</v>
      </c>
      <c r="AF114" s="13">
        <v>64.852906229348974</v>
      </c>
      <c r="AG114" s="13">
        <v>79.102534890757354</v>
      </c>
      <c r="AH114" s="14">
        <v>0</v>
      </c>
      <c r="AI114" s="13">
        <v>28.824401668005777</v>
      </c>
      <c r="AJ114" s="13">
        <v>13.834521665829822</v>
      </c>
      <c r="AK114" s="13">
        <v>12.372304153397172</v>
      </c>
      <c r="AL114" s="14">
        <v>5.248808712146622</v>
      </c>
      <c r="AM114" s="13">
        <v>201.77081167604044</v>
      </c>
      <c r="AN114" s="13">
        <v>207.51782498744734</v>
      </c>
      <c r="AO114" s="13">
        <v>111.35073738057454</v>
      </c>
      <c r="AP114" s="14">
        <v>0</v>
      </c>
    </row>
    <row r="115" spans="2:42" x14ac:dyDescent="0.25">
      <c r="B115" s="11">
        <v>112</v>
      </c>
      <c r="C115" s="13">
        <v>2366.2369643169691</v>
      </c>
      <c r="D115" s="13">
        <v>2916.1364961675463</v>
      </c>
      <c r="E115" s="13">
        <v>2418.412616521543</v>
      </c>
      <c r="F115" s="14">
        <v>3689.5492298400259</v>
      </c>
      <c r="G115" s="13">
        <v>0</v>
      </c>
      <c r="H115" s="13">
        <v>0</v>
      </c>
      <c r="I115" s="13">
        <v>0</v>
      </c>
      <c r="J115" s="14">
        <v>0</v>
      </c>
      <c r="K115" s="13">
        <v>10</v>
      </c>
      <c r="L115" s="13">
        <v>12</v>
      </c>
      <c r="M115" s="13">
        <v>4</v>
      </c>
      <c r="N115" s="14">
        <v>2</v>
      </c>
      <c r="O115" s="13">
        <v>0.67617910806403592</v>
      </c>
      <c r="P115" s="13">
        <v>0.89159063830413288</v>
      </c>
      <c r="Q115" s="13">
        <v>0.86833817589840268</v>
      </c>
      <c r="R115" s="14">
        <v>0.97572895108275637</v>
      </c>
      <c r="S115" s="13">
        <v>1500</v>
      </c>
      <c r="T115" s="13">
        <v>2400</v>
      </c>
      <c r="U115" s="13">
        <v>1600</v>
      </c>
      <c r="V115" s="14">
        <v>2200</v>
      </c>
      <c r="W115" s="13">
        <v>1700</v>
      </c>
      <c r="X115" s="13">
        <v>2800</v>
      </c>
      <c r="Y115" s="13">
        <v>2600</v>
      </c>
      <c r="Z115" s="14">
        <v>4700</v>
      </c>
      <c r="AA115" s="13">
        <v>9.2119687337843352</v>
      </c>
      <c r="AB115" s="13">
        <v>4.093360540745552</v>
      </c>
      <c r="AC115" s="13">
        <v>11.031138211439746</v>
      </c>
      <c r="AD115" s="14">
        <v>4.4089955729462202</v>
      </c>
      <c r="AE115" s="13">
        <v>92.119687337843345</v>
      </c>
      <c r="AF115" s="13">
        <v>49.120326488946624</v>
      </c>
      <c r="AG115" s="13">
        <v>44.124552845758984</v>
      </c>
      <c r="AH115" s="14">
        <v>8.8179911458924405</v>
      </c>
      <c r="AI115" s="13">
        <v>37.418239704994484</v>
      </c>
      <c r="AJ115" s="13">
        <v>8.9157628627585126</v>
      </c>
      <c r="AK115" s="13">
        <v>12.667990126847773</v>
      </c>
      <c r="AL115" s="14">
        <v>4.3285820372615076</v>
      </c>
      <c r="AM115" s="13">
        <v>374.18239704994483</v>
      </c>
      <c r="AN115" s="13">
        <v>106.98915435310215</v>
      </c>
      <c r="AO115" s="13">
        <v>50.671960507391091</v>
      </c>
      <c r="AP115" s="14">
        <v>8.6571640745230152</v>
      </c>
    </row>
    <row r="116" spans="2:42" x14ac:dyDescent="0.25">
      <c r="B116" s="11">
        <v>113</v>
      </c>
      <c r="C116" s="13">
        <v>2208.0334714962451</v>
      </c>
      <c r="D116" s="13">
        <v>2947.2531839712983</v>
      </c>
      <c r="E116" s="13">
        <v>2367.1008284237714</v>
      </c>
      <c r="F116" s="14">
        <v>3600</v>
      </c>
      <c r="G116" s="13">
        <v>0</v>
      </c>
      <c r="H116" s="13">
        <v>0</v>
      </c>
      <c r="I116" s="13">
        <v>0</v>
      </c>
      <c r="J116" s="14">
        <v>0</v>
      </c>
      <c r="K116" s="13">
        <v>12</v>
      </c>
      <c r="L116" s="13">
        <v>12</v>
      </c>
      <c r="M116" s="13">
        <v>3</v>
      </c>
      <c r="N116" s="14">
        <v>0</v>
      </c>
      <c r="O116" s="13">
        <v>0.72462669640409971</v>
      </c>
      <c r="P116" s="13">
        <v>0.88217734877348086</v>
      </c>
      <c r="Q116" s="13">
        <v>0.88716119515634184</v>
      </c>
      <c r="R116" s="14">
        <v>1</v>
      </c>
      <c r="S116" s="13">
        <v>1800</v>
      </c>
      <c r="T116" s="13">
        <v>2400</v>
      </c>
      <c r="U116" s="13">
        <v>1200</v>
      </c>
      <c r="V116" s="14">
        <v>0</v>
      </c>
      <c r="W116" s="13">
        <v>2000</v>
      </c>
      <c r="X116" s="13">
        <v>2800</v>
      </c>
      <c r="Y116" s="13">
        <v>2200</v>
      </c>
      <c r="Z116" s="14">
        <v>2500</v>
      </c>
      <c r="AA116" s="13">
        <v>2</v>
      </c>
      <c r="AB116" s="13">
        <v>2</v>
      </c>
      <c r="AC116" s="13">
        <v>13.467313535207825</v>
      </c>
      <c r="AD116" s="14">
        <v>5.6066216902477759</v>
      </c>
      <c r="AE116" s="13">
        <v>24</v>
      </c>
      <c r="AF116" s="13">
        <v>24</v>
      </c>
      <c r="AG116" s="13">
        <v>40.40194060562348</v>
      </c>
      <c r="AH116" s="14">
        <v>0</v>
      </c>
      <c r="AI116" s="13">
        <v>31.044796431508043</v>
      </c>
      <c r="AJ116" s="13">
        <v>12.138718147182292</v>
      </c>
      <c r="AK116" s="13">
        <v>13.613999627270127</v>
      </c>
      <c r="AL116" s="14">
        <v>5.3413832321802239</v>
      </c>
      <c r="AM116" s="13">
        <v>372.53755717809651</v>
      </c>
      <c r="AN116" s="13">
        <v>145.66461776618752</v>
      </c>
      <c r="AO116" s="13">
        <v>40.841998881810383</v>
      </c>
      <c r="AP116" s="14">
        <v>0</v>
      </c>
    </row>
    <row r="117" spans="2:42" x14ac:dyDescent="0.25">
      <c r="B117" s="11">
        <v>114</v>
      </c>
      <c r="C117" s="13">
        <v>2263.4211116443953</v>
      </c>
      <c r="D117" s="13">
        <v>2763.2489476601477</v>
      </c>
      <c r="E117" s="13">
        <v>2660.2855872296536</v>
      </c>
      <c r="F117" s="14">
        <v>3600</v>
      </c>
      <c r="G117" s="13">
        <v>0</v>
      </c>
      <c r="H117" s="13">
        <v>0</v>
      </c>
      <c r="I117" s="13">
        <v>0</v>
      </c>
      <c r="J117" s="14">
        <v>0</v>
      </c>
      <c r="K117" s="13">
        <v>11</v>
      </c>
      <c r="L117" s="13">
        <v>12</v>
      </c>
      <c r="M117" s="13">
        <v>6</v>
      </c>
      <c r="N117" s="14">
        <v>0</v>
      </c>
      <c r="O117" s="13">
        <v>0.70689452871524461</v>
      </c>
      <c r="P117" s="13">
        <v>0.94092137525343744</v>
      </c>
      <c r="Q117" s="13">
        <v>0.78938893255700449</v>
      </c>
      <c r="R117" s="14">
        <v>1</v>
      </c>
      <c r="S117" s="13">
        <v>1650</v>
      </c>
      <c r="T117" s="13">
        <v>2400</v>
      </c>
      <c r="U117" s="13">
        <v>2400</v>
      </c>
      <c r="V117" s="14">
        <v>0</v>
      </c>
      <c r="W117" s="13">
        <v>1850</v>
      </c>
      <c r="X117" s="13">
        <v>2800</v>
      </c>
      <c r="Y117" s="13">
        <v>3400</v>
      </c>
      <c r="Z117" s="14">
        <v>2500</v>
      </c>
      <c r="AA117" s="13">
        <v>8.4166409617609474</v>
      </c>
      <c r="AB117" s="13">
        <v>2.3662364245759542</v>
      </c>
      <c r="AC117" s="13">
        <v>9.7165645992657943</v>
      </c>
      <c r="AD117" s="14">
        <v>2.1766827443868397</v>
      </c>
      <c r="AE117" s="13">
        <v>92.583050579370422</v>
      </c>
      <c r="AF117" s="13">
        <v>28.394837094911452</v>
      </c>
      <c r="AG117" s="13">
        <v>58.299387595594766</v>
      </c>
      <c r="AH117" s="14">
        <v>0</v>
      </c>
      <c r="AI117" s="13">
        <v>29.953529824607028</v>
      </c>
      <c r="AJ117" s="13">
        <v>4.7231985450115479</v>
      </c>
      <c r="AK117" s="13">
        <v>15.556763493893659</v>
      </c>
      <c r="AL117" s="14">
        <v>5.7401599988292276</v>
      </c>
      <c r="AM117" s="13">
        <v>329.4888280706773</v>
      </c>
      <c r="AN117" s="13">
        <v>56.678382540138571</v>
      </c>
      <c r="AO117" s="13">
        <v>93.340580963361958</v>
      </c>
      <c r="AP117" s="14">
        <v>0</v>
      </c>
    </row>
    <row r="118" spans="2:42" x14ac:dyDescent="0.25">
      <c r="B118" s="11">
        <v>115</v>
      </c>
      <c r="C118" s="13">
        <v>2177.5579255848338</v>
      </c>
      <c r="D118" s="13">
        <v>2921.0654145109966</v>
      </c>
      <c r="E118" s="13">
        <v>2212.403954840227</v>
      </c>
      <c r="F118" s="14">
        <v>3600</v>
      </c>
      <c r="G118" s="13">
        <v>0</v>
      </c>
      <c r="H118" s="13">
        <v>0</v>
      </c>
      <c r="I118" s="13">
        <v>0</v>
      </c>
      <c r="J118" s="14">
        <v>0</v>
      </c>
      <c r="K118" s="13">
        <v>11</v>
      </c>
      <c r="L118" s="13">
        <v>13</v>
      </c>
      <c r="M118" s="13">
        <v>2</v>
      </c>
      <c r="N118" s="14">
        <v>0</v>
      </c>
      <c r="O118" s="13">
        <v>0.73476805425062708</v>
      </c>
      <c r="P118" s="13">
        <v>0.89008619494926833</v>
      </c>
      <c r="Q118" s="13">
        <v>0.94919374710286819</v>
      </c>
      <c r="R118" s="14">
        <v>1</v>
      </c>
      <c r="S118" s="13">
        <v>1650</v>
      </c>
      <c r="T118" s="13">
        <v>2600</v>
      </c>
      <c r="U118" s="13">
        <v>800</v>
      </c>
      <c r="V118" s="14">
        <v>0</v>
      </c>
      <c r="W118" s="13">
        <v>1850</v>
      </c>
      <c r="X118" s="13">
        <v>3000</v>
      </c>
      <c r="Y118" s="13">
        <v>1800</v>
      </c>
      <c r="Z118" s="14">
        <v>2500</v>
      </c>
      <c r="AA118" s="13">
        <v>4.5996988502739784</v>
      </c>
      <c r="AB118" s="13">
        <v>2</v>
      </c>
      <c r="AC118" s="13">
        <v>7.2859922103317167</v>
      </c>
      <c r="AD118" s="14">
        <v>2</v>
      </c>
      <c r="AE118" s="13">
        <v>50.596687353013763</v>
      </c>
      <c r="AF118" s="13">
        <v>26</v>
      </c>
      <c r="AG118" s="13">
        <v>14.571984420663433</v>
      </c>
      <c r="AH118" s="14">
        <v>0</v>
      </c>
      <c r="AI118" s="13">
        <v>30.121574047825742</v>
      </c>
      <c r="AJ118" s="13">
        <v>10.175067636388739</v>
      </c>
      <c r="AK118" s="13">
        <v>11.004258832635735</v>
      </c>
      <c r="AL118" s="14">
        <v>4.5479192525599643</v>
      </c>
      <c r="AM118" s="13">
        <v>331.33731452608316</v>
      </c>
      <c r="AN118" s="13">
        <v>132.27587927305362</v>
      </c>
      <c r="AO118" s="13">
        <v>22.008517665271469</v>
      </c>
      <c r="AP118" s="14">
        <v>0</v>
      </c>
    </row>
    <row r="119" spans="2:42" x14ac:dyDescent="0.25">
      <c r="B119" s="11">
        <v>116</v>
      </c>
      <c r="C119" s="13">
        <v>2093.3611714846552</v>
      </c>
      <c r="D119" s="13">
        <v>2860.3252909690746</v>
      </c>
      <c r="E119" s="13">
        <v>2198.1315791632601</v>
      </c>
      <c r="F119" s="14">
        <v>3716.4842596370795</v>
      </c>
      <c r="G119" s="13">
        <v>0</v>
      </c>
      <c r="H119" s="13">
        <v>0</v>
      </c>
      <c r="I119" s="13">
        <v>0</v>
      </c>
      <c r="J119" s="14">
        <v>0</v>
      </c>
      <c r="K119" s="13">
        <v>9</v>
      </c>
      <c r="L119" s="13">
        <v>9</v>
      </c>
      <c r="M119" s="13">
        <v>2</v>
      </c>
      <c r="N119" s="14">
        <v>2</v>
      </c>
      <c r="O119" s="13">
        <v>0.76432104588299343</v>
      </c>
      <c r="P119" s="13">
        <v>0.90898752257619042</v>
      </c>
      <c r="Q119" s="13">
        <v>0.95535682208768646</v>
      </c>
      <c r="R119" s="14">
        <v>0.96865740535964107</v>
      </c>
      <c r="S119" s="13">
        <v>1350</v>
      </c>
      <c r="T119" s="13">
        <v>1800</v>
      </c>
      <c r="U119" s="13">
        <v>800</v>
      </c>
      <c r="V119" s="14">
        <v>2200</v>
      </c>
      <c r="W119" s="13">
        <v>1550</v>
      </c>
      <c r="X119" s="13">
        <v>2200</v>
      </c>
      <c r="Y119" s="13">
        <v>1800</v>
      </c>
      <c r="Z119" s="14">
        <v>4700</v>
      </c>
      <c r="AA119" s="13">
        <v>4.3588817601865522</v>
      </c>
      <c r="AB119" s="13">
        <v>4.0903617517843855</v>
      </c>
      <c r="AC119" s="13">
        <v>8.4489973890283316</v>
      </c>
      <c r="AD119" s="14">
        <v>5.0999907741056045</v>
      </c>
      <c r="AE119" s="13">
        <v>39.229935841678966</v>
      </c>
      <c r="AF119" s="13">
        <v>36.81325576605947</v>
      </c>
      <c r="AG119" s="13">
        <v>16.897994778056663</v>
      </c>
      <c r="AH119" s="14">
        <v>10.199981548211209</v>
      </c>
      <c r="AI119" s="13">
        <v>33.349750898534474</v>
      </c>
      <c r="AJ119" s="13">
        <v>10.471634636025156</v>
      </c>
      <c r="AK119" s="13">
        <v>7.6225466594045237</v>
      </c>
      <c r="AL119" s="14">
        <v>6.1833432964236454</v>
      </c>
      <c r="AM119" s="13">
        <v>300.14775808681026</v>
      </c>
      <c r="AN119" s="13">
        <v>94.244711724226406</v>
      </c>
      <c r="AO119" s="13">
        <v>15.245093318809047</v>
      </c>
      <c r="AP119" s="14">
        <v>12.366686592847291</v>
      </c>
    </row>
    <row r="120" spans="2:42" x14ac:dyDescent="0.25">
      <c r="B120" s="11">
        <v>117</v>
      </c>
      <c r="C120" s="13">
        <v>2360.0517450807647</v>
      </c>
      <c r="D120" s="13">
        <v>2794.318212919849</v>
      </c>
      <c r="E120" s="13">
        <v>2186.8642558745682</v>
      </c>
      <c r="F120" s="14">
        <v>3600</v>
      </c>
      <c r="G120" s="13">
        <v>0</v>
      </c>
      <c r="H120" s="13">
        <v>0</v>
      </c>
      <c r="I120" s="13">
        <v>0</v>
      </c>
      <c r="J120" s="14">
        <v>0</v>
      </c>
      <c r="K120" s="13">
        <v>13</v>
      </c>
      <c r="L120" s="13">
        <v>10</v>
      </c>
      <c r="M120" s="13">
        <v>2</v>
      </c>
      <c r="N120" s="14">
        <v>0</v>
      </c>
      <c r="O120" s="13">
        <v>0.67795123701630766</v>
      </c>
      <c r="P120" s="13">
        <v>0.93045952604059323</v>
      </c>
      <c r="Q120" s="13">
        <v>0.96027908195891665</v>
      </c>
      <c r="R120" s="14">
        <v>1</v>
      </c>
      <c r="S120" s="13">
        <v>1950</v>
      </c>
      <c r="T120" s="13">
        <v>2000</v>
      </c>
      <c r="U120" s="13">
        <v>800</v>
      </c>
      <c r="V120" s="14">
        <v>0</v>
      </c>
      <c r="W120" s="13">
        <v>2150</v>
      </c>
      <c r="X120" s="13">
        <v>2400</v>
      </c>
      <c r="Y120" s="13">
        <v>1800</v>
      </c>
      <c r="Z120" s="14">
        <v>2500</v>
      </c>
      <c r="AA120" s="13">
        <v>6.9408701887582644</v>
      </c>
      <c r="AB120" s="13">
        <v>2.8230887602866295</v>
      </c>
      <c r="AC120" s="13">
        <v>7.6738568540419916</v>
      </c>
      <c r="AD120" s="14">
        <v>5.652880342137367</v>
      </c>
      <c r="AE120" s="13">
        <v>90.231312453857441</v>
      </c>
      <c r="AF120" s="13">
        <v>28.230887602866297</v>
      </c>
      <c r="AG120" s="13">
        <v>15.347713708083983</v>
      </c>
      <c r="AH120" s="14">
        <v>0</v>
      </c>
      <c r="AI120" s="13">
        <v>28.732223557127657</v>
      </c>
      <c r="AJ120" s="13">
        <v>7.1907394898679415</v>
      </c>
      <c r="AK120" s="13">
        <v>6.6256736407480394</v>
      </c>
      <c r="AL120" s="14">
        <v>5.0377601587225112</v>
      </c>
      <c r="AM120" s="13">
        <v>373.51890624265957</v>
      </c>
      <c r="AN120" s="13">
        <v>71.907394898679414</v>
      </c>
      <c r="AO120" s="13">
        <v>13.251347281496079</v>
      </c>
      <c r="AP120" s="14">
        <v>0</v>
      </c>
    </row>
    <row r="121" spans="2:42" x14ac:dyDescent="0.25">
      <c r="B121" s="11">
        <v>118</v>
      </c>
      <c r="C121" s="13">
        <v>2478.801765178363</v>
      </c>
      <c r="D121" s="13">
        <v>2894.0801921835832</v>
      </c>
      <c r="E121" s="13">
        <v>2368.2188064333964</v>
      </c>
      <c r="F121" s="14">
        <v>3721.8101500921184</v>
      </c>
      <c r="G121" s="13">
        <v>0</v>
      </c>
      <c r="H121" s="13">
        <v>0</v>
      </c>
      <c r="I121" s="13">
        <v>0</v>
      </c>
      <c r="J121" s="14">
        <v>0</v>
      </c>
      <c r="K121" s="13">
        <v>13</v>
      </c>
      <c r="L121" s="13">
        <v>15</v>
      </c>
      <c r="M121" s="13">
        <v>5</v>
      </c>
      <c r="N121" s="14">
        <v>3</v>
      </c>
      <c r="O121" s="13">
        <v>0.64547315661802085</v>
      </c>
      <c r="P121" s="13">
        <v>0.89838561039951703</v>
      </c>
      <c r="Q121" s="13">
        <v>0.88674238811685591</v>
      </c>
      <c r="R121" s="14">
        <v>0.9672712617839726</v>
      </c>
      <c r="S121" s="13">
        <v>1950</v>
      </c>
      <c r="T121" s="13">
        <v>3000</v>
      </c>
      <c r="U121" s="13">
        <v>2000</v>
      </c>
      <c r="V121" s="14">
        <v>3300</v>
      </c>
      <c r="W121" s="13">
        <v>2150</v>
      </c>
      <c r="X121" s="13">
        <v>3400</v>
      </c>
      <c r="Y121" s="13">
        <v>3000</v>
      </c>
      <c r="Z121" s="14">
        <v>5800</v>
      </c>
      <c r="AA121" s="13">
        <v>4.5164264943639019</v>
      </c>
      <c r="AB121" s="13">
        <v>2.3280550085665515</v>
      </c>
      <c r="AC121" s="13">
        <v>5.1155176036727186</v>
      </c>
      <c r="AD121" s="14">
        <v>3.7667179883398707</v>
      </c>
      <c r="AE121" s="13">
        <v>58.713544426730721</v>
      </c>
      <c r="AF121" s="13">
        <v>34.920825128498272</v>
      </c>
      <c r="AG121" s="13">
        <v>25.577588018363592</v>
      </c>
      <c r="AH121" s="14">
        <v>11.300153965019613</v>
      </c>
      <c r="AI121" s="13">
        <v>34.75423923410149</v>
      </c>
      <c r="AJ121" s="13">
        <v>7.4269263930798139</v>
      </c>
      <c r="AK121" s="13">
        <v>11.193578507500026</v>
      </c>
      <c r="AL121" s="14">
        <v>4.0881791835066927</v>
      </c>
      <c r="AM121" s="13">
        <v>451.80511004331936</v>
      </c>
      <c r="AN121" s="13">
        <v>111.40389589619721</v>
      </c>
      <c r="AO121" s="13">
        <v>55.967892537500134</v>
      </c>
      <c r="AP121" s="14">
        <v>12.264537550520078</v>
      </c>
    </row>
    <row r="122" spans="2:42" x14ac:dyDescent="0.25">
      <c r="B122" s="11">
        <v>119</v>
      </c>
      <c r="C122" s="13">
        <v>2128.3278536584221</v>
      </c>
      <c r="D122" s="13">
        <v>3261.638208569871</v>
      </c>
      <c r="E122" s="13">
        <v>2785.8337173627519</v>
      </c>
      <c r="F122" s="14">
        <v>3695.5406951191271</v>
      </c>
      <c r="G122" s="13">
        <v>0</v>
      </c>
      <c r="H122" s="13">
        <v>0</v>
      </c>
      <c r="I122" s="13">
        <v>0</v>
      </c>
      <c r="J122" s="14">
        <v>0</v>
      </c>
      <c r="K122" s="13">
        <v>10</v>
      </c>
      <c r="L122" s="13">
        <v>19</v>
      </c>
      <c r="M122" s="13">
        <v>7</v>
      </c>
      <c r="N122" s="14">
        <v>2</v>
      </c>
      <c r="O122" s="13">
        <v>0.75176387756695029</v>
      </c>
      <c r="P122" s="13">
        <v>0.79714543236848479</v>
      </c>
      <c r="Q122" s="13">
        <v>0.75381383566137394</v>
      </c>
      <c r="R122" s="14">
        <v>0.97414703205803899</v>
      </c>
      <c r="S122" s="13">
        <v>1500</v>
      </c>
      <c r="T122" s="13">
        <v>3800</v>
      </c>
      <c r="U122" s="13">
        <v>2800</v>
      </c>
      <c r="V122" s="14">
        <v>2200</v>
      </c>
      <c r="W122" s="13">
        <v>1700</v>
      </c>
      <c r="X122" s="13">
        <v>4200</v>
      </c>
      <c r="Y122" s="13">
        <v>3800</v>
      </c>
      <c r="Z122" s="14">
        <v>4700</v>
      </c>
      <c r="AA122" s="13">
        <v>4.2529693557345913</v>
      </c>
      <c r="AB122" s="13">
        <v>2.7487721949628696</v>
      </c>
      <c r="AC122" s="13">
        <v>12.003250588384251</v>
      </c>
      <c r="AD122" s="14">
        <v>4.577652743985154</v>
      </c>
      <c r="AE122" s="13">
        <v>42.529693557345915</v>
      </c>
      <c r="AF122" s="13">
        <v>52.226671704294525</v>
      </c>
      <c r="AG122" s="13">
        <v>84.022754118689761</v>
      </c>
      <c r="AH122" s="14">
        <v>9.155305487970308</v>
      </c>
      <c r="AI122" s="13">
        <v>31.493032274624586</v>
      </c>
      <c r="AJ122" s="13">
        <v>12.625468720267758</v>
      </c>
      <c r="AK122" s="13">
        <v>13.318754886445848</v>
      </c>
      <c r="AL122" s="14">
        <v>4.729415715120787</v>
      </c>
      <c r="AM122" s="13">
        <v>314.93032274624585</v>
      </c>
      <c r="AN122" s="13">
        <v>239.8839056850874</v>
      </c>
      <c r="AO122" s="13">
        <v>93.231284205120943</v>
      </c>
      <c r="AP122" s="14">
        <v>9.4588314302415739</v>
      </c>
    </row>
    <row r="123" spans="2:42" x14ac:dyDescent="0.25">
      <c r="B123" s="11">
        <v>120</v>
      </c>
      <c r="C123" s="13">
        <v>2007.6807490747806</v>
      </c>
      <c r="D123" s="13">
        <v>2920.0832102337336</v>
      </c>
      <c r="E123" s="13">
        <v>2499.0032706225616</v>
      </c>
      <c r="F123" s="14">
        <v>3663.2612633769177</v>
      </c>
      <c r="G123" s="13">
        <v>0</v>
      </c>
      <c r="H123" s="13">
        <v>0</v>
      </c>
      <c r="I123" s="13">
        <v>0</v>
      </c>
      <c r="J123" s="14">
        <v>0</v>
      </c>
      <c r="K123" s="13">
        <v>8</v>
      </c>
      <c r="L123" s="13">
        <v>10</v>
      </c>
      <c r="M123" s="13">
        <v>5</v>
      </c>
      <c r="N123" s="14">
        <v>1</v>
      </c>
      <c r="O123" s="13">
        <v>0.79693945401296684</v>
      </c>
      <c r="P123" s="13">
        <v>0.89038558589290573</v>
      </c>
      <c r="Q123" s="13">
        <v>0.84033503464636916</v>
      </c>
      <c r="R123" s="14">
        <v>0.98273088954660004</v>
      </c>
      <c r="S123" s="13">
        <v>1200</v>
      </c>
      <c r="T123" s="13">
        <v>2000</v>
      </c>
      <c r="U123" s="13">
        <v>2000</v>
      </c>
      <c r="V123" s="14">
        <v>1100</v>
      </c>
      <c r="W123" s="13">
        <v>1400</v>
      </c>
      <c r="X123" s="13">
        <v>2400</v>
      </c>
      <c r="Y123" s="13">
        <v>3000</v>
      </c>
      <c r="Z123" s="14">
        <v>3600</v>
      </c>
      <c r="AA123" s="13">
        <v>6.1859844006178557</v>
      </c>
      <c r="AB123" s="13">
        <v>2</v>
      </c>
      <c r="AC123" s="13">
        <v>15.269033555208512</v>
      </c>
      <c r="AD123" s="14">
        <v>7.0871242863546344</v>
      </c>
      <c r="AE123" s="13">
        <v>49.487875204942846</v>
      </c>
      <c r="AF123" s="13">
        <v>20</v>
      </c>
      <c r="AG123" s="13">
        <v>76.345167776042558</v>
      </c>
      <c r="AH123" s="14">
        <v>7.0871242863546344</v>
      </c>
      <c r="AI123" s="13">
        <v>30.36491387704811</v>
      </c>
      <c r="AJ123" s="13">
        <v>13.784475631421595</v>
      </c>
      <c r="AK123" s="13">
        <v>7.722721455714332</v>
      </c>
      <c r="AL123" s="14">
        <v>5.346635240093268</v>
      </c>
      <c r="AM123" s="13">
        <v>242.91931101638488</v>
      </c>
      <c r="AN123" s="13">
        <v>137.84475631421594</v>
      </c>
      <c r="AO123" s="13">
        <v>38.613607278571664</v>
      </c>
      <c r="AP123" s="14">
        <v>5.346635240093268</v>
      </c>
    </row>
    <row r="124" spans="2:42" x14ac:dyDescent="0.25">
      <c r="B124" s="11">
        <v>121</v>
      </c>
      <c r="C124" s="13">
        <v>2167.0436927882597</v>
      </c>
      <c r="D124" s="13">
        <v>2919.0859970323536</v>
      </c>
      <c r="E124" s="13">
        <v>2330.757757690857</v>
      </c>
      <c r="F124" s="14">
        <v>3659.6390393438678</v>
      </c>
      <c r="G124" s="13">
        <v>0</v>
      </c>
      <c r="H124" s="13">
        <v>0</v>
      </c>
      <c r="I124" s="13">
        <v>0</v>
      </c>
      <c r="J124" s="14">
        <v>0</v>
      </c>
      <c r="K124" s="13">
        <v>12</v>
      </c>
      <c r="L124" s="13">
        <v>14</v>
      </c>
      <c r="M124" s="13">
        <v>5</v>
      </c>
      <c r="N124" s="14">
        <v>1</v>
      </c>
      <c r="O124" s="13">
        <v>0.73833305960773488</v>
      </c>
      <c r="P124" s="13">
        <v>0.89068975790478666</v>
      </c>
      <c r="Q124" s="13">
        <v>0.9009945341040182</v>
      </c>
      <c r="R124" s="14">
        <v>0.98370357330252978</v>
      </c>
      <c r="S124" s="13">
        <v>1800</v>
      </c>
      <c r="T124" s="13">
        <v>2800</v>
      </c>
      <c r="U124" s="13">
        <v>2000</v>
      </c>
      <c r="V124" s="14">
        <v>1100</v>
      </c>
      <c r="W124" s="13">
        <v>2000</v>
      </c>
      <c r="X124" s="13">
        <v>3200</v>
      </c>
      <c r="Y124" s="13">
        <v>3000</v>
      </c>
      <c r="Z124" s="14">
        <v>3600</v>
      </c>
      <c r="AA124" s="13">
        <v>3.2943032671381989</v>
      </c>
      <c r="AB124" s="13">
        <v>3.0549712423743718</v>
      </c>
      <c r="AC124" s="13">
        <v>8.0961838842290383</v>
      </c>
      <c r="AD124" s="14">
        <v>6.4949115933533061</v>
      </c>
      <c r="AE124" s="13">
        <v>39.531639205658387</v>
      </c>
      <c r="AF124" s="13">
        <v>42.769597393241206</v>
      </c>
      <c r="AG124" s="13">
        <v>40.480919421145188</v>
      </c>
      <c r="AH124" s="14">
        <v>6.4949115933533061</v>
      </c>
      <c r="AI124" s="13">
        <v>28.105729579933623</v>
      </c>
      <c r="AJ124" s="13">
        <v>8.1883679445618682</v>
      </c>
      <c r="AK124" s="13">
        <v>6.1606032047923449</v>
      </c>
      <c r="AL124" s="14">
        <v>5.2385156288252137</v>
      </c>
      <c r="AM124" s="13">
        <v>337.26875495920348</v>
      </c>
      <c r="AN124" s="13">
        <v>114.63715122386616</v>
      </c>
      <c r="AO124" s="13">
        <v>30.803016023961725</v>
      </c>
      <c r="AP124" s="14">
        <v>5.2385156288252137</v>
      </c>
    </row>
    <row r="125" spans="2:42" x14ac:dyDescent="0.25">
      <c r="B125" s="11">
        <v>122</v>
      </c>
      <c r="C125" s="13">
        <v>2211.9242723239531</v>
      </c>
      <c r="D125" s="13">
        <v>2851.5772332561937</v>
      </c>
      <c r="E125" s="13">
        <v>2410.8081560076512</v>
      </c>
      <c r="F125" s="14">
        <v>3600</v>
      </c>
      <c r="G125" s="13">
        <v>0</v>
      </c>
      <c r="H125" s="13">
        <v>0</v>
      </c>
      <c r="I125" s="13">
        <v>0</v>
      </c>
      <c r="J125" s="14">
        <v>0</v>
      </c>
      <c r="K125" s="13">
        <v>12</v>
      </c>
      <c r="L125" s="13">
        <v>8</v>
      </c>
      <c r="M125" s="13">
        <v>4</v>
      </c>
      <c r="N125" s="14">
        <v>0</v>
      </c>
      <c r="O125" s="13">
        <v>0.72335206951681208</v>
      </c>
      <c r="P125" s="13">
        <v>0.91177611101596578</v>
      </c>
      <c r="Q125" s="13">
        <v>0.87107719242067105</v>
      </c>
      <c r="R125" s="14">
        <v>1</v>
      </c>
      <c r="S125" s="13">
        <v>1800</v>
      </c>
      <c r="T125" s="13">
        <v>1600</v>
      </c>
      <c r="U125" s="13">
        <v>1600</v>
      </c>
      <c r="V125" s="14">
        <v>0</v>
      </c>
      <c r="W125" s="13">
        <v>2000</v>
      </c>
      <c r="X125" s="13">
        <v>2000</v>
      </c>
      <c r="Y125" s="13">
        <v>2600</v>
      </c>
      <c r="Z125" s="14">
        <v>2500</v>
      </c>
      <c r="AA125" s="13">
        <v>3.5532236346868582</v>
      </c>
      <c r="AB125" s="13">
        <v>4.2648065732067044</v>
      </c>
      <c r="AC125" s="13">
        <v>11.111747347878749</v>
      </c>
      <c r="AD125" s="14">
        <v>3.8533439220841021</v>
      </c>
      <c r="AE125" s="13">
        <v>42.638683616242297</v>
      </c>
      <c r="AF125" s="13">
        <v>34.118452585653635</v>
      </c>
      <c r="AG125" s="13">
        <v>44.446989391514997</v>
      </c>
      <c r="AH125" s="14">
        <v>0</v>
      </c>
      <c r="AI125" s="13">
        <v>29.644528023295695</v>
      </c>
      <c r="AJ125" s="13">
        <v>11.615493443919451</v>
      </c>
      <c r="AK125" s="13">
        <v>12.094358016400447</v>
      </c>
      <c r="AL125" s="14">
        <v>4.6504134455492032</v>
      </c>
      <c r="AM125" s="13">
        <v>355.73433627954836</v>
      </c>
      <c r="AN125" s="13">
        <v>92.92394755135561</v>
      </c>
      <c r="AO125" s="13">
        <v>48.377432065601788</v>
      </c>
      <c r="AP125" s="14">
        <v>0</v>
      </c>
    </row>
    <row r="126" spans="2:42" x14ac:dyDescent="0.25">
      <c r="B126" s="11">
        <v>123</v>
      </c>
      <c r="C126" s="13">
        <v>2992.0000723938938</v>
      </c>
      <c r="D126" s="13">
        <v>3065.1576286926065</v>
      </c>
      <c r="E126" s="13">
        <v>2711.8786305698786</v>
      </c>
      <c r="F126" s="14">
        <v>3736.55566722704</v>
      </c>
      <c r="G126" s="13">
        <v>0</v>
      </c>
      <c r="H126" s="13">
        <v>0</v>
      </c>
      <c r="I126" s="13">
        <v>0</v>
      </c>
      <c r="J126" s="14">
        <v>0</v>
      </c>
      <c r="K126" s="13">
        <v>18</v>
      </c>
      <c r="L126" s="13">
        <v>14</v>
      </c>
      <c r="M126" s="13">
        <v>8</v>
      </c>
      <c r="N126" s="14">
        <v>3</v>
      </c>
      <c r="O126" s="13">
        <v>0.53475934534982916</v>
      </c>
      <c r="P126" s="13">
        <v>0.84824348857679721</v>
      </c>
      <c r="Q126" s="13">
        <v>0.77437093840689419</v>
      </c>
      <c r="R126" s="14">
        <v>0.96345413279273306</v>
      </c>
      <c r="S126" s="13">
        <v>2700</v>
      </c>
      <c r="T126" s="13">
        <v>2800</v>
      </c>
      <c r="U126" s="13">
        <v>3200</v>
      </c>
      <c r="V126" s="14">
        <v>3300</v>
      </c>
      <c r="W126" s="13">
        <v>2900</v>
      </c>
      <c r="X126" s="13">
        <v>3200</v>
      </c>
      <c r="Y126" s="13">
        <v>4200</v>
      </c>
      <c r="Z126" s="14">
        <v>5800</v>
      </c>
      <c r="AA126" s="13">
        <v>7.4569255142795878</v>
      </c>
      <c r="AB126" s="13">
        <v>2.5357361269612997</v>
      </c>
      <c r="AC126" s="13">
        <v>10.712643367534982</v>
      </c>
      <c r="AD126" s="14">
        <v>4.701599455598906</v>
      </c>
      <c r="AE126" s="13">
        <v>134.22465925703258</v>
      </c>
      <c r="AF126" s="13">
        <v>35.500305777458195</v>
      </c>
      <c r="AG126" s="13">
        <v>85.701146940279855</v>
      </c>
      <c r="AH126" s="14">
        <v>14.104798366796718</v>
      </c>
      <c r="AI126" s="13">
        <v>29.762326857734081</v>
      </c>
      <c r="AJ126" s="13">
        <v>13.073505047996704</v>
      </c>
      <c r="AK126" s="13">
        <v>9.593972175844538</v>
      </c>
      <c r="AL126" s="14">
        <v>4.0694086741451327</v>
      </c>
      <c r="AM126" s="13">
        <v>535.72188343921346</v>
      </c>
      <c r="AN126" s="13">
        <v>183.02907067195386</v>
      </c>
      <c r="AO126" s="13">
        <v>76.751777406756304</v>
      </c>
      <c r="AP126" s="14">
        <v>12.208226022435397</v>
      </c>
    </row>
    <row r="127" spans="2:42" x14ac:dyDescent="0.25">
      <c r="B127" s="11">
        <v>124</v>
      </c>
      <c r="C127" s="13">
        <v>2022.4993970881849</v>
      </c>
      <c r="D127" s="13">
        <v>2936.4478995735744</v>
      </c>
      <c r="E127" s="13">
        <v>2352.1684213766748</v>
      </c>
      <c r="F127" s="14">
        <v>3640.5864229933031</v>
      </c>
      <c r="G127" s="13">
        <v>0</v>
      </c>
      <c r="H127" s="13">
        <v>0</v>
      </c>
      <c r="I127" s="13">
        <v>0</v>
      </c>
      <c r="J127" s="14">
        <v>0</v>
      </c>
      <c r="K127" s="13">
        <v>7</v>
      </c>
      <c r="L127" s="13">
        <v>12</v>
      </c>
      <c r="M127" s="13">
        <v>4</v>
      </c>
      <c r="N127" s="14">
        <v>1</v>
      </c>
      <c r="O127" s="13">
        <v>0.79110035943819712</v>
      </c>
      <c r="P127" s="13">
        <v>0.88542350789794944</v>
      </c>
      <c r="Q127" s="13">
        <v>0.89279321196350137</v>
      </c>
      <c r="R127" s="14">
        <v>0.98885167984559674</v>
      </c>
      <c r="S127" s="13">
        <v>1050</v>
      </c>
      <c r="T127" s="13">
        <v>2400</v>
      </c>
      <c r="U127" s="13">
        <v>1600</v>
      </c>
      <c r="V127" s="14">
        <v>1100</v>
      </c>
      <c r="W127" s="13">
        <v>1250</v>
      </c>
      <c r="X127" s="13">
        <v>2800</v>
      </c>
      <c r="Y127" s="13">
        <v>2600</v>
      </c>
      <c r="Z127" s="14">
        <v>3600</v>
      </c>
      <c r="AA127" s="13">
        <v>9.0635085147594108</v>
      </c>
      <c r="AB127" s="13">
        <v>4.1174664896686997</v>
      </c>
      <c r="AC127" s="13">
        <v>10.584746431600392</v>
      </c>
      <c r="AD127" s="14">
        <v>2.9529084708483144</v>
      </c>
      <c r="AE127" s="13">
        <v>63.444559603315874</v>
      </c>
      <c r="AF127" s="13">
        <v>49.409597876024392</v>
      </c>
      <c r="AG127" s="13">
        <v>42.338985726401567</v>
      </c>
      <c r="AH127" s="14">
        <v>2.9529084708483144</v>
      </c>
      <c r="AI127" s="13">
        <v>33.910131829382877</v>
      </c>
      <c r="AJ127" s="13">
        <v>9.6317125625773752</v>
      </c>
      <c r="AK127" s="13">
        <v>8.7124754149693722</v>
      </c>
      <c r="AL127" s="14">
        <v>5.0738820403220268</v>
      </c>
      <c r="AM127" s="13">
        <v>237.37092280568015</v>
      </c>
      <c r="AN127" s="13">
        <v>115.5805507509285</v>
      </c>
      <c r="AO127" s="13">
        <v>34.849901659877489</v>
      </c>
      <c r="AP127" s="14">
        <v>5.0738820403220268</v>
      </c>
    </row>
    <row r="128" spans="2:42" x14ac:dyDescent="0.25">
      <c r="B128" s="11">
        <v>125</v>
      </c>
      <c r="C128" s="13">
        <v>2133.5116302508291</v>
      </c>
      <c r="D128" s="13">
        <v>3112.5805727694678</v>
      </c>
      <c r="E128" s="13">
        <v>2691.8622332110053</v>
      </c>
      <c r="F128" s="14">
        <v>3627.6813622017316</v>
      </c>
      <c r="G128" s="13">
        <v>0</v>
      </c>
      <c r="H128" s="13">
        <v>0</v>
      </c>
      <c r="I128" s="13">
        <v>0</v>
      </c>
      <c r="J128" s="14">
        <v>0</v>
      </c>
      <c r="K128" s="13">
        <v>9</v>
      </c>
      <c r="L128" s="13">
        <v>19</v>
      </c>
      <c r="M128" s="13">
        <v>7</v>
      </c>
      <c r="N128" s="14">
        <v>1</v>
      </c>
      <c r="O128" s="13">
        <v>0.74993732272830127</v>
      </c>
      <c r="P128" s="13">
        <v>0.83531974167872192</v>
      </c>
      <c r="Q128" s="13">
        <v>0.78012907722064273</v>
      </c>
      <c r="R128" s="14">
        <v>0.99236940639545834</v>
      </c>
      <c r="S128" s="13">
        <v>1350</v>
      </c>
      <c r="T128" s="13">
        <v>3800</v>
      </c>
      <c r="U128" s="13">
        <v>2800</v>
      </c>
      <c r="V128" s="14">
        <v>1100</v>
      </c>
      <c r="W128" s="13">
        <v>1550</v>
      </c>
      <c r="X128" s="13">
        <v>4200</v>
      </c>
      <c r="Y128" s="13">
        <v>3800</v>
      </c>
      <c r="Z128" s="14">
        <v>3600</v>
      </c>
      <c r="AA128" s="13">
        <v>5.984636542821308</v>
      </c>
      <c r="AB128" s="13">
        <v>2.2997656774007398</v>
      </c>
      <c r="AC128" s="13">
        <v>13.482047849024365</v>
      </c>
      <c r="AD128" s="14">
        <v>2</v>
      </c>
      <c r="AE128" s="13">
        <v>53.86172888539177</v>
      </c>
      <c r="AF128" s="13">
        <v>43.695547870614057</v>
      </c>
      <c r="AG128" s="13">
        <v>94.374334943170552</v>
      </c>
      <c r="AH128" s="14">
        <v>2</v>
      </c>
      <c r="AI128" s="13">
        <v>34.025391820650484</v>
      </c>
      <c r="AJ128" s="13">
        <v>10.181264426948768</v>
      </c>
      <c r="AK128" s="13">
        <v>9.1332470654238129</v>
      </c>
      <c r="AL128" s="14">
        <v>3.4940273952700207</v>
      </c>
      <c r="AM128" s="13">
        <v>306.22852638585437</v>
      </c>
      <c r="AN128" s="13">
        <v>193.4440241120266</v>
      </c>
      <c r="AO128" s="13">
        <v>63.932729457966687</v>
      </c>
      <c r="AP128" s="14">
        <v>3.4940273952700207</v>
      </c>
    </row>
    <row r="129" spans="2:42" x14ac:dyDescent="0.25">
      <c r="B129" s="11">
        <v>126</v>
      </c>
      <c r="C129" s="13">
        <v>2080.7170797271087</v>
      </c>
      <c r="D129" s="13">
        <v>2784.7784166676311</v>
      </c>
      <c r="E129" s="13">
        <v>2368.9692664810059</v>
      </c>
      <c r="F129" s="14">
        <v>3600</v>
      </c>
      <c r="G129" s="13">
        <v>0</v>
      </c>
      <c r="H129" s="13">
        <v>0</v>
      </c>
      <c r="I129" s="13">
        <v>0</v>
      </c>
      <c r="J129" s="14">
        <v>0</v>
      </c>
      <c r="K129" s="13">
        <v>10</v>
      </c>
      <c r="L129" s="13">
        <v>8</v>
      </c>
      <c r="M129" s="13">
        <v>5</v>
      </c>
      <c r="N129" s="14">
        <v>0</v>
      </c>
      <c r="O129" s="13">
        <v>0.76896566841746883</v>
      </c>
      <c r="P129" s="13">
        <v>0.93364699483388558</v>
      </c>
      <c r="Q129" s="13">
        <v>0.88646147913917539</v>
      </c>
      <c r="R129" s="14">
        <v>1</v>
      </c>
      <c r="S129" s="13">
        <v>1500</v>
      </c>
      <c r="T129" s="13">
        <v>1600</v>
      </c>
      <c r="U129" s="13">
        <v>2000</v>
      </c>
      <c r="V129" s="14">
        <v>0</v>
      </c>
      <c r="W129" s="13">
        <v>1700</v>
      </c>
      <c r="X129" s="13">
        <v>2000</v>
      </c>
      <c r="Y129" s="13">
        <v>3000</v>
      </c>
      <c r="Z129" s="14">
        <v>2500</v>
      </c>
      <c r="AA129" s="13">
        <v>4.9427705033786058</v>
      </c>
      <c r="AB129" s="13">
        <v>3.3104470028289925</v>
      </c>
      <c r="AC129" s="13">
        <v>8.5092350175609237</v>
      </c>
      <c r="AD129" s="14">
        <v>4.366503087384678</v>
      </c>
      <c r="AE129" s="13">
        <v>49.427705033786054</v>
      </c>
      <c r="AF129" s="13">
        <v>26.48357602263194</v>
      </c>
      <c r="AG129" s="13">
        <v>42.54617508780462</v>
      </c>
      <c r="AH129" s="14">
        <v>0</v>
      </c>
      <c r="AI129" s="13">
        <v>28.326173244505895</v>
      </c>
      <c r="AJ129" s="13">
        <v>8.6330939270715987</v>
      </c>
      <c r="AK129" s="13">
        <v>7.8403119863978281</v>
      </c>
      <c r="AL129" s="14">
        <v>6.2159365874461514</v>
      </c>
      <c r="AM129" s="13">
        <v>283.26173244505895</v>
      </c>
      <c r="AN129" s="13">
        <v>69.06475141657279</v>
      </c>
      <c r="AO129" s="13">
        <v>39.201559931989138</v>
      </c>
      <c r="AP129" s="14">
        <v>0</v>
      </c>
    </row>
    <row r="130" spans="2:42" x14ac:dyDescent="0.25">
      <c r="B130" s="11">
        <v>127</v>
      </c>
      <c r="C130" s="13">
        <v>1998.7952805241989</v>
      </c>
      <c r="D130" s="13">
        <v>2841.1160052532728</v>
      </c>
      <c r="E130" s="13">
        <v>2548.6463118037327</v>
      </c>
      <c r="F130" s="14">
        <v>3600</v>
      </c>
      <c r="G130" s="13">
        <v>0</v>
      </c>
      <c r="H130" s="13">
        <v>0</v>
      </c>
      <c r="I130" s="13">
        <v>0</v>
      </c>
      <c r="J130" s="14">
        <v>0</v>
      </c>
      <c r="K130" s="13">
        <v>9</v>
      </c>
      <c r="L130" s="13">
        <v>7</v>
      </c>
      <c r="M130" s="13">
        <v>5</v>
      </c>
      <c r="N130" s="14">
        <v>0</v>
      </c>
      <c r="O130" s="13">
        <v>0.80048217823507573</v>
      </c>
      <c r="P130" s="13">
        <v>0.91513334731582763</v>
      </c>
      <c r="Q130" s="13">
        <v>0.82396682123922649</v>
      </c>
      <c r="R130" s="14">
        <v>1</v>
      </c>
      <c r="S130" s="13">
        <v>1350</v>
      </c>
      <c r="T130" s="13">
        <v>1400</v>
      </c>
      <c r="U130" s="13">
        <v>2000</v>
      </c>
      <c r="V130" s="14">
        <v>0</v>
      </c>
      <c r="W130" s="13">
        <v>1550</v>
      </c>
      <c r="X130" s="13">
        <v>1800</v>
      </c>
      <c r="Y130" s="13">
        <v>3000</v>
      </c>
      <c r="Z130" s="14">
        <v>2500</v>
      </c>
      <c r="AA130" s="13">
        <v>3.8472540761220957</v>
      </c>
      <c r="AB130" s="13">
        <v>4.2344552082410223</v>
      </c>
      <c r="AC130" s="13">
        <v>14.201233668964766</v>
      </c>
      <c r="AD130" s="14">
        <v>3.8622869190495015</v>
      </c>
      <c r="AE130" s="13">
        <v>34.625286685098864</v>
      </c>
      <c r="AF130" s="13">
        <v>29.641186457687155</v>
      </c>
      <c r="AG130" s="13">
        <v>71.006168344823834</v>
      </c>
      <c r="AH130" s="14">
        <v>0</v>
      </c>
      <c r="AI130" s="13">
        <v>28.075597406265803</v>
      </c>
      <c r="AJ130" s="13">
        <v>13.223827629645882</v>
      </c>
      <c r="AK130" s="13">
        <v>11.147544072586628</v>
      </c>
      <c r="AL130" s="14">
        <v>4.9816309647144061</v>
      </c>
      <c r="AM130" s="13">
        <v>252.68037665639224</v>
      </c>
      <c r="AN130" s="13">
        <v>92.566793407521175</v>
      </c>
      <c r="AO130" s="13">
        <v>55.737720362933139</v>
      </c>
      <c r="AP130" s="14">
        <v>0</v>
      </c>
    </row>
    <row r="131" spans="2:42" x14ac:dyDescent="0.25">
      <c r="B131" s="11">
        <v>128</v>
      </c>
      <c r="C131" s="13">
        <v>2341.3435902660035</v>
      </c>
      <c r="D131" s="13">
        <v>2963.4139670849931</v>
      </c>
      <c r="E131" s="13">
        <v>2337.896201821336</v>
      </c>
      <c r="F131" s="14">
        <v>3600</v>
      </c>
      <c r="G131" s="13">
        <v>0</v>
      </c>
      <c r="H131" s="13">
        <v>0</v>
      </c>
      <c r="I131" s="13">
        <v>0</v>
      </c>
      <c r="J131" s="14">
        <v>0</v>
      </c>
      <c r="K131" s="13">
        <v>12</v>
      </c>
      <c r="L131" s="13">
        <v>12</v>
      </c>
      <c r="M131" s="13">
        <v>5</v>
      </c>
      <c r="N131" s="14">
        <v>0</v>
      </c>
      <c r="O131" s="13">
        <v>0.68336830469987608</v>
      </c>
      <c r="P131" s="13">
        <v>0.87736645263824853</v>
      </c>
      <c r="Q131" s="13">
        <v>0.89824347135856453</v>
      </c>
      <c r="R131" s="14">
        <v>1</v>
      </c>
      <c r="S131" s="13">
        <v>1800</v>
      </c>
      <c r="T131" s="13">
        <v>2400</v>
      </c>
      <c r="U131" s="13">
        <v>2000</v>
      </c>
      <c r="V131" s="14">
        <v>0</v>
      </c>
      <c r="W131" s="13">
        <v>2000</v>
      </c>
      <c r="X131" s="13">
        <v>2800</v>
      </c>
      <c r="Y131" s="13">
        <v>3000</v>
      </c>
      <c r="Z131" s="14">
        <v>2500</v>
      </c>
      <c r="AA131" s="13">
        <v>6.5132405988260214</v>
      </c>
      <c r="AB131" s="13">
        <v>4.0462092368919187</v>
      </c>
      <c r="AC131" s="13">
        <v>6.9643933127992819</v>
      </c>
      <c r="AD131" s="14">
        <v>3.3488717809516917</v>
      </c>
      <c r="AE131" s="13">
        <v>78.158887185912249</v>
      </c>
      <c r="AF131" s="13">
        <v>48.554510842703024</v>
      </c>
      <c r="AG131" s="13">
        <v>34.821966563996412</v>
      </c>
      <c r="AH131" s="14">
        <v>0</v>
      </c>
      <c r="AI131" s="13">
        <v>31.482562837188855</v>
      </c>
      <c r="AJ131" s="13">
        <v>10.669816446518258</v>
      </c>
      <c r="AK131" s="13">
        <v>7.6885468115674138</v>
      </c>
      <c r="AL131" s="14">
        <v>4.0968265883694803</v>
      </c>
      <c r="AM131" s="13">
        <v>377.79075404626627</v>
      </c>
      <c r="AN131" s="13">
        <v>128.03779735821911</v>
      </c>
      <c r="AO131" s="13">
        <v>38.442734057837072</v>
      </c>
      <c r="AP131" s="14">
        <v>0</v>
      </c>
    </row>
    <row r="132" spans="2:42" x14ac:dyDescent="0.25">
      <c r="B132" s="11">
        <v>129</v>
      </c>
      <c r="C132" s="13">
        <v>2431.4917225188115</v>
      </c>
      <c r="D132" s="13">
        <v>2852.9184185907084</v>
      </c>
      <c r="E132" s="13">
        <v>2213.9490731882624</v>
      </c>
      <c r="F132" s="14">
        <v>3600</v>
      </c>
      <c r="G132" s="13">
        <v>0</v>
      </c>
      <c r="H132" s="13">
        <v>0</v>
      </c>
      <c r="I132" s="13">
        <v>0</v>
      </c>
      <c r="J132" s="14">
        <v>0</v>
      </c>
      <c r="K132" s="13">
        <v>14</v>
      </c>
      <c r="L132" s="13">
        <v>8</v>
      </c>
      <c r="M132" s="13">
        <v>3</v>
      </c>
      <c r="N132" s="14">
        <v>0</v>
      </c>
      <c r="O132" s="13">
        <v>0.6580322627389168</v>
      </c>
      <c r="P132" s="13">
        <v>0.91134747599419763</v>
      </c>
      <c r="Q132" s="13">
        <v>0.94853130337629366</v>
      </c>
      <c r="R132" s="14">
        <v>1</v>
      </c>
      <c r="S132" s="13">
        <v>2100</v>
      </c>
      <c r="T132" s="13">
        <v>1600</v>
      </c>
      <c r="U132" s="13">
        <v>1200</v>
      </c>
      <c r="V132" s="14">
        <v>0</v>
      </c>
      <c r="W132" s="13">
        <v>2300</v>
      </c>
      <c r="X132" s="13">
        <v>2000</v>
      </c>
      <c r="Y132" s="13">
        <v>2200</v>
      </c>
      <c r="Z132" s="14">
        <v>2500</v>
      </c>
      <c r="AA132" s="13">
        <v>6.5185577848312448</v>
      </c>
      <c r="AB132" s="13">
        <v>3.8614579423622897</v>
      </c>
      <c r="AC132" s="13">
        <v>7.8051283684323023</v>
      </c>
      <c r="AD132" s="14">
        <v>7.1678636020374356</v>
      </c>
      <c r="AE132" s="13">
        <v>91.259808987637427</v>
      </c>
      <c r="AF132" s="13">
        <v>30.891663538898317</v>
      </c>
      <c r="AG132" s="13">
        <v>23.415385105296906</v>
      </c>
      <c r="AH132" s="14">
        <v>0</v>
      </c>
      <c r="AI132" s="13">
        <v>28.655266619165889</v>
      </c>
      <c r="AJ132" s="13">
        <v>12.095996378682131</v>
      </c>
      <c r="AK132" s="13">
        <v>4.5473588212572071</v>
      </c>
      <c r="AL132" s="14">
        <v>4.2840241824154681</v>
      </c>
      <c r="AM132" s="13">
        <v>401.17373266832243</v>
      </c>
      <c r="AN132" s="13">
        <v>96.767971029457044</v>
      </c>
      <c r="AO132" s="13">
        <v>13.642076463771621</v>
      </c>
      <c r="AP132" s="14">
        <v>0</v>
      </c>
    </row>
    <row r="133" spans="2:42" x14ac:dyDescent="0.25">
      <c r="B133" s="11">
        <v>130</v>
      </c>
      <c r="C133" s="13">
        <v>2326.892428323215</v>
      </c>
      <c r="D133" s="13">
        <v>2834.4287543773207</v>
      </c>
      <c r="E133" s="13">
        <v>2379.8141056394315</v>
      </c>
      <c r="F133" s="14">
        <v>3600</v>
      </c>
      <c r="G133" s="13">
        <v>0</v>
      </c>
      <c r="H133" s="13">
        <v>0</v>
      </c>
      <c r="I133" s="13">
        <v>0</v>
      </c>
      <c r="J133" s="14">
        <v>0</v>
      </c>
      <c r="K133" s="13">
        <v>10</v>
      </c>
      <c r="L133" s="13">
        <v>10</v>
      </c>
      <c r="M133" s="13">
        <v>4</v>
      </c>
      <c r="N133" s="14">
        <v>0</v>
      </c>
      <c r="O133" s="13">
        <v>0.68761236253322555</v>
      </c>
      <c r="P133" s="13">
        <v>0.9172924159708431</v>
      </c>
      <c r="Q133" s="13">
        <v>0.88242186439001369</v>
      </c>
      <c r="R133" s="14">
        <v>1</v>
      </c>
      <c r="S133" s="13">
        <v>1500</v>
      </c>
      <c r="T133" s="13">
        <v>2000</v>
      </c>
      <c r="U133" s="13">
        <v>1600</v>
      </c>
      <c r="V133" s="14">
        <v>0</v>
      </c>
      <c r="W133" s="13">
        <v>1700</v>
      </c>
      <c r="X133" s="13">
        <v>2400</v>
      </c>
      <c r="Y133" s="13">
        <v>2600</v>
      </c>
      <c r="Z133" s="14">
        <v>2500</v>
      </c>
      <c r="AA133" s="13">
        <v>8.1256948605218859</v>
      </c>
      <c r="AB133" s="13">
        <v>4.8570093354730464</v>
      </c>
      <c r="AC133" s="13">
        <v>12.049319598567163</v>
      </c>
      <c r="AD133" s="14">
        <v>5.9853517565191288</v>
      </c>
      <c r="AE133" s="13">
        <v>81.256948605218867</v>
      </c>
      <c r="AF133" s="13">
        <v>48.57009335473046</v>
      </c>
      <c r="AG133" s="13">
        <v>48.19727839426865</v>
      </c>
      <c r="AH133" s="14">
        <v>0</v>
      </c>
      <c r="AI133" s="13">
        <v>36.858124934693642</v>
      </c>
      <c r="AJ133" s="13">
        <v>7.0528827647255525</v>
      </c>
      <c r="AK133" s="13">
        <v>9.1147448112303699</v>
      </c>
      <c r="AL133" s="14">
        <v>5.3727552902551237</v>
      </c>
      <c r="AM133" s="13">
        <v>368.58124934693643</v>
      </c>
      <c r="AN133" s="13">
        <v>70.528827647255525</v>
      </c>
      <c r="AO133" s="13">
        <v>36.45897924492148</v>
      </c>
      <c r="AP133" s="14">
        <v>0</v>
      </c>
    </row>
    <row r="134" spans="2:42" x14ac:dyDescent="0.25">
      <c r="B134" s="11">
        <v>131</v>
      </c>
      <c r="C134" s="13">
        <v>2003.2847049301915</v>
      </c>
      <c r="D134" s="13">
        <v>3018.1095680849303</v>
      </c>
      <c r="E134" s="13">
        <v>2342.4887092578529</v>
      </c>
      <c r="F134" s="14">
        <v>3637.1962212677072</v>
      </c>
      <c r="G134" s="13">
        <v>0</v>
      </c>
      <c r="H134" s="13">
        <v>0</v>
      </c>
      <c r="I134" s="13">
        <v>0</v>
      </c>
      <c r="J134" s="14">
        <v>0</v>
      </c>
      <c r="K134" s="13">
        <v>7</v>
      </c>
      <c r="L134" s="13">
        <v>15</v>
      </c>
      <c r="M134" s="13">
        <v>3</v>
      </c>
      <c r="N134" s="14">
        <v>1</v>
      </c>
      <c r="O134" s="13">
        <v>0.79868827234706774</v>
      </c>
      <c r="P134" s="13">
        <v>0.86146640516095252</v>
      </c>
      <c r="Q134" s="13">
        <v>0.89648244266898591</v>
      </c>
      <c r="R134" s="14">
        <v>0.98977338064682618</v>
      </c>
      <c r="S134" s="13">
        <v>1050</v>
      </c>
      <c r="T134" s="13">
        <v>3000</v>
      </c>
      <c r="U134" s="13">
        <v>1200</v>
      </c>
      <c r="V134" s="14">
        <v>1100</v>
      </c>
      <c r="W134" s="13">
        <v>1250</v>
      </c>
      <c r="X134" s="13">
        <v>3400</v>
      </c>
      <c r="Y134" s="13">
        <v>2200</v>
      </c>
      <c r="Z134" s="14">
        <v>3600</v>
      </c>
      <c r="AA134" s="13">
        <v>8.2150415067180642</v>
      </c>
      <c r="AB134" s="13">
        <v>3.5958066806903721</v>
      </c>
      <c r="AC134" s="13">
        <v>15.413130114724023</v>
      </c>
      <c r="AD134" s="14">
        <v>2.6074468805864357</v>
      </c>
      <c r="AE134" s="13">
        <v>57.505290547026448</v>
      </c>
      <c r="AF134" s="13">
        <v>53.937100210355581</v>
      </c>
      <c r="AG134" s="13">
        <v>46.239390344172065</v>
      </c>
      <c r="AH134" s="14">
        <v>2.6074468805864357</v>
      </c>
      <c r="AI134" s="13">
        <v>33.197656753313709</v>
      </c>
      <c r="AJ134" s="13">
        <v>9.7034184238581851</v>
      </c>
      <c r="AK134" s="13">
        <v>9.4310836447193456</v>
      </c>
      <c r="AL134" s="14">
        <v>4.7557190536986917</v>
      </c>
      <c r="AM134" s="13">
        <v>232.38359727319596</v>
      </c>
      <c r="AN134" s="13">
        <v>145.55127635787278</v>
      </c>
      <c r="AO134" s="13">
        <v>28.293250934158038</v>
      </c>
      <c r="AP134" s="14">
        <v>4.7557190536986917</v>
      </c>
    </row>
    <row r="135" spans="2:42" x14ac:dyDescent="0.25">
      <c r="B135" s="11">
        <v>132</v>
      </c>
      <c r="C135" s="13">
        <v>2597.5346985293545</v>
      </c>
      <c r="D135" s="13">
        <v>3080.8681934853762</v>
      </c>
      <c r="E135" s="13">
        <v>2580.911977375024</v>
      </c>
      <c r="F135" s="14">
        <v>3600</v>
      </c>
      <c r="G135" s="13">
        <v>0</v>
      </c>
      <c r="H135" s="13">
        <v>0</v>
      </c>
      <c r="I135" s="13">
        <v>0</v>
      </c>
      <c r="J135" s="14">
        <v>0</v>
      </c>
      <c r="K135" s="13">
        <v>13</v>
      </c>
      <c r="L135" s="13">
        <v>14</v>
      </c>
      <c r="M135" s="13">
        <v>6</v>
      </c>
      <c r="N135" s="14">
        <v>0</v>
      </c>
      <c r="O135" s="13">
        <v>0.61596867249006204</v>
      </c>
      <c r="P135" s="13">
        <v>0.84391795971596839</v>
      </c>
      <c r="Q135" s="13">
        <v>0.81366587408217361</v>
      </c>
      <c r="R135" s="14">
        <v>1</v>
      </c>
      <c r="S135" s="13">
        <v>1950</v>
      </c>
      <c r="T135" s="13">
        <v>2800</v>
      </c>
      <c r="U135" s="13">
        <v>2400</v>
      </c>
      <c r="V135" s="14">
        <v>0</v>
      </c>
      <c r="W135" s="13">
        <v>2150</v>
      </c>
      <c r="X135" s="13">
        <v>3200</v>
      </c>
      <c r="Y135" s="13">
        <v>3400</v>
      </c>
      <c r="Z135" s="14">
        <v>2500</v>
      </c>
      <c r="AA135" s="13">
        <v>11.022412344248977</v>
      </c>
      <c r="AB135" s="13">
        <v>3.1056920990185635</v>
      </c>
      <c r="AC135" s="13">
        <v>12.001550568835158</v>
      </c>
      <c r="AD135" s="14">
        <v>2.7721033255328891</v>
      </c>
      <c r="AE135" s="13">
        <v>143.2913604752367</v>
      </c>
      <c r="AF135" s="13">
        <v>43.479689386259892</v>
      </c>
      <c r="AG135" s="13">
        <v>72.009303413010954</v>
      </c>
      <c r="AH135" s="14">
        <v>0</v>
      </c>
      <c r="AI135" s="13">
        <v>31.51644239531338</v>
      </c>
      <c r="AJ135" s="13">
        <v>12.948460615910397</v>
      </c>
      <c r="AK135" s="13">
        <v>10.358544541304001</v>
      </c>
      <c r="AL135" s="14">
        <v>5.5822594531651788</v>
      </c>
      <c r="AM135" s="13">
        <v>409.71375113907396</v>
      </c>
      <c r="AN135" s="13">
        <v>181.27844862274557</v>
      </c>
      <c r="AO135" s="13">
        <v>62.151267247824009</v>
      </c>
      <c r="AP135" s="14">
        <v>0</v>
      </c>
    </row>
    <row r="136" spans="2:42" x14ac:dyDescent="0.25">
      <c r="B136" s="11">
        <v>133</v>
      </c>
      <c r="C136" s="13">
        <v>2104.4475758185099</v>
      </c>
      <c r="D136" s="13">
        <v>3038.0412455656356</v>
      </c>
      <c r="E136" s="13">
        <v>2319.8694367441635</v>
      </c>
      <c r="F136" s="14">
        <v>3600</v>
      </c>
      <c r="G136" s="13">
        <v>0</v>
      </c>
      <c r="H136" s="13">
        <v>0</v>
      </c>
      <c r="I136" s="13">
        <v>0</v>
      </c>
      <c r="J136" s="14">
        <v>0</v>
      </c>
      <c r="K136" s="13">
        <v>10</v>
      </c>
      <c r="L136" s="13">
        <v>13</v>
      </c>
      <c r="M136" s="13">
        <v>5</v>
      </c>
      <c r="N136" s="14">
        <v>0</v>
      </c>
      <c r="O136" s="13">
        <v>0.76029453923445511</v>
      </c>
      <c r="P136" s="13">
        <v>0.85581458243695463</v>
      </c>
      <c r="Q136" s="13">
        <v>0.90522335728827019</v>
      </c>
      <c r="R136" s="14">
        <v>1</v>
      </c>
      <c r="S136" s="13">
        <v>1500</v>
      </c>
      <c r="T136" s="13">
        <v>2600</v>
      </c>
      <c r="U136" s="13">
        <v>2000</v>
      </c>
      <c r="V136" s="14">
        <v>0</v>
      </c>
      <c r="W136" s="13">
        <v>1700</v>
      </c>
      <c r="X136" s="13">
        <v>3000</v>
      </c>
      <c r="Y136" s="13">
        <v>3000</v>
      </c>
      <c r="Z136" s="14">
        <v>2500</v>
      </c>
      <c r="AA136" s="13">
        <v>2.4010393939894552</v>
      </c>
      <c r="AB136" s="13">
        <v>2.953814940314984</v>
      </c>
      <c r="AC136" s="13">
        <v>4.5592993433322251</v>
      </c>
      <c r="AD136" s="14">
        <v>4.0008063709377444</v>
      </c>
      <c r="AE136" s="13">
        <v>24.010393939894552</v>
      </c>
      <c r="AF136" s="13">
        <v>38.399594224094791</v>
      </c>
      <c r="AG136" s="13">
        <v>22.796496716661125</v>
      </c>
      <c r="AH136" s="14">
        <v>0</v>
      </c>
      <c r="AI136" s="13">
        <v>32.116546956249003</v>
      </c>
      <c r="AJ136" s="13">
        <v>13.01749285128389</v>
      </c>
      <c r="AK136" s="13">
        <v>9.0885372071568629</v>
      </c>
      <c r="AL136" s="14">
        <v>4.4631299012055106</v>
      </c>
      <c r="AM136" s="13">
        <v>321.16546956249005</v>
      </c>
      <c r="AN136" s="13">
        <v>169.22740706669057</v>
      </c>
      <c r="AO136" s="13">
        <v>45.442686035784313</v>
      </c>
      <c r="AP136" s="14">
        <v>0</v>
      </c>
    </row>
    <row r="137" spans="2:42" x14ac:dyDescent="0.25">
      <c r="B137" s="11">
        <v>134</v>
      </c>
      <c r="C137" s="13">
        <v>2257.9374508998676</v>
      </c>
      <c r="D137" s="13">
        <v>2924.7133196359177</v>
      </c>
      <c r="E137" s="13">
        <v>2310.0669298803073</v>
      </c>
      <c r="F137" s="14">
        <v>3719.5465825539764</v>
      </c>
      <c r="G137" s="13">
        <v>0</v>
      </c>
      <c r="H137" s="13">
        <v>0</v>
      </c>
      <c r="I137" s="13">
        <v>0</v>
      </c>
      <c r="J137" s="14">
        <v>0</v>
      </c>
      <c r="K137" s="13">
        <v>13</v>
      </c>
      <c r="L137" s="13">
        <v>13</v>
      </c>
      <c r="M137" s="13">
        <v>3</v>
      </c>
      <c r="N137" s="14">
        <v>2</v>
      </c>
      <c r="O137" s="13">
        <v>0.70861130336553102</v>
      </c>
      <c r="P137" s="13">
        <v>0.88897601776698598</v>
      </c>
      <c r="Q137" s="13">
        <v>0.90906456987755258</v>
      </c>
      <c r="R137" s="14">
        <v>0.96785990445322201</v>
      </c>
      <c r="S137" s="13">
        <v>1950</v>
      </c>
      <c r="T137" s="13">
        <v>2600</v>
      </c>
      <c r="U137" s="13">
        <v>1200</v>
      </c>
      <c r="V137" s="14">
        <v>2200</v>
      </c>
      <c r="W137" s="13">
        <v>2150</v>
      </c>
      <c r="X137" s="13">
        <v>3000</v>
      </c>
      <c r="Y137" s="13">
        <v>2200</v>
      </c>
      <c r="Z137" s="14">
        <v>4700</v>
      </c>
      <c r="AA137" s="13">
        <v>4.1736496920966193</v>
      </c>
      <c r="AB137" s="13">
        <v>2.6906142122178442</v>
      </c>
      <c r="AC137" s="13">
        <v>10.79881576905446</v>
      </c>
      <c r="AD137" s="14">
        <v>7.0553628364875784</v>
      </c>
      <c r="AE137" s="13">
        <v>54.257445997256049</v>
      </c>
      <c r="AF137" s="13">
        <v>34.977984758831973</v>
      </c>
      <c r="AG137" s="13">
        <v>32.396447307163385</v>
      </c>
      <c r="AH137" s="14">
        <v>14.110725672975157</v>
      </c>
      <c r="AI137" s="13">
        <v>28.103252088952249</v>
      </c>
      <c r="AJ137" s="13">
        <v>9.6074268966698675</v>
      </c>
      <c r="AK137" s="13">
        <v>11.025687460332911</v>
      </c>
      <c r="AL137" s="14">
        <v>4.5150715603524922</v>
      </c>
      <c r="AM137" s="13">
        <v>365.34227715637923</v>
      </c>
      <c r="AN137" s="13">
        <v>124.89654965670827</v>
      </c>
      <c r="AO137" s="13">
        <v>33.077062380998733</v>
      </c>
      <c r="AP137" s="14">
        <v>9.0301431207049845</v>
      </c>
    </row>
    <row r="138" spans="2:42" x14ac:dyDescent="0.25">
      <c r="B138" s="11">
        <v>135</v>
      </c>
      <c r="C138" s="13">
        <v>1917.1447660119768</v>
      </c>
      <c r="D138" s="13">
        <v>2931.1652600055131</v>
      </c>
      <c r="E138" s="13">
        <v>2416.3781903545068</v>
      </c>
      <c r="F138" s="14">
        <v>3822.1911064166784</v>
      </c>
      <c r="G138" s="13">
        <v>0</v>
      </c>
      <c r="H138" s="13">
        <v>0</v>
      </c>
      <c r="I138" s="13">
        <v>0</v>
      </c>
      <c r="J138" s="14">
        <v>0</v>
      </c>
      <c r="K138" s="13">
        <v>6</v>
      </c>
      <c r="L138" s="13">
        <v>11</v>
      </c>
      <c r="M138" s="13">
        <v>5</v>
      </c>
      <c r="N138" s="14">
        <v>4</v>
      </c>
      <c r="O138" s="13">
        <v>0.83457442983207897</v>
      </c>
      <c r="P138" s="13">
        <v>0.88701924639865237</v>
      </c>
      <c r="Q138" s="13">
        <v>0.86906925761149534</v>
      </c>
      <c r="R138" s="14">
        <v>0.94186813264159797</v>
      </c>
      <c r="S138" s="13">
        <v>900</v>
      </c>
      <c r="T138" s="13">
        <v>2200</v>
      </c>
      <c r="U138" s="13">
        <v>2000</v>
      </c>
      <c r="V138" s="14">
        <v>4400</v>
      </c>
      <c r="W138" s="13">
        <v>1100</v>
      </c>
      <c r="X138" s="13">
        <v>2600</v>
      </c>
      <c r="Y138" s="13">
        <v>3000</v>
      </c>
      <c r="Z138" s="14">
        <v>6900</v>
      </c>
      <c r="AA138" s="13">
        <v>2.6684459528413615</v>
      </c>
      <c r="AB138" s="13">
        <v>4.6563312865654547</v>
      </c>
      <c r="AC138" s="13">
        <v>9.0048966827274519</v>
      </c>
      <c r="AD138" s="14">
        <v>7.1268120795675483</v>
      </c>
      <c r="AE138" s="13">
        <v>16.010675717048169</v>
      </c>
      <c r="AF138" s="13">
        <v>51.219644152219999</v>
      </c>
      <c r="AG138" s="13">
        <v>45.024483413637256</v>
      </c>
      <c r="AH138" s="14">
        <v>28.507248318270193</v>
      </c>
      <c r="AI138" s="13">
        <v>37.033690887459684</v>
      </c>
      <c r="AJ138" s="13">
        <v>10.133876457610963</v>
      </c>
      <c r="AK138" s="13">
        <v>9.8491302212172052</v>
      </c>
      <c r="AL138" s="14">
        <v>3.3369240449448272</v>
      </c>
      <c r="AM138" s="13">
        <v>222.20214532475811</v>
      </c>
      <c r="AN138" s="13">
        <v>111.47264103372059</v>
      </c>
      <c r="AO138" s="13">
        <v>49.245651106086029</v>
      </c>
      <c r="AP138" s="14">
        <v>13.347696179779309</v>
      </c>
    </row>
    <row r="139" spans="2:42" x14ac:dyDescent="0.25">
      <c r="B139" s="11">
        <v>136</v>
      </c>
      <c r="C139" s="13">
        <v>2183.3651010190192</v>
      </c>
      <c r="D139" s="13">
        <v>2860.4824750693233</v>
      </c>
      <c r="E139" s="13">
        <v>2293.941359563893</v>
      </c>
      <c r="F139" s="14">
        <v>3636.0777186888627</v>
      </c>
      <c r="G139" s="13">
        <v>0</v>
      </c>
      <c r="H139" s="13">
        <v>0</v>
      </c>
      <c r="I139" s="13">
        <v>0</v>
      </c>
      <c r="J139" s="14">
        <v>0</v>
      </c>
      <c r="K139" s="13">
        <v>9</v>
      </c>
      <c r="L139" s="13">
        <v>9</v>
      </c>
      <c r="M139" s="13">
        <v>3</v>
      </c>
      <c r="N139" s="14">
        <v>1</v>
      </c>
      <c r="O139" s="13">
        <v>0.73281376497831197</v>
      </c>
      <c r="P139" s="13">
        <v>0.90893757352489613</v>
      </c>
      <c r="Q139" s="13">
        <v>0.91545496193470099</v>
      </c>
      <c r="R139" s="14">
        <v>0.99007784720787761</v>
      </c>
      <c r="S139" s="13">
        <v>1350</v>
      </c>
      <c r="T139" s="13">
        <v>1800</v>
      </c>
      <c r="U139" s="13">
        <v>1200</v>
      </c>
      <c r="V139" s="14">
        <v>1100</v>
      </c>
      <c r="W139" s="13">
        <v>1550</v>
      </c>
      <c r="X139" s="13">
        <v>2200</v>
      </c>
      <c r="Y139" s="13">
        <v>2200</v>
      </c>
      <c r="Z139" s="14">
        <v>3600</v>
      </c>
      <c r="AA139" s="13">
        <v>7.1770149557964844</v>
      </c>
      <c r="AB139" s="13">
        <v>3.9718792848734772</v>
      </c>
      <c r="AC139" s="13">
        <v>6.9102813184431042</v>
      </c>
      <c r="AD139" s="14">
        <v>2</v>
      </c>
      <c r="AE139" s="13">
        <v>64.593134602168362</v>
      </c>
      <c r="AF139" s="13">
        <v>35.746913563861298</v>
      </c>
      <c r="AG139" s="13">
        <v>20.730843955329313</v>
      </c>
      <c r="AH139" s="14">
        <v>2</v>
      </c>
      <c r="AI139" s="13">
        <v>35.572782647673606</v>
      </c>
      <c r="AJ139" s="13">
        <v>10.598108951143153</v>
      </c>
      <c r="AK139" s="13">
        <v>13.380527817228643</v>
      </c>
      <c r="AL139" s="14">
        <v>5.1439500103280729</v>
      </c>
      <c r="AM139" s="13">
        <v>320.15504382906244</v>
      </c>
      <c r="AN139" s="13">
        <v>95.382980560288388</v>
      </c>
      <c r="AO139" s="13">
        <v>40.141583451685932</v>
      </c>
      <c r="AP139" s="14">
        <v>5.1439500103280729</v>
      </c>
    </row>
    <row r="140" spans="2:42" x14ac:dyDescent="0.25">
      <c r="B140" s="11">
        <v>137</v>
      </c>
      <c r="C140" s="13">
        <v>2214.524813731085</v>
      </c>
      <c r="D140" s="13">
        <v>3256.6506643184293</v>
      </c>
      <c r="E140" s="13">
        <v>2288.5729297924477</v>
      </c>
      <c r="F140" s="14">
        <v>3600</v>
      </c>
      <c r="G140" s="13">
        <v>0</v>
      </c>
      <c r="H140" s="13">
        <v>0</v>
      </c>
      <c r="I140" s="13">
        <v>0</v>
      </c>
      <c r="J140" s="14">
        <v>0</v>
      </c>
      <c r="K140" s="13">
        <v>13</v>
      </c>
      <c r="L140" s="13">
        <v>15</v>
      </c>
      <c r="M140" s="13">
        <v>4</v>
      </c>
      <c r="N140" s="14">
        <v>0</v>
      </c>
      <c r="O140" s="13">
        <v>0.72250262904224638</v>
      </c>
      <c r="P140" s="13">
        <v>0.79836625662278182</v>
      </c>
      <c r="Q140" s="13">
        <v>0.91760239434032398</v>
      </c>
      <c r="R140" s="14">
        <v>1</v>
      </c>
      <c r="S140" s="13">
        <v>1950</v>
      </c>
      <c r="T140" s="13">
        <v>3000</v>
      </c>
      <c r="U140" s="13">
        <v>1600</v>
      </c>
      <c r="V140" s="14">
        <v>0</v>
      </c>
      <c r="W140" s="13">
        <v>2150</v>
      </c>
      <c r="X140" s="13">
        <v>3400</v>
      </c>
      <c r="Y140" s="13">
        <v>2600</v>
      </c>
      <c r="Z140" s="14">
        <v>2500</v>
      </c>
      <c r="AA140" s="13">
        <v>2</v>
      </c>
      <c r="AB140" s="13">
        <v>4.7975804806720799</v>
      </c>
      <c r="AC140" s="13">
        <v>11.048767878759712</v>
      </c>
      <c r="AD140" s="14">
        <v>8.9395946492340848</v>
      </c>
      <c r="AE140" s="13">
        <v>26</v>
      </c>
      <c r="AF140" s="13">
        <v>71.963707210081196</v>
      </c>
      <c r="AG140" s="13">
        <v>44.195071515038848</v>
      </c>
      <c r="AH140" s="14">
        <v>0</v>
      </c>
      <c r="AI140" s="13">
        <v>28.73817032147425</v>
      </c>
      <c r="AJ140" s="13">
        <v>14.559258883540876</v>
      </c>
      <c r="AK140" s="13">
        <v>3.7828011399819488</v>
      </c>
      <c r="AL140" s="14">
        <v>4.9937752504996693</v>
      </c>
      <c r="AM140" s="13">
        <v>373.59621417916526</v>
      </c>
      <c r="AN140" s="13">
        <v>218.38888325311314</v>
      </c>
      <c r="AO140" s="13">
        <v>15.131204559927795</v>
      </c>
      <c r="AP140" s="14">
        <v>0</v>
      </c>
    </row>
    <row r="141" spans="2:42" x14ac:dyDescent="0.25">
      <c r="B141" s="11">
        <v>138</v>
      </c>
      <c r="C141" s="13">
        <v>2214.2086655571657</v>
      </c>
      <c r="D141" s="13">
        <v>2934.6359420662438</v>
      </c>
      <c r="E141" s="13">
        <v>2360.4024603770099</v>
      </c>
      <c r="F141" s="14">
        <v>3640.9353424692004</v>
      </c>
      <c r="G141" s="13">
        <v>0</v>
      </c>
      <c r="H141" s="13">
        <v>0</v>
      </c>
      <c r="I141" s="13">
        <v>0</v>
      </c>
      <c r="J141" s="14">
        <v>0</v>
      </c>
      <c r="K141" s="13">
        <v>12</v>
      </c>
      <c r="L141" s="13">
        <v>13</v>
      </c>
      <c r="M141" s="13">
        <v>4</v>
      </c>
      <c r="N141" s="14">
        <v>1</v>
      </c>
      <c r="O141" s="13">
        <v>0.72260578909684148</v>
      </c>
      <c r="P141" s="13">
        <v>0.88597020254899816</v>
      </c>
      <c r="Q141" s="13">
        <v>0.88967878794050326</v>
      </c>
      <c r="R141" s="14">
        <v>0.98875691584200476</v>
      </c>
      <c r="S141" s="13">
        <v>1800</v>
      </c>
      <c r="T141" s="13">
        <v>2600</v>
      </c>
      <c r="U141" s="13">
        <v>1600</v>
      </c>
      <c r="V141" s="14">
        <v>1100</v>
      </c>
      <c r="W141" s="13">
        <v>2000</v>
      </c>
      <c r="X141" s="13">
        <v>3000</v>
      </c>
      <c r="Y141" s="13">
        <v>2600</v>
      </c>
      <c r="Z141" s="14">
        <v>3600</v>
      </c>
      <c r="AA141" s="13">
        <v>4.0078334544529159</v>
      </c>
      <c r="AB141" s="13">
        <v>3.3172983351287586</v>
      </c>
      <c r="AC141" s="13">
        <v>12.12133723745375</v>
      </c>
      <c r="AD141" s="14">
        <v>3.9913577101531597</v>
      </c>
      <c r="AE141" s="13">
        <v>48.094001453434991</v>
      </c>
      <c r="AF141" s="13">
        <v>43.124878356673861</v>
      </c>
      <c r="AG141" s="13">
        <v>48.485348949814998</v>
      </c>
      <c r="AH141" s="14">
        <v>3.9913577101531597</v>
      </c>
      <c r="AI141" s="13">
        <v>29.279471853926104</v>
      </c>
      <c r="AJ141" s="13">
        <v>9.3136946132899059</v>
      </c>
      <c r="AK141" s="13">
        <v>7.736480933255649</v>
      </c>
      <c r="AL141" s="14">
        <v>4.1036628836033611</v>
      </c>
      <c r="AM141" s="13">
        <v>351.35366224711322</v>
      </c>
      <c r="AN141" s="13">
        <v>121.07802997276877</v>
      </c>
      <c r="AO141" s="13">
        <v>30.945923733022596</v>
      </c>
      <c r="AP141" s="14">
        <v>4.1036628836033611</v>
      </c>
    </row>
    <row r="142" spans="2:42" x14ac:dyDescent="0.25">
      <c r="B142" s="11">
        <v>139</v>
      </c>
      <c r="C142" s="13">
        <v>2349.0441680279</v>
      </c>
      <c r="D142" s="13">
        <v>2754.8162935620062</v>
      </c>
      <c r="E142" s="13">
        <v>2424.1830839504</v>
      </c>
      <c r="F142" s="14">
        <v>3636.4323881876339</v>
      </c>
      <c r="G142" s="13">
        <v>0</v>
      </c>
      <c r="H142" s="13">
        <v>0</v>
      </c>
      <c r="I142" s="13">
        <v>0</v>
      </c>
      <c r="J142" s="14">
        <v>0</v>
      </c>
      <c r="K142" s="13">
        <v>13</v>
      </c>
      <c r="L142" s="13">
        <v>7</v>
      </c>
      <c r="M142" s="13">
        <v>5</v>
      </c>
      <c r="N142" s="14">
        <v>1</v>
      </c>
      <c r="O142" s="13">
        <v>0.68112810383776334</v>
      </c>
      <c r="P142" s="13">
        <v>0.94380159071811387</v>
      </c>
      <c r="Q142" s="13">
        <v>0.86627120447432637</v>
      </c>
      <c r="R142" s="14">
        <v>0.98998128266980057</v>
      </c>
      <c r="S142" s="13">
        <v>1950</v>
      </c>
      <c r="T142" s="13">
        <v>1400</v>
      </c>
      <c r="U142" s="13">
        <v>2000</v>
      </c>
      <c r="V142" s="14">
        <v>1100</v>
      </c>
      <c r="W142" s="13">
        <v>2150</v>
      </c>
      <c r="X142" s="13">
        <v>1800</v>
      </c>
      <c r="Y142" s="13">
        <v>3000</v>
      </c>
      <c r="Z142" s="14">
        <v>3600</v>
      </c>
      <c r="AA142" s="13">
        <v>6.1261516790909507</v>
      </c>
      <c r="AB142" s="13">
        <v>2</v>
      </c>
      <c r="AC142" s="13">
        <v>10.560810477415719</v>
      </c>
      <c r="AD142" s="14">
        <v>2.1487239852480364</v>
      </c>
      <c r="AE142" s="13">
        <v>79.639971828182354</v>
      </c>
      <c r="AF142" s="13">
        <v>14</v>
      </c>
      <c r="AG142" s="13">
        <v>52.804052387078599</v>
      </c>
      <c r="AH142" s="14">
        <v>2.1487239852480364</v>
      </c>
      <c r="AI142" s="13">
        <v>29.195042972726029</v>
      </c>
      <c r="AJ142" s="13">
        <v>9.5608156237022879</v>
      </c>
      <c r="AK142" s="13">
        <v>8.69613607828129</v>
      </c>
      <c r="AL142" s="14">
        <v>5.0647524924955558</v>
      </c>
      <c r="AM142" s="13">
        <v>379.53555864543836</v>
      </c>
      <c r="AN142" s="13">
        <v>66.92570936591602</v>
      </c>
      <c r="AO142" s="13">
        <v>43.480680391406452</v>
      </c>
      <c r="AP142" s="14">
        <v>5.0647524924955558</v>
      </c>
    </row>
    <row r="143" spans="2:42" x14ac:dyDescent="0.25">
      <c r="B143" s="11">
        <v>140</v>
      </c>
      <c r="C143" s="13">
        <v>1898.738323387872</v>
      </c>
      <c r="D143" s="13">
        <v>2885.1543868428384</v>
      </c>
      <c r="E143" s="13">
        <v>2144.0116098830504</v>
      </c>
      <c r="F143" s="14">
        <v>3645.495199934493</v>
      </c>
      <c r="G143" s="13">
        <v>0</v>
      </c>
      <c r="H143" s="13">
        <v>0</v>
      </c>
      <c r="I143" s="13">
        <v>0</v>
      </c>
      <c r="J143" s="14">
        <v>0</v>
      </c>
      <c r="K143" s="13">
        <v>6</v>
      </c>
      <c r="L143" s="13">
        <v>12</v>
      </c>
      <c r="M143" s="13">
        <v>1</v>
      </c>
      <c r="N143" s="14">
        <v>1</v>
      </c>
      <c r="O143" s="13">
        <v>0.84266482658082098</v>
      </c>
      <c r="P143" s="13">
        <v>0.90116494696324501</v>
      </c>
      <c r="Q143" s="13">
        <v>0.97947230804153562</v>
      </c>
      <c r="R143" s="14">
        <v>0.98752015914454905</v>
      </c>
      <c r="S143" s="13">
        <v>900</v>
      </c>
      <c r="T143" s="13">
        <v>2400</v>
      </c>
      <c r="U143" s="13">
        <v>400</v>
      </c>
      <c r="V143" s="14">
        <v>1100</v>
      </c>
      <c r="W143" s="13">
        <v>1100</v>
      </c>
      <c r="X143" s="13">
        <v>2800</v>
      </c>
      <c r="Y143" s="13">
        <v>1400</v>
      </c>
      <c r="Z143" s="14">
        <v>3600</v>
      </c>
      <c r="AA143" s="13">
        <v>4.8125700567786547</v>
      </c>
      <c r="AB143" s="13">
        <v>3.0217901977501866</v>
      </c>
      <c r="AC143" s="13">
        <v>7.7721694550944331</v>
      </c>
      <c r="AD143" s="14">
        <v>2.7609609087341145</v>
      </c>
      <c r="AE143" s="13">
        <v>28.87542034067193</v>
      </c>
      <c r="AF143" s="13">
        <v>36.261482373002238</v>
      </c>
      <c r="AG143" s="13">
        <v>7.7721694550944331</v>
      </c>
      <c r="AH143" s="14">
        <v>2.7609609087341145</v>
      </c>
      <c r="AI143" s="13">
        <v>32.947871563824307</v>
      </c>
      <c r="AJ143" s="13">
        <v>8.8384161666604051</v>
      </c>
      <c r="AK143" s="13">
        <v>7.007768754999919</v>
      </c>
      <c r="AL143" s="14">
        <v>6.2245245071905995</v>
      </c>
      <c r="AM143" s="13">
        <v>197.68722938294584</v>
      </c>
      <c r="AN143" s="13">
        <v>106.06099399992486</v>
      </c>
      <c r="AO143" s="13">
        <v>7.007768754999919</v>
      </c>
      <c r="AP143" s="14">
        <v>6.2245245071905995</v>
      </c>
    </row>
    <row r="144" spans="2:42" x14ac:dyDescent="0.25">
      <c r="B144" s="11">
        <v>141</v>
      </c>
      <c r="C144" s="13">
        <v>2548.1937781723391</v>
      </c>
      <c r="D144" s="13">
        <v>2880.2746470523184</v>
      </c>
      <c r="E144" s="13">
        <v>2291.2084708740595</v>
      </c>
      <c r="F144" s="14">
        <v>3600</v>
      </c>
      <c r="G144" s="13">
        <v>0</v>
      </c>
      <c r="H144" s="13">
        <v>0</v>
      </c>
      <c r="I144" s="13">
        <v>0</v>
      </c>
      <c r="J144" s="14">
        <v>0</v>
      </c>
      <c r="K144" s="13">
        <v>15</v>
      </c>
      <c r="L144" s="13">
        <v>11</v>
      </c>
      <c r="M144" s="13">
        <v>2</v>
      </c>
      <c r="N144" s="14">
        <v>0</v>
      </c>
      <c r="O144" s="13">
        <v>0.62789573293267376</v>
      </c>
      <c r="P144" s="13">
        <v>0.9026916938844175</v>
      </c>
      <c r="Q144" s="13">
        <v>0.91654689073268114</v>
      </c>
      <c r="R144" s="14">
        <v>1</v>
      </c>
      <c r="S144" s="13">
        <v>2250</v>
      </c>
      <c r="T144" s="13">
        <v>2200</v>
      </c>
      <c r="U144" s="13">
        <v>800</v>
      </c>
      <c r="V144" s="14">
        <v>0</v>
      </c>
      <c r="W144" s="13">
        <v>2450</v>
      </c>
      <c r="X144" s="13">
        <v>2600</v>
      </c>
      <c r="Y144" s="13">
        <v>1800</v>
      </c>
      <c r="Z144" s="14">
        <v>2500</v>
      </c>
      <c r="AA144" s="13">
        <v>4.550607846470637</v>
      </c>
      <c r="AB144" s="13">
        <v>4.3780246167055168</v>
      </c>
      <c r="AC144" s="13">
        <v>13.574983307199185</v>
      </c>
      <c r="AD144" s="14">
        <v>2.7070397789503469</v>
      </c>
      <c r="AE144" s="13">
        <v>68.259117697059551</v>
      </c>
      <c r="AF144" s="13">
        <v>48.158270783760685</v>
      </c>
      <c r="AG144" s="13">
        <v>27.14996661439837</v>
      </c>
      <c r="AH144" s="14">
        <v>0</v>
      </c>
      <c r="AI144" s="13">
        <v>31.171401791992682</v>
      </c>
      <c r="AJ144" s="13">
        <v>8.3605172747889327</v>
      </c>
      <c r="AK144" s="13">
        <v>16.468136029035588</v>
      </c>
      <c r="AL144" s="14">
        <v>4.748290639789734</v>
      </c>
      <c r="AM144" s="13">
        <v>467.57102687989021</v>
      </c>
      <c r="AN144" s="13">
        <v>91.96569002267826</v>
      </c>
      <c r="AO144" s="13">
        <v>32.936272058071175</v>
      </c>
      <c r="AP144" s="14">
        <v>0</v>
      </c>
    </row>
    <row r="145" spans="2:42" x14ac:dyDescent="0.25">
      <c r="B145" s="11">
        <v>142</v>
      </c>
      <c r="C145" s="13">
        <v>2085.7978931726861</v>
      </c>
      <c r="D145" s="13">
        <v>3028.9319050383451</v>
      </c>
      <c r="E145" s="13">
        <v>2811.6488838252253</v>
      </c>
      <c r="F145" s="14">
        <v>3640.8840363228574</v>
      </c>
      <c r="G145" s="13">
        <v>0</v>
      </c>
      <c r="H145" s="13">
        <v>0</v>
      </c>
      <c r="I145" s="13">
        <v>0</v>
      </c>
      <c r="J145" s="14">
        <v>0</v>
      </c>
      <c r="K145" s="13">
        <v>10</v>
      </c>
      <c r="L145" s="13">
        <v>13</v>
      </c>
      <c r="M145" s="13">
        <v>9</v>
      </c>
      <c r="N145" s="14">
        <v>1</v>
      </c>
      <c r="O145" s="13">
        <v>0.76709253817792289</v>
      </c>
      <c r="P145" s="13">
        <v>0.85838839614556639</v>
      </c>
      <c r="Q145" s="13">
        <v>0.74689269064882924</v>
      </c>
      <c r="R145" s="14">
        <v>0.9887708490808873</v>
      </c>
      <c r="S145" s="13">
        <v>1500</v>
      </c>
      <c r="T145" s="13">
        <v>2600</v>
      </c>
      <c r="U145" s="13">
        <v>3600</v>
      </c>
      <c r="V145" s="14">
        <v>1100</v>
      </c>
      <c r="W145" s="13">
        <v>1700</v>
      </c>
      <c r="X145" s="13">
        <v>3000</v>
      </c>
      <c r="Y145" s="13">
        <v>4600</v>
      </c>
      <c r="Z145" s="14">
        <v>3600</v>
      </c>
      <c r="AA145" s="13">
        <v>3.2322739338060753</v>
      </c>
      <c r="AB145" s="13">
        <v>2.5551438598640726</v>
      </c>
      <c r="AC145" s="13">
        <v>8.8684896768719899</v>
      </c>
      <c r="AD145" s="14">
        <v>2.5790698060022819</v>
      </c>
      <c r="AE145" s="13">
        <v>32.322739338060757</v>
      </c>
      <c r="AF145" s="13">
        <v>33.216870178232945</v>
      </c>
      <c r="AG145" s="13">
        <v>79.816407091847907</v>
      </c>
      <c r="AH145" s="14">
        <v>2.5790698060022819</v>
      </c>
      <c r="AI145" s="13">
        <v>30.306400568573025</v>
      </c>
      <c r="AJ145" s="13">
        <v>13.131064567088563</v>
      </c>
      <c r="AK145" s="13">
        <v>11.380095071221675</v>
      </c>
      <c r="AL145" s="14">
        <v>5.5059188557588685</v>
      </c>
      <c r="AM145" s="13">
        <v>303.06400568573025</v>
      </c>
      <c r="AN145" s="13">
        <v>170.70383937215132</v>
      </c>
      <c r="AO145" s="13">
        <v>102.42085564099507</v>
      </c>
      <c r="AP145" s="14">
        <v>5.5059188557588685</v>
      </c>
    </row>
    <row r="146" spans="2:42" x14ac:dyDescent="0.25">
      <c r="B146" s="11">
        <v>143</v>
      </c>
      <c r="C146" s="13">
        <v>1811.3770012070038</v>
      </c>
      <c r="D146" s="13">
        <v>3103.0697564981178</v>
      </c>
      <c r="E146" s="13">
        <v>2434.9959217056503</v>
      </c>
      <c r="F146" s="14">
        <v>3653.5996005897323</v>
      </c>
      <c r="G146" s="13">
        <v>0</v>
      </c>
      <c r="H146" s="13">
        <v>0</v>
      </c>
      <c r="I146" s="13">
        <v>0</v>
      </c>
      <c r="J146" s="14">
        <v>0</v>
      </c>
      <c r="K146" s="13">
        <v>5</v>
      </c>
      <c r="L146" s="13">
        <v>15</v>
      </c>
      <c r="M146" s="13">
        <v>4</v>
      </c>
      <c r="N146" s="14">
        <v>1</v>
      </c>
      <c r="O146" s="13">
        <v>0.88330590425617994</v>
      </c>
      <c r="P146" s="13">
        <v>0.83787997177806173</v>
      </c>
      <c r="Q146" s="13">
        <v>0.86242444239044369</v>
      </c>
      <c r="R146" s="14">
        <v>0.98532964570581827</v>
      </c>
      <c r="S146" s="13">
        <v>750</v>
      </c>
      <c r="T146" s="13">
        <v>3000</v>
      </c>
      <c r="U146" s="13">
        <v>1600</v>
      </c>
      <c r="V146" s="14">
        <v>1100</v>
      </c>
      <c r="W146" s="13">
        <v>950</v>
      </c>
      <c r="X146" s="13">
        <v>3400</v>
      </c>
      <c r="Y146" s="13">
        <v>2600</v>
      </c>
      <c r="Z146" s="14">
        <v>3600</v>
      </c>
      <c r="AA146" s="13">
        <v>5.7902654144097827</v>
      </c>
      <c r="AB146" s="13">
        <v>3.423846754487482</v>
      </c>
      <c r="AC146" s="13">
        <v>9.113851479573313</v>
      </c>
      <c r="AD146" s="14">
        <v>5.5506026694594732</v>
      </c>
      <c r="AE146" s="13">
        <v>28.951327072048912</v>
      </c>
      <c r="AF146" s="13">
        <v>51.357701317312227</v>
      </c>
      <c r="AG146" s="13">
        <v>36.455405918293252</v>
      </c>
      <c r="AH146" s="14">
        <v>5.5506026694594732</v>
      </c>
      <c r="AI146" s="13">
        <v>27.817634159810378</v>
      </c>
      <c r="AJ146" s="13">
        <v>12.139675954818587</v>
      </c>
      <c r="AK146" s="13">
        <v>15.649748890146817</v>
      </c>
      <c r="AL146" s="14">
        <v>5.0120524223513963</v>
      </c>
      <c r="AM146" s="13">
        <v>139.08817079905188</v>
      </c>
      <c r="AN146" s="13">
        <v>182.09513932227881</v>
      </c>
      <c r="AO146" s="13">
        <v>62.598995560587269</v>
      </c>
      <c r="AP146" s="14">
        <v>5.0120524223513963</v>
      </c>
    </row>
    <row r="147" spans="2:42" x14ac:dyDescent="0.25">
      <c r="B147" s="11">
        <v>144</v>
      </c>
      <c r="C147" s="13">
        <v>2198.1016466744586</v>
      </c>
      <c r="D147" s="13">
        <v>2785.2045528279314</v>
      </c>
      <c r="E147" s="13">
        <v>2945.0354371312947</v>
      </c>
      <c r="F147" s="14">
        <v>3600</v>
      </c>
      <c r="G147" s="13">
        <v>0</v>
      </c>
      <c r="H147" s="13">
        <v>0</v>
      </c>
      <c r="I147" s="13">
        <v>0</v>
      </c>
      <c r="J147" s="14">
        <v>0</v>
      </c>
      <c r="K147" s="13">
        <v>11</v>
      </c>
      <c r="L147" s="13">
        <v>12</v>
      </c>
      <c r="M147" s="13">
        <v>9</v>
      </c>
      <c r="N147" s="14">
        <v>0</v>
      </c>
      <c r="O147" s="13">
        <v>0.72790082406819734</v>
      </c>
      <c r="P147" s="13">
        <v>0.93350414688936023</v>
      </c>
      <c r="Q147" s="13">
        <v>0.71306442480215848</v>
      </c>
      <c r="R147" s="14">
        <v>1</v>
      </c>
      <c r="S147" s="13">
        <v>1650</v>
      </c>
      <c r="T147" s="13">
        <v>2400</v>
      </c>
      <c r="U147" s="13">
        <v>3600</v>
      </c>
      <c r="V147" s="14">
        <v>0</v>
      </c>
      <c r="W147" s="13">
        <v>1850</v>
      </c>
      <c r="X147" s="13">
        <v>2800</v>
      </c>
      <c r="Y147" s="13">
        <v>4600</v>
      </c>
      <c r="Z147" s="14">
        <v>2500</v>
      </c>
      <c r="AA147" s="13">
        <v>3.6993613073210287</v>
      </c>
      <c r="AB147" s="13">
        <v>2.4613473796661527</v>
      </c>
      <c r="AC147" s="13">
        <v>12.243884663446133</v>
      </c>
      <c r="AD147" s="14">
        <v>5.5270012817745435</v>
      </c>
      <c r="AE147" s="13">
        <v>40.692974380531318</v>
      </c>
      <c r="AF147" s="13">
        <v>29.536168555993832</v>
      </c>
      <c r="AG147" s="13">
        <v>110.1949619710152</v>
      </c>
      <c r="AH147" s="14">
        <v>0</v>
      </c>
      <c r="AI147" s="13">
        <v>31.920894451024054</v>
      </c>
      <c r="AJ147" s="13">
        <v>5.5181549936106293</v>
      </c>
      <c r="AK147" s="13">
        <v>10.71096135238119</v>
      </c>
      <c r="AL147" s="14">
        <v>4.0287474873382845</v>
      </c>
      <c r="AM147" s="13">
        <v>351.12983896126457</v>
      </c>
      <c r="AN147" s="13">
        <v>66.217859923327552</v>
      </c>
      <c r="AO147" s="13">
        <v>96.398652171430712</v>
      </c>
      <c r="AP147" s="14">
        <v>0</v>
      </c>
    </row>
    <row r="148" spans="2:42" x14ac:dyDescent="0.25">
      <c r="B148" s="11">
        <v>145</v>
      </c>
      <c r="C148" s="13">
        <v>2175.3453828985125</v>
      </c>
      <c r="D148" s="13">
        <v>2969.2330761612907</v>
      </c>
      <c r="E148" s="13">
        <v>2257.4225360785272</v>
      </c>
      <c r="F148" s="14">
        <v>3648.2365706133364</v>
      </c>
      <c r="G148" s="13">
        <v>0</v>
      </c>
      <c r="H148" s="13">
        <v>0</v>
      </c>
      <c r="I148" s="13">
        <v>0</v>
      </c>
      <c r="J148" s="14">
        <v>0</v>
      </c>
      <c r="K148" s="13">
        <v>11</v>
      </c>
      <c r="L148" s="13">
        <v>14</v>
      </c>
      <c r="M148" s="13">
        <v>3</v>
      </c>
      <c r="N148" s="14">
        <v>1</v>
      </c>
      <c r="O148" s="13">
        <v>0.73551538646617098</v>
      </c>
      <c r="P148" s="13">
        <v>0.87564698806378449</v>
      </c>
      <c r="Q148" s="13">
        <v>0.93026447926226818</v>
      </c>
      <c r="R148" s="14">
        <v>0.98677811329399978</v>
      </c>
      <c r="S148" s="13">
        <v>1650</v>
      </c>
      <c r="T148" s="13">
        <v>2800</v>
      </c>
      <c r="U148" s="13">
        <v>1200</v>
      </c>
      <c r="V148" s="14">
        <v>1100</v>
      </c>
      <c r="W148" s="13">
        <v>1850</v>
      </c>
      <c r="X148" s="13">
        <v>3200</v>
      </c>
      <c r="Y148" s="13">
        <v>2200</v>
      </c>
      <c r="Z148" s="14">
        <v>3600</v>
      </c>
      <c r="AA148" s="13">
        <v>2</v>
      </c>
      <c r="AB148" s="13">
        <v>3.526983952526261</v>
      </c>
      <c r="AC148" s="13">
        <v>8.8263222717191816</v>
      </c>
      <c r="AD148" s="14">
        <v>5.5450165397860607</v>
      </c>
      <c r="AE148" s="13">
        <v>22</v>
      </c>
      <c r="AF148" s="13">
        <v>49.377775335367652</v>
      </c>
      <c r="AG148" s="13">
        <v>26.478966815157545</v>
      </c>
      <c r="AH148" s="14">
        <v>5.5450165397860607</v>
      </c>
      <c r="AI148" s="13">
        <v>32.623440317155797</v>
      </c>
      <c r="AJ148" s="13">
        <v>9.2636115609130432</v>
      </c>
      <c r="AK148" s="13">
        <v>7.9102027053364612</v>
      </c>
      <c r="AL148" s="14">
        <v>3.9747418885341621</v>
      </c>
      <c r="AM148" s="13">
        <v>358.8578434887138</v>
      </c>
      <c r="AN148" s="13">
        <v>129.69056185278259</v>
      </c>
      <c r="AO148" s="13">
        <v>23.730608116009385</v>
      </c>
      <c r="AP148" s="14">
        <v>3.9747418885341621</v>
      </c>
    </row>
    <row r="149" spans="2:42" x14ac:dyDescent="0.25">
      <c r="B149" s="11">
        <v>146</v>
      </c>
      <c r="C149" s="13">
        <v>2553.2601053400072</v>
      </c>
      <c r="D149" s="13">
        <v>3123.3908507788528</v>
      </c>
      <c r="E149" s="13">
        <v>2686.5654734268387</v>
      </c>
      <c r="F149" s="14">
        <v>3705.3459029014193</v>
      </c>
      <c r="G149" s="13">
        <v>0</v>
      </c>
      <c r="H149" s="13">
        <v>0</v>
      </c>
      <c r="I149" s="13">
        <v>0</v>
      </c>
      <c r="J149" s="14">
        <v>0</v>
      </c>
      <c r="K149" s="13">
        <v>18</v>
      </c>
      <c r="L149" s="13">
        <v>17</v>
      </c>
      <c r="M149" s="13">
        <v>6</v>
      </c>
      <c r="N149" s="14">
        <v>2</v>
      </c>
      <c r="O149" s="13">
        <v>0.62664982570858541</v>
      </c>
      <c r="P149" s="13">
        <v>0.83242864060758215</v>
      </c>
      <c r="Q149" s="13">
        <v>0.78166715859761005</v>
      </c>
      <c r="R149" s="14">
        <v>0.97156921225116133</v>
      </c>
      <c r="S149" s="13">
        <v>2700</v>
      </c>
      <c r="T149" s="13">
        <v>3400</v>
      </c>
      <c r="U149" s="13">
        <v>2400</v>
      </c>
      <c r="V149" s="14">
        <v>2200</v>
      </c>
      <c r="W149" s="13">
        <v>2900</v>
      </c>
      <c r="X149" s="13">
        <v>3800</v>
      </c>
      <c r="Y149" s="13">
        <v>3400</v>
      </c>
      <c r="Z149" s="14">
        <v>4700</v>
      </c>
      <c r="AA149" s="13">
        <v>2</v>
      </c>
      <c r="AB149" s="13">
        <v>3.5843328988324576</v>
      </c>
      <c r="AC149" s="13">
        <v>16.106366060252249</v>
      </c>
      <c r="AD149" s="14">
        <v>5.2483033951764071</v>
      </c>
      <c r="AE149" s="13">
        <v>36</v>
      </c>
      <c r="AF149" s="13">
        <v>60.93365928015178</v>
      </c>
      <c r="AG149" s="13">
        <v>96.638196361513494</v>
      </c>
      <c r="AH149" s="14">
        <v>10.496606790352814</v>
      </c>
      <c r="AI149" s="13">
        <v>27.868013943313166</v>
      </c>
      <c r="AJ149" s="13">
        <v>10.609946955584107</v>
      </c>
      <c r="AK149" s="13">
        <v>10.093574908034537</v>
      </c>
      <c r="AL149" s="14">
        <v>4.986780194405469</v>
      </c>
      <c r="AM149" s="13">
        <v>501.624250979637</v>
      </c>
      <c r="AN149" s="13">
        <v>180.36909824492983</v>
      </c>
      <c r="AO149" s="13">
        <v>60.56144944820722</v>
      </c>
      <c r="AP149" s="14">
        <v>9.9735603888109381</v>
      </c>
    </row>
    <row r="150" spans="2:42" x14ac:dyDescent="0.25">
      <c r="B150" s="11">
        <v>147</v>
      </c>
      <c r="C150" s="13">
        <v>2229.0302194268315</v>
      </c>
      <c r="D150" s="13">
        <v>2827.9017270167451</v>
      </c>
      <c r="E150" s="13">
        <v>2305.8983240655307</v>
      </c>
      <c r="F150" s="14">
        <v>3696.4446018267176</v>
      </c>
      <c r="G150" s="13">
        <v>0</v>
      </c>
      <c r="H150" s="13">
        <v>0</v>
      </c>
      <c r="I150" s="13">
        <v>0</v>
      </c>
      <c r="J150" s="14">
        <v>0</v>
      </c>
      <c r="K150" s="13">
        <v>10</v>
      </c>
      <c r="L150" s="13">
        <v>13</v>
      </c>
      <c r="M150" s="13">
        <v>4</v>
      </c>
      <c r="N150" s="14">
        <v>2</v>
      </c>
      <c r="O150" s="13">
        <v>0.71780094592500443</v>
      </c>
      <c r="P150" s="13">
        <v>0.91940960152912854</v>
      </c>
      <c r="Q150" s="13">
        <v>0.91070797792050462</v>
      </c>
      <c r="R150" s="14">
        <v>0.97390881990249323</v>
      </c>
      <c r="S150" s="13">
        <v>1500</v>
      </c>
      <c r="T150" s="13">
        <v>2600</v>
      </c>
      <c r="U150" s="13">
        <v>1600</v>
      </c>
      <c r="V150" s="14">
        <v>2200</v>
      </c>
      <c r="W150" s="13">
        <v>1700</v>
      </c>
      <c r="X150" s="13">
        <v>3000</v>
      </c>
      <c r="Y150" s="13">
        <v>2600</v>
      </c>
      <c r="Z150" s="14">
        <v>4700</v>
      </c>
      <c r="AA150" s="13">
        <v>6.357354666175155</v>
      </c>
      <c r="AB150" s="13">
        <v>3.9960623276281737</v>
      </c>
      <c r="AC150" s="13">
        <v>8.0055316323592347</v>
      </c>
      <c r="AD150" s="14">
        <v>4.6465161369049071</v>
      </c>
      <c r="AE150" s="13">
        <v>63.57354666175155</v>
      </c>
      <c r="AF150" s="13">
        <v>51.948810259166258</v>
      </c>
      <c r="AG150" s="13">
        <v>32.022126529436939</v>
      </c>
      <c r="AH150" s="14">
        <v>9.2930322738098141</v>
      </c>
      <c r="AI150" s="13">
        <v>34.279309120624205</v>
      </c>
      <c r="AJ150" s="13">
        <v>4.9308741183760514</v>
      </c>
      <c r="AK150" s="13">
        <v>8.0670323419499397</v>
      </c>
      <c r="AL150" s="14">
        <v>4.746308698197498</v>
      </c>
      <c r="AM150" s="13">
        <v>342.79309120624202</v>
      </c>
      <c r="AN150" s="13">
        <v>64.101363538888663</v>
      </c>
      <c r="AO150" s="13">
        <v>32.268129367799759</v>
      </c>
      <c r="AP150" s="14">
        <v>9.492617396394996</v>
      </c>
    </row>
    <row r="151" spans="2:42" x14ac:dyDescent="0.25">
      <c r="B151" s="11">
        <v>148</v>
      </c>
      <c r="C151" s="13">
        <v>2068.5007725829746</v>
      </c>
      <c r="D151" s="13">
        <v>2711.6841031529407</v>
      </c>
      <c r="E151" s="13">
        <v>2602.9618151105115</v>
      </c>
      <c r="F151" s="14">
        <v>3600</v>
      </c>
      <c r="G151" s="13">
        <v>0</v>
      </c>
      <c r="H151" s="13">
        <v>0</v>
      </c>
      <c r="I151" s="13">
        <v>0</v>
      </c>
      <c r="J151" s="14">
        <v>0</v>
      </c>
      <c r="K151" s="13">
        <v>10</v>
      </c>
      <c r="L151" s="13">
        <v>15</v>
      </c>
      <c r="M151" s="13">
        <v>6</v>
      </c>
      <c r="N151" s="14">
        <v>0</v>
      </c>
      <c r="O151" s="13">
        <v>0.77350708358791231</v>
      </c>
      <c r="P151" s="13">
        <v>0.9588137486136078</v>
      </c>
      <c r="Q151" s="13">
        <v>0.80677326413673967</v>
      </c>
      <c r="R151" s="14">
        <v>1</v>
      </c>
      <c r="S151" s="13">
        <v>1500</v>
      </c>
      <c r="T151" s="13">
        <v>3000</v>
      </c>
      <c r="U151" s="13">
        <v>2400</v>
      </c>
      <c r="V151" s="14">
        <v>0</v>
      </c>
      <c r="W151" s="13">
        <v>1700</v>
      </c>
      <c r="X151" s="13">
        <v>3400</v>
      </c>
      <c r="Y151" s="13">
        <v>3400</v>
      </c>
      <c r="Z151" s="14">
        <v>2500</v>
      </c>
      <c r="AA151" s="13">
        <v>4.493659572428176</v>
      </c>
      <c r="AB151" s="13">
        <v>2.2198850701407435</v>
      </c>
      <c r="AC151" s="13">
        <v>8.029257949934447</v>
      </c>
      <c r="AD151" s="14">
        <v>6.3339256622848712</v>
      </c>
      <c r="AE151" s="13">
        <v>44.936595724281759</v>
      </c>
      <c r="AF151" s="13">
        <v>33.298276052111156</v>
      </c>
      <c r="AG151" s="13">
        <v>48.175547699606682</v>
      </c>
      <c r="AH151" s="14">
        <v>0</v>
      </c>
      <c r="AI151" s="13">
        <v>28.121320390912445</v>
      </c>
      <c r="AJ151" s="13">
        <v>1.7339950629528964</v>
      </c>
      <c r="AK151" s="13">
        <v>15.157950353656794</v>
      </c>
      <c r="AL151" s="14">
        <v>5.8083035693526552</v>
      </c>
      <c r="AM151" s="13">
        <v>281.21320390912445</v>
      </c>
      <c r="AN151" s="13">
        <v>26.009925944293446</v>
      </c>
      <c r="AO151" s="13">
        <v>90.947702121940765</v>
      </c>
      <c r="AP151" s="14">
        <v>0</v>
      </c>
    </row>
    <row r="152" spans="2:42" x14ac:dyDescent="0.25">
      <c r="B152" s="11">
        <v>149</v>
      </c>
      <c r="C152" s="13">
        <v>1941.1165139200991</v>
      </c>
      <c r="D152" s="13">
        <v>2854.1601376000085</v>
      </c>
      <c r="E152" s="13">
        <v>2402.829146158695</v>
      </c>
      <c r="F152" s="14">
        <v>3647.8586878073975</v>
      </c>
      <c r="G152" s="13">
        <v>0</v>
      </c>
      <c r="H152" s="13">
        <v>0</v>
      </c>
      <c r="I152" s="13">
        <v>0</v>
      </c>
      <c r="J152" s="14">
        <v>0</v>
      </c>
      <c r="K152" s="13">
        <v>8</v>
      </c>
      <c r="L152" s="13">
        <v>12</v>
      </c>
      <c r="M152" s="13">
        <v>4</v>
      </c>
      <c r="N152" s="14">
        <v>1</v>
      </c>
      <c r="O152" s="13">
        <v>0.82426788321366051</v>
      </c>
      <c r="P152" s="13">
        <v>0.91095098896107296</v>
      </c>
      <c r="Q152" s="13">
        <v>0.87396975492709683</v>
      </c>
      <c r="R152" s="14">
        <v>0.98688033394293473</v>
      </c>
      <c r="S152" s="13">
        <v>1200</v>
      </c>
      <c r="T152" s="13">
        <v>2400</v>
      </c>
      <c r="U152" s="13">
        <v>1600</v>
      </c>
      <c r="V152" s="14">
        <v>1100</v>
      </c>
      <c r="W152" s="13">
        <v>1400</v>
      </c>
      <c r="X152" s="13">
        <v>2800</v>
      </c>
      <c r="Y152" s="13">
        <v>2600</v>
      </c>
      <c r="Z152" s="14">
        <v>3600</v>
      </c>
      <c r="AA152" s="13">
        <v>2.8361731697929828</v>
      </c>
      <c r="AB152" s="13">
        <v>3.6753492637728353</v>
      </c>
      <c r="AC152" s="13">
        <v>15.009106002274921</v>
      </c>
      <c r="AD152" s="14">
        <v>5.1488293507395921</v>
      </c>
      <c r="AE152" s="13">
        <v>22.689385358343863</v>
      </c>
      <c r="AF152" s="13">
        <v>44.104191165274024</v>
      </c>
      <c r="AG152" s="13">
        <v>60.036424009099683</v>
      </c>
      <c r="AH152" s="14">
        <v>5.1488293507395921</v>
      </c>
      <c r="AI152" s="13">
        <v>28.795607851748141</v>
      </c>
      <c r="AJ152" s="13">
        <v>7.0105320608984076</v>
      </c>
      <c r="AK152" s="13">
        <v>7.6763381108476532</v>
      </c>
      <c r="AL152" s="14">
        <v>4.2973302103474031</v>
      </c>
      <c r="AM152" s="13">
        <v>230.36486281398513</v>
      </c>
      <c r="AN152" s="13">
        <v>84.126384730780899</v>
      </c>
      <c r="AO152" s="13">
        <v>30.705352443390613</v>
      </c>
      <c r="AP152" s="14">
        <v>4.2973302103474031</v>
      </c>
    </row>
    <row r="153" spans="2:42" x14ac:dyDescent="0.25">
      <c r="B153" s="11">
        <v>150</v>
      </c>
      <c r="C153" s="13">
        <v>2199.1772404192789</v>
      </c>
      <c r="D153" s="13">
        <v>2833.8958308147908</v>
      </c>
      <c r="E153" s="13">
        <v>2503.1823132520794</v>
      </c>
      <c r="F153" s="14">
        <v>3645.8838314285713</v>
      </c>
      <c r="G153" s="13">
        <v>0</v>
      </c>
      <c r="H153" s="13">
        <v>0</v>
      </c>
      <c r="I153" s="13">
        <v>0</v>
      </c>
      <c r="J153" s="14">
        <v>0</v>
      </c>
      <c r="K153" s="13">
        <v>10</v>
      </c>
      <c r="L153" s="13">
        <v>13</v>
      </c>
      <c r="M153" s="13">
        <v>6</v>
      </c>
      <c r="N153" s="14">
        <v>1</v>
      </c>
      <c r="O153" s="13">
        <v>0.72754481566704277</v>
      </c>
      <c r="P153" s="13">
        <v>0.91746491586899936</v>
      </c>
      <c r="Q153" s="13">
        <v>0.83893210210155489</v>
      </c>
      <c r="R153" s="14">
        <v>0.98741489483755918</v>
      </c>
      <c r="S153" s="13">
        <v>1500</v>
      </c>
      <c r="T153" s="13">
        <v>2600</v>
      </c>
      <c r="U153" s="13">
        <v>2400</v>
      </c>
      <c r="V153" s="14">
        <v>1100</v>
      </c>
      <c r="W153" s="13">
        <v>1700</v>
      </c>
      <c r="X153" s="13">
        <v>3000</v>
      </c>
      <c r="Y153" s="13">
        <v>3400</v>
      </c>
      <c r="Z153" s="14">
        <v>3600</v>
      </c>
      <c r="AA153" s="13">
        <v>4.0303793286694507</v>
      </c>
      <c r="AB153" s="13">
        <v>3.0827665804885767</v>
      </c>
      <c r="AC153" s="13">
        <v>9.3635929765740844</v>
      </c>
      <c r="AD153" s="14">
        <v>4.0853085381470979</v>
      </c>
      <c r="AE153" s="13">
        <v>40.303793286694507</v>
      </c>
      <c r="AF153" s="13">
        <v>40.075965546351497</v>
      </c>
      <c r="AG153" s="13">
        <v>56.18155785944451</v>
      </c>
      <c r="AH153" s="14">
        <v>4.0853085381470979</v>
      </c>
      <c r="AI153" s="13">
        <v>35.203167215276395</v>
      </c>
      <c r="AJ153" s="13">
        <v>6.0595812001761065</v>
      </c>
      <c r="AK153" s="13">
        <v>9.9645547712393299</v>
      </c>
      <c r="AL153" s="14">
        <v>4.9759671788103068</v>
      </c>
      <c r="AM153" s="13">
        <v>352.03167215276392</v>
      </c>
      <c r="AN153" s="13">
        <v>78.774555602289382</v>
      </c>
      <c r="AO153" s="13">
        <v>59.787328627435983</v>
      </c>
      <c r="AP153" s="14">
        <v>4.9759671788103068</v>
      </c>
    </row>
    <row r="154" spans="2:42" x14ac:dyDescent="0.25">
      <c r="B154" s="11">
        <v>151</v>
      </c>
      <c r="C154" s="13">
        <v>2066.205740938703</v>
      </c>
      <c r="D154" s="13">
        <v>2925.9280954669512</v>
      </c>
      <c r="E154" s="13">
        <v>2285.803915911948</v>
      </c>
      <c r="F154" s="14">
        <v>3639.4881538434133</v>
      </c>
      <c r="G154" s="13">
        <v>0</v>
      </c>
      <c r="H154" s="13">
        <v>0</v>
      </c>
      <c r="I154" s="13">
        <v>0</v>
      </c>
      <c r="J154" s="14">
        <v>0</v>
      </c>
      <c r="K154" s="13">
        <v>10</v>
      </c>
      <c r="L154" s="13">
        <v>9</v>
      </c>
      <c r="M154" s="13">
        <v>4</v>
      </c>
      <c r="N154" s="14">
        <v>1</v>
      </c>
      <c r="O154" s="13">
        <v>0.77436625419165672</v>
      </c>
      <c r="P154" s="13">
        <v>0.88860693604470276</v>
      </c>
      <c r="Q154" s="13">
        <v>0.91871397427463963</v>
      </c>
      <c r="R154" s="14">
        <v>0.98915008040300589</v>
      </c>
      <c r="S154" s="13">
        <v>1500</v>
      </c>
      <c r="T154" s="13">
        <v>1800</v>
      </c>
      <c r="U154" s="13">
        <v>1600</v>
      </c>
      <c r="V154" s="14">
        <v>1100</v>
      </c>
      <c r="W154" s="13">
        <v>1700</v>
      </c>
      <c r="X154" s="13">
        <v>2200</v>
      </c>
      <c r="Y154" s="13">
        <v>2600</v>
      </c>
      <c r="Z154" s="14">
        <v>3600</v>
      </c>
      <c r="AA154" s="13">
        <v>2.2079965181662722</v>
      </c>
      <c r="AB154" s="13">
        <v>3.0052518198585347</v>
      </c>
      <c r="AC154" s="13">
        <v>8.697176074698401</v>
      </c>
      <c r="AD154" s="14">
        <v>3.2479413597711373</v>
      </c>
      <c r="AE154" s="13">
        <v>22.079965181662722</v>
      </c>
      <c r="AF154" s="13">
        <v>27.047266378726814</v>
      </c>
      <c r="AG154" s="13">
        <v>34.788704298793604</v>
      </c>
      <c r="AH154" s="14">
        <v>3.2479413597711373</v>
      </c>
      <c r="AI154" s="13">
        <v>30.283262878235174</v>
      </c>
      <c r="AJ154" s="13">
        <v>14.817638412989023</v>
      </c>
      <c r="AK154" s="13">
        <v>5.9343085558664752</v>
      </c>
      <c r="AL154" s="14">
        <v>4.5640007500645883</v>
      </c>
      <c r="AM154" s="13">
        <v>302.83262878235172</v>
      </c>
      <c r="AN154" s="13">
        <v>133.35874571690121</v>
      </c>
      <c r="AO154" s="13">
        <v>23.737234223465901</v>
      </c>
      <c r="AP154" s="14">
        <v>4.5640007500645883</v>
      </c>
    </row>
    <row r="155" spans="2:42" x14ac:dyDescent="0.25">
      <c r="B155" s="11">
        <v>152</v>
      </c>
      <c r="C155" s="13">
        <v>2366.1067515653549</v>
      </c>
      <c r="D155" s="13">
        <v>2794.9874122534925</v>
      </c>
      <c r="E155" s="13">
        <v>2386.1776665087214</v>
      </c>
      <c r="F155" s="14">
        <v>3774.1508007430762</v>
      </c>
      <c r="G155" s="13">
        <v>0</v>
      </c>
      <c r="H155" s="13">
        <v>0</v>
      </c>
      <c r="I155" s="13">
        <v>0</v>
      </c>
      <c r="J155" s="14">
        <v>0</v>
      </c>
      <c r="K155" s="13">
        <v>13</v>
      </c>
      <c r="L155" s="13">
        <v>9</v>
      </c>
      <c r="M155" s="13">
        <v>5</v>
      </c>
      <c r="N155" s="14">
        <v>2</v>
      </c>
      <c r="O155" s="13">
        <v>0.67621631988560171</v>
      </c>
      <c r="P155" s="13">
        <v>0.93023674761515962</v>
      </c>
      <c r="Q155" s="13">
        <v>0.88006858394268883</v>
      </c>
      <c r="R155" s="14">
        <v>0.95385695751510824</v>
      </c>
      <c r="S155" s="13">
        <v>1950</v>
      </c>
      <c r="T155" s="13">
        <v>1800</v>
      </c>
      <c r="U155" s="13">
        <v>2000</v>
      </c>
      <c r="V155" s="14">
        <v>2200</v>
      </c>
      <c r="W155" s="13">
        <v>2150</v>
      </c>
      <c r="X155" s="13">
        <v>2200</v>
      </c>
      <c r="Y155" s="13">
        <v>3000</v>
      </c>
      <c r="Z155" s="14">
        <v>4700</v>
      </c>
      <c r="AA155" s="13">
        <v>4.9603670534269559</v>
      </c>
      <c r="AB155" s="13">
        <v>2.9951876348407964</v>
      </c>
      <c r="AC155" s="13">
        <v>4.2398121841579837</v>
      </c>
      <c r="AD155" s="14">
        <v>9.1882201284936649</v>
      </c>
      <c r="AE155" s="13">
        <v>64.484771694550432</v>
      </c>
      <c r="AF155" s="13">
        <v>26.956688713567168</v>
      </c>
      <c r="AG155" s="13">
        <v>21.199060920789918</v>
      </c>
      <c r="AH155" s="14">
        <v>18.37644025698733</v>
      </c>
      <c r="AI155" s="13">
        <v>30.904902128475626</v>
      </c>
      <c r="AJ155" s="13">
        <v>8.1669327467336714</v>
      </c>
      <c r="AK155" s="13">
        <v>13.030311728094826</v>
      </c>
      <c r="AL155" s="14">
        <v>7.4232751660673895</v>
      </c>
      <c r="AM155" s="13">
        <v>401.76372767018313</v>
      </c>
      <c r="AN155" s="13">
        <v>73.502394720603036</v>
      </c>
      <c r="AO155" s="13">
        <v>65.151558640474136</v>
      </c>
      <c r="AP155" s="14">
        <v>14.846550332134779</v>
      </c>
    </row>
    <row r="156" spans="2:42" x14ac:dyDescent="0.25">
      <c r="B156" s="11">
        <v>153</v>
      </c>
      <c r="C156" s="13">
        <v>2043.9559450564266</v>
      </c>
      <c r="D156" s="13">
        <v>2906.9525103568749</v>
      </c>
      <c r="E156" s="13">
        <v>2301.956926334507</v>
      </c>
      <c r="F156" s="14">
        <v>3643.5548957965802</v>
      </c>
      <c r="G156" s="13">
        <v>0</v>
      </c>
      <c r="H156" s="13">
        <v>0</v>
      </c>
      <c r="I156" s="13">
        <v>0</v>
      </c>
      <c r="J156" s="14">
        <v>0</v>
      </c>
      <c r="K156" s="13">
        <v>10</v>
      </c>
      <c r="L156" s="13">
        <v>9</v>
      </c>
      <c r="M156" s="13">
        <v>4</v>
      </c>
      <c r="N156" s="14">
        <v>1</v>
      </c>
      <c r="O156" s="13">
        <v>0.78279573680137682</v>
      </c>
      <c r="P156" s="13">
        <v>0.89440745617162098</v>
      </c>
      <c r="Q156" s="13">
        <v>0.91226728700953985</v>
      </c>
      <c r="R156" s="14">
        <v>0.98804604375610539</v>
      </c>
      <c r="S156" s="13">
        <v>1500</v>
      </c>
      <c r="T156" s="13">
        <v>1800</v>
      </c>
      <c r="U156" s="13">
        <v>1600</v>
      </c>
      <c r="V156" s="14">
        <v>1100</v>
      </c>
      <c r="W156" s="13">
        <v>1700</v>
      </c>
      <c r="X156" s="13">
        <v>2200</v>
      </c>
      <c r="Y156" s="13">
        <v>2600</v>
      </c>
      <c r="Z156" s="14">
        <v>3600</v>
      </c>
      <c r="AA156" s="13">
        <v>4.3762347890291515</v>
      </c>
      <c r="AB156" s="13">
        <v>4.0165985990974677</v>
      </c>
      <c r="AC156" s="13">
        <v>3.7448438630483123</v>
      </c>
      <c r="AD156" s="14">
        <v>5.1525671672977786</v>
      </c>
      <c r="AE156" s="13">
        <v>43.762347890291515</v>
      </c>
      <c r="AF156" s="13">
        <v>36.149387391877212</v>
      </c>
      <c r="AG156" s="13">
        <v>14.979375452193249</v>
      </c>
      <c r="AH156" s="14">
        <v>5.1525671672977786</v>
      </c>
      <c r="AI156" s="13">
        <v>26.901179111572581</v>
      </c>
      <c r="AJ156" s="13">
        <v>12.878208413443172</v>
      </c>
      <c r="AK156" s="13">
        <v>12.047044475234518</v>
      </c>
      <c r="AL156" s="14">
        <v>3.4542813283064007</v>
      </c>
      <c r="AM156" s="13">
        <v>269.01179111572583</v>
      </c>
      <c r="AN156" s="13">
        <v>115.90387572098855</v>
      </c>
      <c r="AO156" s="13">
        <v>48.188177900938072</v>
      </c>
      <c r="AP156" s="14">
        <v>3.4542813283064007</v>
      </c>
    </row>
    <row r="157" spans="2:42" x14ac:dyDescent="0.25">
      <c r="B157" s="11">
        <v>154</v>
      </c>
      <c r="C157" s="13">
        <v>2551.5132815309289</v>
      </c>
      <c r="D157" s="13">
        <v>2956.638070863356</v>
      </c>
      <c r="E157" s="13">
        <v>2425.9014201014265</v>
      </c>
      <c r="F157" s="14">
        <v>3600</v>
      </c>
      <c r="G157" s="13">
        <v>0</v>
      </c>
      <c r="H157" s="13">
        <v>0</v>
      </c>
      <c r="I157" s="13">
        <v>0</v>
      </c>
      <c r="J157" s="14">
        <v>0</v>
      </c>
      <c r="K157" s="13">
        <v>13</v>
      </c>
      <c r="L157" s="13">
        <v>12</v>
      </c>
      <c r="M157" s="13">
        <v>5</v>
      </c>
      <c r="N157" s="14">
        <v>0</v>
      </c>
      <c r="O157" s="13">
        <v>0.62707884437896666</v>
      </c>
      <c r="P157" s="13">
        <v>0.87937716341479177</v>
      </c>
      <c r="Q157" s="13">
        <v>0.86565759952117072</v>
      </c>
      <c r="R157" s="14">
        <v>1</v>
      </c>
      <c r="S157" s="13">
        <v>1950</v>
      </c>
      <c r="T157" s="13">
        <v>2400</v>
      </c>
      <c r="U157" s="13">
        <v>2000</v>
      </c>
      <c r="V157" s="14">
        <v>0</v>
      </c>
      <c r="W157" s="13">
        <v>2150</v>
      </c>
      <c r="X157" s="13">
        <v>2800</v>
      </c>
      <c r="Y157" s="13">
        <v>3000</v>
      </c>
      <c r="Z157" s="14">
        <v>2500</v>
      </c>
      <c r="AA157" s="13">
        <v>9.6177129323585824</v>
      </c>
      <c r="AB157" s="13">
        <v>3.7299161794689537</v>
      </c>
      <c r="AC157" s="13">
        <v>9.0436679299185769</v>
      </c>
      <c r="AD157" s="14">
        <v>5.9450368902283541</v>
      </c>
      <c r="AE157" s="13">
        <v>125.03026812066157</v>
      </c>
      <c r="AF157" s="13">
        <v>44.758994153627441</v>
      </c>
      <c r="AG157" s="13">
        <v>45.218339649592885</v>
      </c>
      <c r="AH157" s="14">
        <v>0</v>
      </c>
      <c r="AI157" s="13">
        <v>31.69047661335588</v>
      </c>
      <c r="AJ157" s="13">
        <v>10.744824210756038</v>
      </c>
      <c r="AK157" s="13">
        <v>10.30163773903285</v>
      </c>
      <c r="AL157" s="14">
        <v>6.2892158987241817</v>
      </c>
      <c r="AM157" s="13">
        <v>411.97619597362643</v>
      </c>
      <c r="AN157" s="13">
        <v>128.93789052907246</v>
      </c>
      <c r="AO157" s="13">
        <v>51.50818869516425</v>
      </c>
      <c r="AP157" s="14">
        <v>0</v>
      </c>
    </row>
    <row r="158" spans="2:42" x14ac:dyDescent="0.25">
      <c r="B158" s="11">
        <v>155</v>
      </c>
      <c r="C158" s="13">
        <v>1807.9247314194536</v>
      </c>
      <c r="D158" s="13">
        <v>3030.7001204357771</v>
      </c>
      <c r="E158" s="13">
        <v>2361.499680380799</v>
      </c>
      <c r="F158" s="14">
        <v>3632.3644665313996</v>
      </c>
      <c r="G158" s="13">
        <v>0</v>
      </c>
      <c r="H158" s="13">
        <v>0</v>
      </c>
      <c r="I158" s="13">
        <v>0</v>
      </c>
      <c r="J158" s="14">
        <v>0</v>
      </c>
      <c r="K158" s="13">
        <v>5</v>
      </c>
      <c r="L158" s="13">
        <v>16</v>
      </c>
      <c r="M158" s="13">
        <v>3</v>
      </c>
      <c r="N158" s="14">
        <v>1</v>
      </c>
      <c r="O158" s="13">
        <v>0.88499259520820539</v>
      </c>
      <c r="P158" s="13">
        <v>0.85788758263095732</v>
      </c>
      <c r="Q158" s="13">
        <v>0.88926541783878987</v>
      </c>
      <c r="R158" s="14">
        <v>0.99108997270796872</v>
      </c>
      <c r="S158" s="13">
        <v>750</v>
      </c>
      <c r="T158" s="13">
        <v>3200</v>
      </c>
      <c r="U158" s="13">
        <v>1200</v>
      </c>
      <c r="V158" s="14">
        <v>1100</v>
      </c>
      <c r="W158" s="13">
        <v>950</v>
      </c>
      <c r="X158" s="13">
        <v>3600</v>
      </c>
      <c r="Y158" s="13">
        <v>2200</v>
      </c>
      <c r="Z158" s="14">
        <v>3600</v>
      </c>
      <c r="AA158" s="13">
        <v>4.9767883835463023</v>
      </c>
      <c r="AB158" s="13">
        <v>2.8138521597664474</v>
      </c>
      <c r="AC158" s="13">
        <v>12.962802763833873</v>
      </c>
      <c r="AD158" s="14">
        <v>2.6866409326655512</v>
      </c>
      <c r="AE158" s="13">
        <v>24.883941917731512</v>
      </c>
      <c r="AF158" s="13">
        <v>45.021634556263159</v>
      </c>
      <c r="AG158" s="13">
        <v>38.888408291501619</v>
      </c>
      <c r="AH158" s="14">
        <v>2.6866409326655512</v>
      </c>
      <c r="AI158" s="13">
        <v>28.145344196490562</v>
      </c>
      <c r="AJ158" s="13">
        <v>9.9762654034473979</v>
      </c>
      <c r="AK158" s="13">
        <v>13.613496954856576</v>
      </c>
      <c r="AL158" s="14">
        <v>3.7285787175969345</v>
      </c>
      <c r="AM158" s="13">
        <v>140.7267209824528</v>
      </c>
      <c r="AN158" s="13">
        <v>159.62024645515837</v>
      </c>
      <c r="AO158" s="13">
        <v>40.84049086456973</v>
      </c>
      <c r="AP158" s="14">
        <v>3.7285787175969345</v>
      </c>
    </row>
    <row r="159" spans="2:42" x14ac:dyDescent="0.25">
      <c r="B159" s="11">
        <v>156</v>
      </c>
      <c r="C159" s="13">
        <v>3782.6701018561471</v>
      </c>
      <c r="D159" s="13">
        <v>2973.0253215095095</v>
      </c>
      <c r="E159" s="13">
        <v>2244.441075503456</v>
      </c>
      <c r="F159" s="14">
        <v>3674.3924906459802</v>
      </c>
      <c r="G159" s="13">
        <v>0</v>
      </c>
      <c r="H159" s="13">
        <v>0</v>
      </c>
      <c r="I159" s="13">
        <v>0</v>
      </c>
      <c r="J159" s="14">
        <v>0</v>
      </c>
      <c r="K159" s="13">
        <v>18</v>
      </c>
      <c r="L159" s="13">
        <v>17</v>
      </c>
      <c r="M159" s="13">
        <v>2</v>
      </c>
      <c r="N159" s="14">
        <v>1</v>
      </c>
      <c r="O159" s="13">
        <v>0.42298163913762499</v>
      </c>
      <c r="P159" s="13">
        <v>0.87453005569420739</v>
      </c>
      <c r="Q159" s="13">
        <v>0.93564496877198877</v>
      </c>
      <c r="R159" s="14">
        <v>0.97975379852986211</v>
      </c>
      <c r="S159" s="13">
        <v>2700</v>
      </c>
      <c r="T159" s="13">
        <v>3400</v>
      </c>
      <c r="U159" s="13">
        <v>800</v>
      </c>
      <c r="V159" s="14">
        <v>1100</v>
      </c>
      <c r="W159" s="13">
        <v>2900</v>
      </c>
      <c r="X159" s="13">
        <v>3800</v>
      </c>
      <c r="Y159" s="13">
        <v>1800</v>
      </c>
      <c r="Z159" s="14">
        <v>3600</v>
      </c>
      <c r="AA159" s="13">
        <v>11.766564915144436</v>
      </c>
      <c r="AB159" s="13">
        <v>2.8836131440985513</v>
      </c>
      <c r="AC159" s="13">
        <v>7.1676449956572679</v>
      </c>
      <c r="AD159" s="14">
        <v>9.1424329752625617</v>
      </c>
      <c r="AE159" s="13">
        <v>211.79816847259985</v>
      </c>
      <c r="AF159" s="13">
        <v>49.021423449675375</v>
      </c>
      <c r="AG159" s="13">
        <v>14.335289991314536</v>
      </c>
      <c r="AH159" s="14">
        <v>9.1424329752625617</v>
      </c>
      <c r="AI159" s="13">
        <v>34.394903953845564</v>
      </c>
      <c r="AJ159" s="13">
        <v>7.7444291970980004</v>
      </c>
      <c r="AK159" s="13">
        <v>16.000166246426758</v>
      </c>
      <c r="AL159" s="14">
        <v>5.4348320832367207</v>
      </c>
      <c r="AM159" s="13">
        <v>619.10827116922019</v>
      </c>
      <c r="AN159" s="13">
        <v>131.65529635066599</v>
      </c>
      <c r="AO159" s="13">
        <v>32.000332492853516</v>
      </c>
      <c r="AP159" s="14">
        <v>5.4348320832367207</v>
      </c>
    </row>
    <row r="160" spans="2:42" x14ac:dyDescent="0.25">
      <c r="B160" s="11">
        <v>157</v>
      </c>
      <c r="C160" s="13">
        <v>2159.6455527684366</v>
      </c>
      <c r="D160" s="13">
        <v>3228.7326701684938</v>
      </c>
      <c r="E160" s="13">
        <v>2313.7380780260428</v>
      </c>
      <c r="F160" s="14">
        <v>3733.3898317185212</v>
      </c>
      <c r="G160" s="13">
        <v>0</v>
      </c>
      <c r="H160" s="13">
        <v>0</v>
      </c>
      <c r="I160" s="13">
        <v>0</v>
      </c>
      <c r="J160" s="14">
        <v>0</v>
      </c>
      <c r="K160" s="13">
        <v>9</v>
      </c>
      <c r="L160" s="13">
        <v>14</v>
      </c>
      <c r="M160" s="13">
        <v>4</v>
      </c>
      <c r="N160" s="14">
        <v>2</v>
      </c>
      <c r="O160" s="13">
        <v>0.74086231323884133</v>
      </c>
      <c r="P160" s="13">
        <v>0.805269517672492</v>
      </c>
      <c r="Q160" s="13">
        <v>0.90762218072306933</v>
      </c>
      <c r="R160" s="14">
        <v>0.96427112149252292</v>
      </c>
      <c r="S160" s="13">
        <v>1350</v>
      </c>
      <c r="T160" s="13">
        <v>2800</v>
      </c>
      <c r="U160" s="13">
        <v>1600</v>
      </c>
      <c r="V160" s="14">
        <v>2200</v>
      </c>
      <c r="W160" s="13">
        <v>1550</v>
      </c>
      <c r="X160" s="13">
        <v>3200</v>
      </c>
      <c r="Y160" s="13">
        <v>2600</v>
      </c>
      <c r="Z160" s="14">
        <v>4700</v>
      </c>
      <c r="AA160" s="13">
        <v>11.298950923101826</v>
      </c>
      <c r="AB160" s="13">
        <v>3.2210142198712184</v>
      </c>
      <c r="AC160" s="13">
        <v>9.2867698924032673</v>
      </c>
      <c r="AD160" s="14">
        <v>8.8797408232809438</v>
      </c>
      <c r="AE160" s="13">
        <v>101.69055830791643</v>
      </c>
      <c r="AF160" s="13">
        <v>45.094199078197057</v>
      </c>
      <c r="AG160" s="13">
        <v>37.147079569613069</v>
      </c>
      <c r="AH160" s="14">
        <v>17.759481646561888</v>
      </c>
      <c r="AI160" s="13">
        <v>30.163078958683563</v>
      </c>
      <c r="AJ160" s="13">
        <v>16.808406819529608</v>
      </c>
      <c r="AK160" s="13">
        <v>7.3412375774442511</v>
      </c>
      <c r="AL160" s="14">
        <v>3.9826554394107854</v>
      </c>
      <c r="AM160" s="13">
        <v>271.46771062815208</v>
      </c>
      <c r="AN160" s="13">
        <v>235.31769547341452</v>
      </c>
      <c r="AO160" s="13">
        <v>29.364950309777004</v>
      </c>
      <c r="AP160" s="14">
        <v>7.9653108788215707</v>
      </c>
    </row>
    <row r="161" spans="2:42" x14ac:dyDescent="0.25">
      <c r="B161" s="11">
        <v>158</v>
      </c>
      <c r="C161" s="13">
        <v>1902.9355912011983</v>
      </c>
      <c r="D161" s="13">
        <v>3351.2977292116989</v>
      </c>
      <c r="E161" s="13">
        <v>2543.2883188242258</v>
      </c>
      <c r="F161" s="14">
        <v>3655.1850027751902</v>
      </c>
      <c r="G161" s="13">
        <v>0</v>
      </c>
      <c r="H161" s="13">
        <v>0</v>
      </c>
      <c r="I161" s="13">
        <v>0</v>
      </c>
      <c r="J161" s="14">
        <v>0</v>
      </c>
      <c r="K161" s="13">
        <v>5</v>
      </c>
      <c r="L161" s="13">
        <v>15</v>
      </c>
      <c r="M161" s="13">
        <v>6</v>
      </c>
      <c r="N161" s="14">
        <v>1</v>
      </c>
      <c r="O161" s="13">
        <v>0.84080617725480922</v>
      </c>
      <c r="P161" s="13">
        <v>0.77581886483466178</v>
      </c>
      <c r="Q161" s="13">
        <v>0.82570268752338705</v>
      </c>
      <c r="R161" s="14">
        <v>0.9849022682208175</v>
      </c>
      <c r="S161" s="13">
        <v>750</v>
      </c>
      <c r="T161" s="13">
        <v>3000</v>
      </c>
      <c r="U161" s="13">
        <v>2400</v>
      </c>
      <c r="V161" s="14">
        <v>1100</v>
      </c>
      <c r="W161" s="13">
        <v>950</v>
      </c>
      <c r="X161" s="13">
        <v>3400</v>
      </c>
      <c r="Y161" s="13">
        <v>3400</v>
      </c>
      <c r="Z161" s="14">
        <v>3600</v>
      </c>
      <c r="AA161" s="13">
        <v>8.7878203764411094</v>
      </c>
      <c r="AB161" s="13">
        <v>4.7982599341596259</v>
      </c>
      <c r="AC161" s="13">
        <v>11.661665755168441</v>
      </c>
      <c r="AD161" s="14">
        <v>8.0274403618710899</v>
      </c>
      <c r="AE161" s="13">
        <v>43.939101882205549</v>
      </c>
      <c r="AF161" s="13">
        <v>71.973899012394384</v>
      </c>
      <c r="AG161" s="13">
        <v>69.969994531010641</v>
      </c>
      <c r="AH161" s="14">
        <v>8.0274403618710899</v>
      </c>
      <c r="AI161" s="13">
        <v>37.060000574173849</v>
      </c>
      <c r="AJ161" s="13">
        <v>16.723129041712838</v>
      </c>
      <c r="AK161" s="13">
        <v>9.2540117420251189</v>
      </c>
      <c r="AL161" s="14">
        <v>2.8429265191403013</v>
      </c>
      <c r="AM161" s="13">
        <v>185.30000287086924</v>
      </c>
      <c r="AN161" s="13">
        <v>250.84693562569257</v>
      </c>
      <c r="AO161" s="13">
        <v>55.52407045215071</v>
      </c>
      <c r="AP161" s="14">
        <v>2.8429265191403013</v>
      </c>
    </row>
    <row r="162" spans="2:42" x14ac:dyDescent="0.25">
      <c r="B162" s="11">
        <v>159</v>
      </c>
      <c r="C162" s="13">
        <v>2104.9128147906345</v>
      </c>
      <c r="D162" s="13">
        <v>2826.8470273147504</v>
      </c>
      <c r="E162" s="13">
        <v>2373.5196429352586</v>
      </c>
      <c r="F162" s="14">
        <v>3600</v>
      </c>
      <c r="G162" s="13">
        <v>0</v>
      </c>
      <c r="H162" s="13">
        <v>0</v>
      </c>
      <c r="I162" s="13">
        <v>0</v>
      </c>
      <c r="J162" s="14">
        <v>0</v>
      </c>
      <c r="K162" s="13">
        <v>11</v>
      </c>
      <c r="L162" s="13">
        <v>13</v>
      </c>
      <c r="M162" s="13">
        <v>3</v>
      </c>
      <c r="N162" s="14">
        <v>0</v>
      </c>
      <c r="O162" s="13">
        <v>0.76012649491097539</v>
      </c>
      <c r="P162" s="13">
        <v>0.91975263425193732</v>
      </c>
      <c r="Q162" s="13">
        <v>0.88476200576246111</v>
      </c>
      <c r="R162" s="14">
        <v>1</v>
      </c>
      <c r="S162" s="13">
        <v>1650</v>
      </c>
      <c r="T162" s="13">
        <v>2600</v>
      </c>
      <c r="U162" s="13">
        <v>1200</v>
      </c>
      <c r="V162" s="14">
        <v>0</v>
      </c>
      <c r="W162" s="13">
        <v>1850</v>
      </c>
      <c r="X162" s="13">
        <v>3000</v>
      </c>
      <c r="Y162" s="13">
        <v>2200</v>
      </c>
      <c r="Z162" s="14">
        <v>2500</v>
      </c>
      <c r="AA162" s="13">
        <v>3.6369320745616012</v>
      </c>
      <c r="AB162" s="13">
        <v>3.3337779412361126</v>
      </c>
      <c r="AC162" s="13">
        <v>13.026798197438636</v>
      </c>
      <c r="AD162" s="14">
        <v>3.9564171122664744</v>
      </c>
      <c r="AE162" s="13">
        <v>40.006252820177615</v>
      </c>
      <c r="AF162" s="13">
        <v>43.339113236069466</v>
      </c>
      <c r="AG162" s="13">
        <v>39.080394592315905</v>
      </c>
      <c r="AH162" s="14">
        <v>0</v>
      </c>
      <c r="AI162" s="13">
        <v>27.764690409819814</v>
      </c>
      <c r="AJ162" s="13">
        <v>5.5551610339339055</v>
      </c>
      <c r="AK162" s="13">
        <v>14.63032041957068</v>
      </c>
      <c r="AL162" s="14">
        <v>4.7980838843385127</v>
      </c>
      <c r="AM162" s="13">
        <v>305.41159450801797</v>
      </c>
      <c r="AN162" s="13">
        <v>72.217093441140776</v>
      </c>
      <c r="AO162" s="13">
        <v>43.890961258712039</v>
      </c>
      <c r="AP162" s="14">
        <v>0</v>
      </c>
    </row>
    <row r="163" spans="2:42" x14ac:dyDescent="0.25">
      <c r="B163" s="11">
        <v>160</v>
      </c>
      <c r="C163" s="13">
        <v>1790.3966505419</v>
      </c>
      <c r="D163" s="13">
        <v>3040.1280028750011</v>
      </c>
      <c r="E163" s="13">
        <v>2248.3565390568779</v>
      </c>
      <c r="F163" s="14">
        <v>3903.6867277492756</v>
      </c>
      <c r="G163" s="13">
        <v>0</v>
      </c>
      <c r="H163" s="13">
        <v>0</v>
      </c>
      <c r="I163" s="13">
        <v>0</v>
      </c>
      <c r="J163" s="14">
        <v>0</v>
      </c>
      <c r="K163" s="13">
        <v>4</v>
      </c>
      <c r="L163" s="13">
        <v>16</v>
      </c>
      <c r="M163" s="13">
        <v>2</v>
      </c>
      <c r="N163" s="14">
        <v>4</v>
      </c>
      <c r="O163" s="13">
        <v>0.89365672099293048</v>
      </c>
      <c r="P163" s="13">
        <v>0.85522714752182183</v>
      </c>
      <c r="Q163" s="13">
        <v>0.93401556359957516</v>
      </c>
      <c r="R163" s="14">
        <v>0.92220514889411465</v>
      </c>
      <c r="S163" s="13">
        <v>600</v>
      </c>
      <c r="T163" s="13">
        <v>3200</v>
      </c>
      <c r="U163" s="13">
        <v>800</v>
      </c>
      <c r="V163" s="14">
        <v>4400</v>
      </c>
      <c r="W163" s="13">
        <v>800</v>
      </c>
      <c r="X163" s="13">
        <v>3600</v>
      </c>
      <c r="Y163" s="13">
        <v>1800</v>
      </c>
      <c r="Z163" s="14">
        <v>6900</v>
      </c>
      <c r="AA163" s="13">
        <v>6.6504372693063356</v>
      </c>
      <c r="AB163" s="13">
        <v>2.690531091097482</v>
      </c>
      <c r="AC163" s="13">
        <v>10.345969158371258</v>
      </c>
      <c r="AD163" s="14">
        <v>6.7786869281207114</v>
      </c>
      <c r="AE163" s="13">
        <v>26.601749077225342</v>
      </c>
      <c r="AF163" s="13">
        <v>43.048497457559712</v>
      </c>
      <c r="AG163" s="13">
        <v>20.691938316742515</v>
      </c>
      <c r="AH163" s="14">
        <v>27.114747712482846</v>
      </c>
      <c r="AI163" s="13">
        <v>31.63314317323869</v>
      </c>
      <c r="AJ163" s="13">
        <v>10.33902563193856</v>
      </c>
      <c r="AK163" s="13">
        <v>13.408427945781686</v>
      </c>
      <c r="AL163" s="14">
        <v>7.2243862709386546</v>
      </c>
      <c r="AM163" s="13">
        <v>126.53257269295476</v>
      </c>
      <c r="AN163" s="13">
        <v>165.42441011101695</v>
      </c>
      <c r="AO163" s="13">
        <v>26.816855891563371</v>
      </c>
      <c r="AP163" s="14">
        <v>28.897545083754618</v>
      </c>
    </row>
    <row r="164" spans="2:42" x14ac:dyDescent="0.25">
      <c r="B164" s="11">
        <v>161</v>
      </c>
      <c r="C164" s="13">
        <v>1805.6303379586836</v>
      </c>
      <c r="D164" s="13">
        <v>2687.501047668829</v>
      </c>
      <c r="E164" s="13">
        <v>2589.2913075978704</v>
      </c>
      <c r="F164" s="14">
        <v>3732.3526432262192</v>
      </c>
      <c r="G164" s="13">
        <v>0</v>
      </c>
      <c r="H164" s="13">
        <v>0</v>
      </c>
      <c r="I164" s="13">
        <v>0</v>
      </c>
      <c r="J164" s="14">
        <v>0</v>
      </c>
      <c r="K164" s="13">
        <v>5</v>
      </c>
      <c r="L164" s="13">
        <v>5</v>
      </c>
      <c r="M164" s="13">
        <v>6</v>
      </c>
      <c r="N164" s="14">
        <v>2</v>
      </c>
      <c r="O164" s="13">
        <v>0.88611714500147654</v>
      </c>
      <c r="P164" s="13">
        <v>0.96744148332714941</v>
      </c>
      <c r="Q164" s="13">
        <v>0.81103273078539995</v>
      </c>
      <c r="R164" s="14">
        <v>0.9645390840904533</v>
      </c>
      <c r="S164" s="13">
        <v>750</v>
      </c>
      <c r="T164" s="13">
        <v>1000</v>
      </c>
      <c r="U164" s="13">
        <v>2400</v>
      </c>
      <c r="V164" s="14">
        <v>2200</v>
      </c>
      <c r="W164" s="13">
        <v>950</v>
      </c>
      <c r="X164" s="13">
        <v>1400</v>
      </c>
      <c r="Y164" s="13">
        <v>3400</v>
      </c>
      <c r="Z164" s="14">
        <v>4700</v>
      </c>
      <c r="AA164" s="13">
        <v>2</v>
      </c>
      <c r="AB164" s="13">
        <v>2.6021426629391136</v>
      </c>
      <c r="AC164" s="13">
        <v>10.001595207362477</v>
      </c>
      <c r="AD164" s="14">
        <v>6.6078977299109196</v>
      </c>
      <c r="AE164" s="13">
        <v>10</v>
      </c>
      <c r="AF164" s="13">
        <v>13.010713314695568</v>
      </c>
      <c r="AG164" s="13">
        <v>60.009571244174865</v>
      </c>
      <c r="AH164" s="14">
        <v>13.215795459821839</v>
      </c>
      <c r="AI164" s="13">
        <v>30.798262239574768</v>
      </c>
      <c r="AJ164" s="13">
        <v>6.7747101388418578</v>
      </c>
      <c r="AK164" s="13">
        <v>12.674477098389533</v>
      </c>
      <c r="AL164" s="14">
        <v>6.1580319975258853</v>
      </c>
      <c r="AM164" s="13">
        <v>153.99131119787384</v>
      </c>
      <c r="AN164" s="13">
        <v>33.873550694209285</v>
      </c>
      <c r="AO164" s="13">
        <v>76.046862590337199</v>
      </c>
      <c r="AP164" s="14">
        <v>12.316063995051771</v>
      </c>
    </row>
    <row r="165" spans="2:42" x14ac:dyDescent="0.25">
      <c r="B165" s="11">
        <v>162</v>
      </c>
      <c r="C165" s="13">
        <v>2338.6204880622981</v>
      </c>
      <c r="D165" s="13">
        <v>2787.3457092409899</v>
      </c>
      <c r="E165" s="13">
        <v>2518.3864371989607</v>
      </c>
      <c r="F165" s="14">
        <v>3751.3119684759658</v>
      </c>
      <c r="G165" s="13">
        <v>0</v>
      </c>
      <c r="H165" s="13">
        <v>0</v>
      </c>
      <c r="I165" s="13">
        <v>0</v>
      </c>
      <c r="J165" s="14">
        <v>0</v>
      </c>
      <c r="K165" s="13">
        <v>11</v>
      </c>
      <c r="L165" s="13">
        <v>9</v>
      </c>
      <c r="M165" s="13">
        <v>5</v>
      </c>
      <c r="N165" s="14">
        <v>3</v>
      </c>
      <c r="O165" s="13">
        <v>0.6841640224086577</v>
      </c>
      <c r="P165" s="13">
        <v>0.93278705665397876</v>
      </c>
      <c r="Q165" s="13">
        <v>0.83386726079087969</v>
      </c>
      <c r="R165" s="14">
        <v>0.95966425353382734</v>
      </c>
      <c r="S165" s="13">
        <v>1650</v>
      </c>
      <c r="T165" s="13">
        <v>1800</v>
      </c>
      <c r="U165" s="13">
        <v>2000</v>
      </c>
      <c r="V165" s="14">
        <v>3300</v>
      </c>
      <c r="W165" s="13">
        <v>1850</v>
      </c>
      <c r="X165" s="13">
        <v>2200</v>
      </c>
      <c r="Y165" s="13">
        <v>3000</v>
      </c>
      <c r="Z165" s="14">
        <v>5800</v>
      </c>
      <c r="AA165" s="13">
        <v>4.6438376208324454</v>
      </c>
      <c r="AB165" s="13">
        <v>2.5284350659773351</v>
      </c>
      <c r="AC165" s="13">
        <v>14.239017165466905</v>
      </c>
      <c r="AD165" s="14">
        <v>4.9003314588739038</v>
      </c>
      <c r="AE165" s="13">
        <v>51.082213829156899</v>
      </c>
      <c r="AF165" s="13">
        <v>22.755915593796015</v>
      </c>
      <c r="AG165" s="13">
        <v>71.195085827334523</v>
      </c>
      <c r="AH165" s="14">
        <v>14.700994376621711</v>
      </c>
      <c r="AI165" s="13">
        <v>36.701963082034183</v>
      </c>
      <c r="AJ165" s="13">
        <v>8.2256358693860605</v>
      </c>
      <c r="AK165" s="13">
        <v>9.6840972806464229</v>
      </c>
      <c r="AL165" s="14">
        <v>4.7802476930075528</v>
      </c>
      <c r="AM165" s="13">
        <v>403.72159390237601</v>
      </c>
      <c r="AN165" s="13">
        <v>74.030722824474537</v>
      </c>
      <c r="AO165" s="13">
        <v>48.420486403232118</v>
      </c>
      <c r="AP165" s="14">
        <v>14.340743079022658</v>
      </c>
    </row>
    <row r="166" spans="2:42" x14ac:dyDescent="0.25">
      <c r="B166" s="11">
        <v>163</v>
      </c>
      <c r="C166" s="13">
        <v>2460.1422428156161</v>
      </c>
      <c r="D166" s="13">
        <v>2959.306164220829</v>
      </c>
      <c r="E166" s="13">
        <v>2446.4874014095453</v>
      </c>
      <c r="F166" s="14">
        <v>3690.5033511896318</v>
      </c>
      <c r="G166" s="13">
        <v>0</v>
      </c>
      <c r="H166" s="13">
        <v>0</v>
      </c>
      <c r="I166" s="13">
        <v>0</v>
      </c>
      <c r="J166" s="14">
        <v>0</v>
      </c>
      <c r="K166" s="13">
        <v>12</v>
      </c>
      <c r="L166" s="13">
        <v>16</v>
      </c>
      <c r="M166" s="13">
        <v>6</v>
      </c>
      <c r="N166" s="14">
        <v>2</v>
      </c>
      <c r="O166" s="13">
        <v>0.65036889825070066</v>
      </c>
      <c r="P166" s="13">
        <v>0.87858432203974657</v>
      </c>
      <c r="Q166" s="13">
        <v>0.85837351902571968</v>
      </c>
      <c r="R166" s="14">
        <v>0.97547669177418361</v>
      </c>
      <c r="S166" s="13">
        <v>1800</v>
      </c>
      <c r="T166" s="13">
        <v>3200</v>
      </c>
      <c r="U166" s="13">
        <v>2400</v>
      </c>
      <c r="V166" s="14">
        <v>2200</v>
      </c>
      <c r="W166" s="13">
        <v>2000</v>
      </c>
      <c r="X166" s="13">
        <v>3600</v>
      </c>
      <c r="Y166" s="13">
        <v>3400</v>
      </c>
      <c r="Z166" s="14">
        <v>4700</v>
      </c>
      <c r="AA166" s="13">
        <v>7.745856411960796</v>
      </c>
      <c r="AB166" s="13">
        <v>4.0944209619793757</v>
      </c>
      <c r="AC166" s="13">
        <v>3.8659727551000795</v>
      </c>
      <c r="AD166" s="14">
        <v>4.1096538604008019</v>
      </c>
      <c r="AE166" s="13">
        <v>92.950276943529559</v>
      </c>
      <c r="AF166" s="13">
        <v>65.510735391670011</v>
      </c>
      <c r="AG166" s="13">
        <v>23.195836530600477</v>
      </c>
      <c r="AH166" s="14">
        <v>8.2193077208016039</v>
      </c>
      <c r="AI166" s="13">
        <v>34.209875797955121</v>
      </c>
      <c r="AJ166" s="13">
        <v>6.8329900544434325</v>
      </c>
      <c r="AK166" s="13">
        <v>13.129204961813574</v>
      </c>
      <c r="AL166" s="14">
        <v>4.7187371008931303</v>
      </c>
      <c r="AM166" s="13">
        <v>410.51850957546145</v>
      </c>
      <c r="AN166" s="13">
        <v>109.32784087109492</v>
      </c>
      <c r="AO166" s="13">
        <v>78.775229770881452</v>
      </c>
      <c r="AP166" s="14">
        <v>9.4374742017862605</v>
      </c>
    </row>
    <row r="167" spans="2:42" x14ac:dyDescent="0.25">
      <c r="B167" s="11">
        <v>164</v>
      </c>
      <c r="C167" s="13">
        <v>2659.858954227042</v>
      </c>
      <c r="D167" s="13">
        <v>2958.3268014105092</v>
      </c>
      <c r="E167" s="13">
        <v>2580.696354507556</v>
      </c>
      <c r="F167" s="14">
        <v>3600</v>
      </c>
      <c r="G167" s="13">
        <v>0</v>
      </c>
      <c r="H167" s="13">
        <v>0</v>
      </c>
      <c r="I167" s="13">
        <v>0</v>
      </c>
      <c r="J167" s="14">
        <v>0</v>
      </c>
      <c r="K167" s="13">
        <v>13</v>
      </c>
      <c r="L167" s="13">
        <v>14</v>
      </c>
      <c r="M167" s="13">
        <v>5</v>
      </c>
      <c r="N167" s="14">
        <v>0</v>
      </c>
      <c r="O167" s="13">
        <v>0.60153565566222356</v>
      </c>
      <c r="P167" s="13">
        <v>0.87887517997008935</v>
      </c>
      <c r="Q167" s="13">
        <v>0.81373385765901873</v>
      </c>
      <c r="R167" s="14">
        <v>1</v>
      </c>
      <c r="S167" s="13">
        <v>1950</v>
      </c>
      <c r="T167" s="13">
        <v>2800</v>
      </c>
      <c r="U167" s="13">
        <v>2000</v>
      </c>
      <c r="V167" s="14">
        <v>0</v>
      </c>
      <c r="W167" s="13">
        <v>2150</v>
      </c>
      <c r="X167" s="13">
        <v>3200</v>
      </c>
      <c r="Y167" s="13">
        <v>3000</v>
      </c>
      <c r="Z167" s="14">
        <v>2500</v>
      </c>
      <c r="AA167" s="13">
        <v>8.8658229501817196</v>
      </c>
      <c r="AB167" s="13">
        <v>2.3479482670833738</v>
      </c>
      <c r="AC167" s="13">
        <v>13.721391338800485</v>
      </c>
      <c r="AD167" s="14">
        <v>5.8441203713047241</v>
      </c>
      <c r="AE167" s="13">
        <v>115.25569835236236</v>
      </c>
      <c r="AF167" s="13">
        <v>32.871275739167231</v>
      </c>
      <c r="AG167" s="13">
        <v>68.60695669400242</v>
      </c>
      <c r="AH167" s="14">
        <v>0</v>
      </c>
      <c r="AI167" s="13">
        <v>35.271765961079666</v>
      </c>
      <c r="AJ167" s="13">
        <v>10.110604650278876</v>
      </c>
      <c r="AK167" s="13">
        <v>13.100933158300807</v>
      </c>
      <c r="AL167" s="14">
        <v>6.341818954961397</v>
      </c>
      <c r="AM167" s="13">
        <v>458.53295749403566</v>
      </c>
      <c r="AN167" s="13">
        <v>141.54846510390428</v>
      </c>
      <c r="AO167" s="13">
        <v>65.504665791504038</v>
      </c>
      <c r="AP167" s="14">
        <v>0</v>
      </c>
    </row>
    <row r="168" spans="2:42" x14ac:dyDescent="0.25">
      <c r="B168" s="11">
        <v>165</v>
      </c>
      <c r="C168" s="13">
        <v>2075.8149532754555</v>
      </c>
      <c r="D168" s="13">
        <v>2876.0128954204083</v>
      </c>
      <c r="E168" s="13">
        <v>2377.2432350403087</v>
      </c>
      <c r="F168" s="14">
        <v>3694.7741509299271</v>
      </c>
      <c r="G168" s="13">
        <v>0</v>
      </c>
      <c r="H168" s="13">
        <v>0</v>
      </c>
      <c r="I168" s="13">
        <v>0</v>
      </c>
      <c r="J168" s="14">
        <v>0</v>
      </c>
      <c r="K168" s="13">
        <v>10</v>
      </c>
      <c r="L168" s="13">
        <v>10</v>
      </c>
      <c r="M168" s="13">
        <v>4</v>
      </c>
      <c r="N168" s="14">
        <v>2</v>
      </c>
      <c r="O168" s="13">
        <v>0.77078161397543599</v>
      </c>
      <c r="P168" s="13">
        <v>0.90402932620367771</v>
      </c>
      <c r="Q168" s="13">
        <v>0.88337615985029494</v>
      </c>
      <c r="R168" s="14">
        <v>0.97434913554700664</v>
      </c>
      <c r="S168" s="13">
        <v>1500</v>
      </c>
      <c r="T168" s="13">
        <v>2000</v>
      </c>
      <c r="U168" s="13">
        <v>1600</v>
      </c>
      <c r="V168" s="14">
        <v>2200</v>
      </c>
      <c r="W168" s="13">
        <v>1700</v>
      </c>
      <c r="X168" s="13">
        <v>2400</v>
      </c>
      <c r="Y168" s="13">
        <v>2600</v>
      </c>
      <c r="Z168" s="14">
        <v>4700</v>
      </c>
      <c r="AA168" s="13">
        <v>4.0255944843448788</v>
      </c>
      <c r="AB168" s="13">
        <v>3.2752310869558903</v>
      </c>
      <c r="AC168" s="13">
        <v>12.062423577723486</v>
      </c>
      <c r="AD168" s="14">
        <v>5.0278515082112101</v>
      </c>
      <c r="AE168" s="13">
        <v>40.255944843448788</v>
      </c>
      <c r="AF168" s="13">
        <v>32.752310869558904</v>
      </c>
      <c r="AG168" s="13">
        <v>48.249694310893943</v>
      </c>
      <c r="AH168" s="14">
        <v>10.05570301642242</v>
      </c>
      <c r="AI168" s="13">
        <v>28.981853103192339</v>
      </c>
      <c r="AJ168" s="13">
        <v>10.544545939714528</v>
      </c>
      <c r="AK168" s="13">
        <v>8.9298676492234481</v>
      </c>
      <c r="AL168" s="14">
        <v>4.206459694866358</v>
      </c>
      <c r="AM168" s="13">
        <v>289.81853103192338</v>
      </c>
      <c r="AN168" s="13">
        <v>105.44545939714527</v>
      </c>
      <c r="AO168" s="13">
        <v>35.719470596893792</v>
      </c>
      <c r="AP168" s="14">
        <v>8.4129193897327159</v>
      </c>
    </row>
    <row r="169" spans="2:42" x14ac:dyDescent="0.25">
      <c r="B169" s="11">
        <v>166</v>
      </c>
      <c r="C169" s="13">
        <v>2457.5309460886688</v>
      </c>
      <c r="D169" s="13">
        <v>2716.9301450391708</v>
      </c>
      <c r="E169" s="13">
        <v>2362.2915912260551</v>
      </c>
      <c r="F169" s="14">
        <v>3600</v>
      </c>
      <c r="G169" s="13">
        <v>0</v>
      </c>
      <c r="H169" s="13">
        <v>0</v>
      </c>
      <c r="I169" s="13">
        <v>0</v>
      </c>
      <c r="J169" s="14">
        <v>0</v>
      </c>
      <c r="K169" s="13">
        <v>15</v>
      </c>
      <c r="L169" s="13">
        <v>4</v>
      </c>
      <c r="M169" s="13">
        <v>4</v>
      </c>
      <c r="N169" s="14">
        <v>0</v>
      </c>
      <c r="O169" s="13">
        <v>0.65105996022003754</v>
      </c>
      <c r="P169" s="13">
        <v>0.95696240286020118</v>
      </c>
      <c r="Q169" s="13">
        <v>0.88896730945483193</v>
      </c>
      <c r="R169" s="14">
        <v>1</v>
      </c>
      <c r="S169" s="13">
        <v>2250</v>
      </c>
      <c r="T169" s="13">
        <v>800</v>
      </c>
      <c r="U169" s="13">
        <v>1600</v>
      </c>
      <c r="V169" s="14">
        <v>0</v>
      </c>
      <c r="W169" s="13">
        <v>2450</v>
      </c>
      <c r="X169" s="13">
        <v>1200</v>
      </c>
      <c r="Y169" s="13">
        <v>2600</v>
      </c>
      <c r="Z169" s="14">
        <v>2500</v>
      </c>
      <c r="AA169" s="13">
        <v>2</v>
      </c>
      <c r="AB169" s="13">
        <v>5.1999619322998232</v>
      </c>
      <c r="AC169" s="13">
        <v>9.2535660366554406</v>
      </c>
      <c r="AD169" s="14">
        <v>4.0299192938909245</v>
      </c>
      <c r="AE169" s="13">
        <v>30</v>
      </c>
      <c r="AF169" s="13">
        <v>20.799847729199293</v>
      </c>
      <c r="AG169" s="13">
        <v>37.014264146621763</v>
      </c>
      <c r="AH169" s="14">
        <v>0</v>
      </c>
      <c r="AI169" s="13">
        <v>31.498243818876396</v>
      </c>
      <c r="AJ169" s="13">
        <v>10.293573038027734</v>
      </c>
      <c r="AK169" s="13">
        <v>10.732318261474823</v>
      </c>
      <c r="AL169" s="14">
        <v>4.6272713792750535</v>
      </c>
      <c r="AM169" s="13">
        <v>472.47365728314594</v>
      </c>
      <c r="AN169" s="13">
        <v>41.174292152110937</v>
      </c>
      <c r="AO169" s="13">
        <v>42.929273045899293</v>
      </c>
      <c r="AP169" s="14">
        <v>0</v>
      </c>
    </row>
    <row r="170" spans="2:42" x14ac:dyDescent="0.25">
      <c r="B170" s="11">
        <v>167</v>
      </c>
      <c r="C170" s="13">
        <v>2103.6238792744325</v>
      </c>
      <c r="D170" s="13">
        <v>3109.1309823222291</v>
      </c>
      <c r="E170" s="13">
        <v>2159.6890907655675</v>
      </c>
      <c r="F170" s="14">
        <v>3600</v>
      </c>
      <c r="G170" s="13">
        <v>0</v>
      </c>
      <c r="H170" s="13">
        <v>0</v>
      </c>
      <c r="I170" s="13">
        <v>0</v>
      </c>
      <c r="J170" s="14">
        <v>0</v>
      </c>
      <c r="K170" s="13">
        <v>9</v>
      </c>
      <c r="L170" s="13">
        <v>16</v>
      </c>
      <c r="M170" s="13">
        <v>1</v>
      </c>
      <c r="N170" s="14">
        <v>0</v>
      </c>
      <c r="O170" s="13">
        <v>0.76059224073452758</v>
      </c>
      <c r="P170" s="13">
        <v>0.83624653151731931</v>
      </c>
      <c r="Q170" s="13">
        <v>0.97236218351021586</v>
      </c>
      <c r="R170" s="14">
        <v>1</v>
      </c>
      <c r="S170" s="13">
        <v>1350</v>
      </c>
      <c r="T170" s="13">
        <v>3200</v>
      </c>
      <c r="U170" s="13">
        <v>400</v>
      </c>
      <c r="V170" s="14">
        <v>0</v>
      </c>
      <c r="W170" s="13">
        <v>1550</v>
      </c>
      <c r="X170" s="13">
        <v>3600</v>
      </c>
      <c r="Y170" s="13">
        <v>1400</v>
      </c>
      <c r="Z170" s="14">
        <v>2500</v>
      </c>
      <c r="AA170" s="13">
        <v>3.6161564400765061</v>
      </c>
      <c r="AB170" s="13">
        <v>2.0049314505986136</v>
      </c>
      <c r="AC170" s="13">
        <v>8.8406852463175802</v>
      </c>
      <c r="AD170" s="14">
        <v>5.7991230344791251</v>
      </c>
      <c r="AE170" s="13">
        <v>32.545407960688557</v>
      </c>
      <c r="AF170" s="13">
        <v>32.078903209577817</v>
      </c>
      <c r="AG170" s="13">
        <v>8.8406852463175802</v>
      </c>
      <c r="AH170" s="14">
        <v>0</v>
      </c>
      <c r="AI170" s="13">
        <v>34.689085042399093</v>
      </c>
      <c r="AJ170" s="13">
        <v>12.73288071284265</v>
      </c>
      <c r="AK170" s="13">
        <v>11.058542626326988</v>
      </c>
      <c r="AL170" s="14">
        <v>4.1370842140233526</v>
      </c>
      <c r="AM170" s="13">
        <v>312.20176538159183</v>
      </c>
      <c r="AN170" s="13">
        <v>203.72609140548241</v>
      </c>
      <c r="AO170" s="13">
        <v>11.058542626326988</v>
      </c>
      <c r="AP170" s="14">
        <v>0</v>
      </c>
    </row>
    <row r="171" spans="2:42" x14ac:dyDescent="0.25">
      <c r="B171" s="11">
        <v>168</v>
      </c>
      <c r="C171" s="13">
        <v>1743.998373608528</v>
      </c>
      <c r="D171" s="13">
        <v>2974.2909089627192</v>
      </c>
      <c r="E171" s="13">
        <v>2440.3509270136806</v>
      </c>
      <c r="F171" s="14">
        <v>3653.1696035747586</v>
      </c>
      <c r="G171" s="13">
        <v>0</v>
      </c>
      <c r="H171" s="13">
        <v>0</v>
      </c>
      <c r="I171" s="13">
        <v>0</v>
      </c>
      <c r="J171" s="14">
        <v>0</v>
      </c>
      <c r="K171" s="13">
        <v>3</v>
      </c>
      <c r="L171" s="13">
        <v>14</v>
      </c>
      <c r="M171" s="13">
        <v>7</v>
      </c>
      <c r="N171" s="14">
        <v>1</v>
      </c>
      <c r="O171" s="13">
        <v>0.91743204822457536</v>
      </c>
      <c r="P171" s="13">
        <v>0.87415793531331043</v>
      </c>
      <c r="Q171" s="13">
        <v>0.86053197380502289</v>
      </c>
      <c r="R171" s="14">
        <v>0.98544562411700509</v>
      </c>
      <c r="S171" s="13">
        <v>450</v>
      </c>
      <c r="T171" s="13">
        <v>2800</v>
      </c>
      <c r="U171" s="13">
        <v>2800</v>
      </c>
      <c r="V171" s="14">
        <v>1100</v>
      </c>
      <c r="W171" s="13">
        <v>650</v>
      </c>
      <c r="X171" s="13">
        <v>3200</v>
      </c>
      <c r="Y171" s="13">
        <v>3800</v>
      </c>
      <c r="Z171" s="14">
        <v>3600</v>
      </c>
      <c r="AA171" s="13">
        <v>7.120033944107349</v>
      </c>
      <c r="AB171" s="13">
        <v>3.9834594169605015</v>
      </c>
      <c r="AC171" s="13">
        <v>5.6190087732351817</v>
      </c>
      <c r="AD171" s="14">
        <v>6.4981526058225576</v>
      </c>
      <c r="AE171" s="13">
        <v>21.360101832322048</v>
      </c>
      <c r="AF171" s="13">
        <v>55.768431837447025</v>
      </c>
      <c r="AG171" s="13">
        <v>39.333061412646273</v>
      </c>
      <c r="AH171" s="14">
        <v>6.4981526058225576</v>
      </c>
      <c r="AI171" s="13">
        <v>32.512582908096519</v>
      </c>
      <c r="AJ171" s="13">
        <v>8.9602958079561379</v>
      </c>
      <c r="AK171" s="13">
        <v>8.7262739211053315</v>
      </c>
      <c r="AL171" s="14">
        <v>3.9809980299337697</v>
      </c>
      <c r="AM171" s="13">
        <v>97.537748724289557</v>
      </c>
      <c r="AN171" s="13">
        <v>125.44414131138593</v>
      </c>
      <c r="AO171" s="13">
        <v>61.083917447737321</v>
      </c>
      <c r="AP171" s="14">
        <v>3.9809980299337697</v>
      </c>
    </row>
    <row r="172" spans="2:42" x14ac:dyDescent="0.25">
      <c r="B172" s="11">
        <v>169</v>
      </c>
      <c r="C172" s="13">
        <v>2173.2691339414732</v>
      </c>
      <c r="D172" s="13">
        <v>2745.1684635779129</v>
      </c>
      <c r="E172" s="13">
        <v>2157.2927822050078</v>
      </c>
      <c r="F172" s="14">
        <v>3670.4023949645416</v>
      </c>
      <c r="G172" s="13">
        <v>0</v>
      </c>
      <c r="H172" s="13">
        <v>0</v>
      </c>
      <c r="I172" s="13">
        <v>0</v>
      </c>
      <c r="J172" s="14">
        <v>0</v>
      </c>
      <c r="K172" s="13">
        <v>11</v>
      </c>
      <c r="L172" s="13">
        <v>10</v>
      </c>
      <c r="M172" s="13">
        <v>1</v>
      </c>
      <c r="N172" s="14">
        <v>2</v>
      </c>
      <c r="O172" s="13">
        <v>0.73621806660375111</v>
      </c>
      <c r="P172" s="13">
        <v>0.94711855920539478</v>
      </c>
      <c r="Q172" s="13">
        <v>0.97344227789681481</v>
      </c>
      <c r="R172" s="14">
        <v>0.98081888921467375</v>
      </c>
      <c r="S172" s="13">
        <v>1650</v>
      </c>
      <c r="T172" s="13">
        <v>2000</v>
      </c>
      <c r="U172" s="13">
        <v>400</v>
      </c>
      <c r="V172" s="14">
        <v>2200</v>
      </c>
      <c r="W172" s="13">
        <v>1850</v>
      </c>
      <c r="X172" s="13">
        <v>2400</v>
      </c>
      <c r="Y172" s="13">
        <v>1400</v>
      </c>
      <c r="Z172" s="14">
        <v>4700</v>
      </c>
      <c r="AA172" s="13">
        <v>4.2514531496549841</v>
      </c>
      <c r="AB172" s="13">
        <v>2.8270677414015073</v>
      </c>
      <c r="AC172" s="13">
        <v>9.1082575929431027</v>
      </c>
      <c r="AD172" s="14">
        <v>2.6057937462214102</v>
      </c>
      <c r="AE172" s="13">
        <v>46.765984646204828</v>
      </c>
      <c r="AF172" s="13">
        <v>28.270677414015072</v>
      </c>
      <c r="AG172" s="13">
        <v>9.1082575929431027</v>
      </c>
      <c r="AH172" s="14">
        <v>5.2115874924428205</v>
      </c>
      <c r="AI172" s="13">
        <v>30.279999949490318</v>
      </c>
      <c r="AJ172" s="13">
        <v>4.7878597330216328</v>
      </c>
      <c r="AK172" s="13">
        <v>10.013302321350288</v>
      </c>
      <c r="AL172" s="14">
        <v>4.2994061364960388</v>
      </c>
      <c r="AM172" s="13">
        <v>333.07999944439348</v>
      </c>
      <c r="AN172" s="13">
        <v>47.87859733021633</v>
      </c>
      <c r="AO172" s="13">
        <v>10.013302321350288</v>
      </c>
      <c r="AP172" s="14">
        <v>8.5988122729920775</v>
      </c>
    </row>
    <row r="173" spans="2:42" x14ac:dyDescent="0.25">
      <c r="B173" s="11">
        <v>170</v>
      </c>
      <c r="C173" s="13">
        <v>2146.2874689957212</v>
      </c>
      <c r="D173" s="13">
        <v>2928.4546260074367</v>
      </c>
      <c r="E173" s="13">
        <v>2233.1897734247868</v>
      </c>
      <c r="F173" s="14">
        <v>3643.9389842454634</v>
      </c>
      <c r="G173" s="13">
        <v>0</v>
      </c>
      <c r="H173" s="13">
        <v>0</v>
      </c>
      <c r="I173" s="13">
        <v>0</v>
      </c>
      <c r="J173" s="14">
        <v>0</v>
      </c>
      <c r="K173" s="13">
        <v>10</v>
      </c>
      <c r="L173" s="13">
        <v>12</v>
      </c>
      <c r="M173" s="13">
        <v>2</v>
      </c>
      <c r="N173" s="14">
        <v>1</v>
      </c>
      <c r="O173" s="13">
        <v>0.74547329894660519</v>
      </c>
      <c r="P173" s="13">
        <v>0.88784028849535523</v>
      </c>
      <c r="Q173" s="13">
        <v>0.9403589542591676</v>
      </c>
      <c r="R173" s="14">
        <v>0.98794189901767482</v>
      </c>
      <c r="S173" s="13">
        <v>1500</v>
      </c>
      <c r="T173" s="13">
        <v>2400</v>
      </c>
      <c r="U173" s="13">
        <v>800</v>
      </c>
      <c r="V173" s="14">
        <v>1100</v>
      </c>
      <c r="W173" s="13">
        <v>1700</v>
      </c>
      <c r="X173" s="13">
        <v>2800</v>
      </c>
      <c r="Y173" s="13">
        <v>1800</v>
      </c>
      <c r="Z173" s="14">
        <v>3600</v>
      </c>
      <c r="AA173" s="13">
        <v>8.9323230134605769</v>
      </c>
      <c r="AB173" s="13">
        <v>3.1701959046508419</v>
      </c>
      <c r="AC173" s="13">
        <v>14.402133704575705</v>
      </c>
      <c r="AD173" s="14">
        <v>3.7592951394626097</v>
      </c>
      <c r="AE173" s="13">
        <v>89.323230134605765</v>
      </c>
      <c r="AF173" s="13">
        <v>38.042350855810099</v>
      </c>
      <c r="AG173" s="13">
        <v>28.804267409151411</v>
      </c>
      <c r="AH173" s="14">
        <v>3.7592951394626097</v>
      </c>
      <c r="AI173" s="13">
        <v>27.719521938228269</v>
      </c>
      <c r="AJ173" s="13">
        <v>10.28896947590653</v>
      </c>
      <c r="AK173" s="13">
        <v>7.068642762123952</v>
      </c>
      <c r="AL173" s="14">
        <v>4.9225375678114736</v>
      </c>
      <c r="AM173" s="13">
        <v>277.19521938228269</v>
      </c>
      <c r="AN173" s="13">
        <v>123.46763371087836</v>
      </c>
      <c r="AO173" s="13">
        <v>14.137285524247904</v>
      </c>
      <c r="AP173" s="14">
        <v>4.9225375678114736</v>
      </c>
    </row>
    <row r="174" spans="2:42" x14ac:dyDescent="0.25">
      <c r="B174" s="11">
        <v>171</v>
      </c>
      <c r="C174" s="13">
        <v>2346.9277378023394</v>
      </c>
      <c r="D174" s="13">
        <v>2809.5118826856042</v>
      </c>
      <c r="E174" s="13">
        <v>2637.4256806745229</v>
      </c>
      <c r="F174" s="14">
        <v>3720.6272670742919</v>
      </c>
      <c r="G174" s="13">
        <v>0</v>
      </c>
      <c r="H174" s="13">
        <v>0</v>
      </c>
      <c r="I174" s="13">
        <v>0</v>
      </c>
      <c r="J174" s="14">
        <v>0</v>
      </c>
      <c r="K174" s="13">
        <v>12</v>
      </c>
      <c r="L174" s="13">
        <v>14</v>
      </c>
      <c r="M174" s="13">
        <v>7</v>
      </c>
      <c r="N174" s="14">
        <v>2</v>
      </c>
      <c r="O174" s="13">
        <v>0.68174233668491147</v>
      </c>
      <c r="P174" s="13">
        <v>0.9254276573888941</v>
      </c>
      <c r="Q174" s="13">
        <v>0.79623096695673479</v>
      </c>
      <c r="R174" s="14">
        <v>0.96757878217423621</v>
      </c>
      <c r="S174" s="13">
        <v>1800</v>
      </c>
      <c r="T174" s="13">
        <v>2800</v>
      </c>
      <c r="U174" s="13">
        <v>2800</v>
      </c>
      <c r="V174" s="14">
        <v>2200</v>
      </c>
      <c r="W174" s="13">
        <v>2000</v>
      </c>
      <c r="X174" s="13">
        <v>3200</v>
      </c>
      <c r="Y174" s="13">
        <v>3800</v>
      </c>
      <c r="Z174" s="14">
        <v>4700</v>
      </c>
      <c r="AA174" s="13">
        <v>14.370043743305482</v>
      </c>
      <c r="AB174" s="13">
        <v>2.7824273911479147</v>
      </c>
      <c r="AC174" s="13">
        <v>9.8129359850403191</v>
      </c>
      <c r="AD174" s="14">
        <v>6.0647678229358259</v>
      </c>
      <c r="AE174" s="13">
        <v>172.44052491966579</v>
      </c>
      <c r="AF174" s="13">
        <v>38.953983476070803</v>
      </c>
      <c r="AG174" s="13">
        <v>68.690551895282226</v>
      </c>
      <c r="AH174" s="14">
        <v>12.129535645871652</v>
      </c>
      <c r="AI174" s="13">
        <v>23.820875854505154</v>
      </c>
      <c r="AJ174" s="13">
        <v>4.8878707059944082</v>
      </c>
      <c r="AK174" s="13">
        <v>11.146164556552661</v>
      </c>
      <c r="AL174" s="14">
        <v>5.6068705943391004</v>
      </c>
      <c r="AM174" s="13">
        <v>285.85051025406187</v>
      </c>
      <c r="AN174" s="13">
        <v>68.430189883921713</v>
      </c>
      <c r="AO174" s="13">
        <v>78.023151895868622</v>
      </c>
      <c r="AP174" s="14">
        <v>11.213741188678201</v>
      </c>
    </row>
    <row r="175" spans="2:42" x14ac:dyDescent="0.25">
      <c r="B175" s="11">
        <v>172</v>
      </c>
      <c r="C175" s="13">
        <v>3351.9143871566562</v>
      </c>
      <c r="D175" s="13">
        <v>2916.3751556871794</v>
      </c>
      <c r="E175" s="13">
        <v>2100</v>
      </c>
      <c r="F175" s="14">
        <v>3600</v>
      </c>
      <c r="G175" s="13">
        <v>0</v>
      </c>
      <c r="H175" s="13">
        <v>0</v>
      </c>
      <c r="I175" s="13">
        <v>0</v>
      </c>
      <c r="J175" s="14">
        <v>0</v>
      </c>
      <c r="K175" s="13">
        <v>20</v>
      </c>
      <c r="L175" s="13">
        <v>10</v>
      </c>
      <c r="M175" s="13">
        <v>0</v>
      </c>
      <c r="N175" s="14">
        <v>0</v>
      </c>
      <c r="O175" s="13">
        <v>0.477339160609421</v>
      </c>
      <c r="P175" s="13">
        <v>0.89151767560829032</v>
      </c>
      <c r="Q175" s="13">
        <v>1</v>
      </c>
      <c r="R175" s="14">
        <v>1</v>
      </c>
      <c r="S175" s="13">
        <v>3000</v>
      </c>
      <c r="T175" s="13">
        <v>2000</v>
      </c>
      <c r="U175" s="13">
        <v>0</v>
      </c>
      <c r="V175" s="14">
        <v>0</v>
      </c>
      <c r="W175" s="13">
        <v>3200</v>
      </c>
      <c r="X175" s="13">
        <v>2400</v>
      </c>
      <c r="Y175" s="13">
        <v>1000</v>
      </c>
      <c r="Z175" s="14">
        <v>2500</v>
      </c>
      <c r="AA175" s="13">
        <v>7.3186933163588588</v>
      </c>
      <c r="AB175" s="13">
        <v>2.693114187376088</v>
      </c>
      <c r="AC175" s="13">
        <v>6.4403056085459269</v>
      </c>
      <c r="AD175" s="14">
        <v>2.4383792767501982</v>
      </c>
      <c r="AE175" s="13">
        <v>146.37386632717718</v>
      </c>
      <c r="AF175" s="13">
        <v>26.931141873760879</v>
      </c>
      <c r="AG175" s="13">
        <v>0</v>
      </c>
      <c r="AH175" s="14">
        <v>0</v>
      </c>
      <c r="AI175" s="13">
        <v>30.312887119762831</v>
      </c>
      <c r="AJ175" s="13">
        <v>12.928340525030118</v>
      </c>
      <c r="AK175" s="13">
        <v>12.734355521293185</v>
      </c>
      <c r="AL175" s="14">
        <v>4.0578833238829208</v>
      </c>
      <c r="AM175" s="13">
        <v>606.25774239525663</v>
      </c>
      <c r="AN175" s="13">
        <v>129.28340525030117</v>
      </c>
      <c r="AO175" s="13">
        <v>0</v>
      </c>
      <c r="AP175" s="14">
        <v>0</v>
      </c>
    </row>
    <row r="176" spans="2:42" x14ac:dyDescent="0.25">
      <c r="B176" s="11">
        <v>173</v>
      </c>
      <c r="C176" s="13">
        <v>2264.498164585902</v>
      </c>
      <c r="D176" s="13">
        <v>2977.1412647869925</v>
      </c>
      <c r="E176" s="13">
        <v>2723.7502478017932</v>
      </c>
      <c r="F176" s="14">
        <v>3656.9348070715055</v>
      </c>
      <c r="G176" s="13">
        <v>0</v>
      </c>
      <c r="H176" s="13">
        <v>0</v>
      </c>
      <c r="I176" s="13">
        <v>0</v>
      </c>
      <c r="J176" s="14">
        <v>0</v>
      </c>
      <c r="K176" s="13">
        <v>11</v>
      </c>
      <c r="L176" s="13">
        <v>14</v>
      </c>
      <c r="M176" s="13">
        <v>8</v>
      </c>
      <c r="N176" s="14">
        <v>1</v>
      </c>
      <c r="O176" s="13">
        <v>0.70655831169224392</v>
      </c>
      <c r="P176" s="13">
        <v>0.8733210045328581</v>
      </c>
      <c r="Q176" s="13">
        <v>0.77099579952119623</v>
      </c>
      <c r="R176" s="14">
        <v>0.9844310029915192</v>
      </c>
      <c r="S176" s="13">
        <v>1650</v>
      </c>
      <c r="T176" s="13">
        <v>2800</v>
      </c>
      <c r="U176" s="13">
        <v>3200</v>
      </c>
      <c r="V176" s="14">
        <v>1100</v>
      </c>
      <c r="W176" s="13">
        <v>1850</v>
      </c>
      <c r="X176" s="13">
        <v>3200</v>
      </c>
      <c r="Y176" s="13">
        <v>4200</v>
      </c>
      <c r="Z176" s="14">
        <v>3600</v>
      </c>
      <c r="AA176" s="13">
        <v>5.9834926059776947</v>
      </c>
      <c r="AB176" s="13">
        <v>2.3275927998933708</v>
      </c>
      <c r="AC176" s="13">
        <v>11.439779277111514</v>
      </c>
      <c r="AD176" s="14">
        <v>5.6141735182669983</v>
      </c>
      <c r="AE176" s="13">
        <v>65.818418665754649</v>
      </c>
      <c r="AF176" s="13">
        <v>32.586299198507191</v>
      </c>
      <c r="AG176" s="13">
        <v>91.518234216892111</v>
      </c>
      <c r="AH176" s="14">
        <v>5.6141735182669983</v>
      </c>
      <c r="AI176" s="13">
        <v>32.430692045219466</v>
      </c>
      <c r="AJ176" s="13">
        <v>10.702246733869805</v>
      </c>
      <c r="AK176" s="13">
        <v>9.1705987659808166</v>
      </c>
      <c r="AL176" s="14">
        <v>5.5955043278391479</v>
      </c>
      <c r="AM176" s="13">
        <v>356.73761249741415</v>
      </c>
      <c r="AN176" s="13">
        <v>149.83145427417728</v>
      </c>
      <c r="AO176" s="13">
        <v>73.364790127846533</v>
      </c>
      <c r="AP176" s="14">
        <v>5.5955043278391479</v>
      </c>
    </row>
    <row r="177" spans="2:42" x14ac:dyDescent="0.25">
      <c r="B177" s="11">
        <v>174</v>
      </c>
      <c r="C177" s="13">
        <v>2160.61481869316</v>
      </c>
      <c r="D177" s="13">
        <v>2792.2240958806765</v>
      </c>
      <c r="E177" s="13">
        <v>2274.1060726990754</v>
      </c>
      <c r="F177" s="14">
        <v>3687.3897005065155</v>
      </c>
      <c r="G177" s="13">
        <v>0</v>
      </c>
      <c r="H177" s="13">
        <v>0</v>
      </c>
      <c r="I177" s="13">
        <v>0</v>
      </c>
      <c r="J177" s="14">
        <v>0</v>
      </c>
      <c r="K177" s="13">
        <v>9</v>
      </c>
      <c r="L177" s="13">
        <v>9</v>
      </c>
      <c r="M177" s="13">
        <v>3</v>
      </c>
      <c r="N177" s="14">
        <v>2</v>
      </c>
      <c r="O177" s="13">
        <v>0.74052995756446505</v>
      </c>
      <c r="P177" s="13">
        <v>0.93115735367936203</v>
      </c>
      <c r="Q177" s="13">
        <v>0.92343977495630469</v>
      </c>
      <c r="R177" s="14">
        <v>0.97630038927143736</v>
      </c>
      <c r="S177" s="13">
        <v>1350</v>
      </c>
      <c r="T177" s="13">
        <v>1800</v>
      </c>
      <c r="U177" s="13">
        <v>1200</v>
      </c>
      <c r="V177" s="14">
        <v>2200</v>
      </c>
      <c r="W177" s="13">
        <v>1550</v>
      </c>
      <c r="X177" s="13">
        <v>2200</v>
      </c>
      <c r="Y177" s="13">
        <v>2200</v>
      </c>
      <c r="Z177" s="14">
        <v>4700</v>
      </c>
      <c r="AA177" s="13">
        <v>7.5472348173452737</v>
      </c>
      <c r="AB177" s="13">
        <v>2.2690635259253709</v>
      </c>
      <c r="AC177" s="13">
        <v>8.8044525561549705</v>
      </c>
      <c r="AD177" s="14">
        <v>2</v>
      </c>
      <c r="AE177" s="13">
        <v>67.92511335610746</v>
      </c>
      <c r="AF177" s="13">
        <v>20.421571733328339</v>
      </c>
      <c r="AG177" s="13">
        <v>26.413357668464911</v>
      </c>
      <c r="AH177" s="14">
        <v>4</v>
      </c>
      <c r="AI177" s="13">
        <v>33.967971972340315</v>
      </c>
      <c r="AJ177" s="13">
        <v>8.7457598853767138</v>
      </c>
      <c r="AK177" s="13">
        <v>9.570001454331905</v>
      </c>
      <c r="AL177" s="14">
        <v>6.5318598622825608</v>
      </c>
      <c r="AM177" s="13">
        <v>305.71174775106283</v>
      </c>
      <c r="AN177" s="13">
        <v>78.711838968390424</v>
      </c>
      <c r="AO177" s="13">
        <v>28.710004362995715</v>
      </c>
      <c r="AP177" s="14">
        <v>13.063719724565122</v>
      </c>
    </row>
    <row r="178" spans="2:42" x14ac:dyDescent="0.25">
      <c r="B178" s="11">
        <v>175</v>
      </c>
      <c r="C178" s="13">
        <v>1811.9254074310161</v>
      </c>
      <c r="D178" s="13">
        <v>2794.7713276804043</v>
      </c>
      <c r="E178" s="13">
        <v>2299.1945673474188</v>
      </c>
      <c r="F178" s="14">
        <v>3743.8379814199802</v>
      </c>
      <c r="G178" s="13">
        <v>0</v>
      </c>
      <c r="H178" s="13">
        <v>0</v>
      </c>
      <c r="I178" s="13">
        <v>0</v>
      </c>
      <c r="J178" s="14">
        <v>0</v>
      </c>
      <c r="K178" s="13">
        <v>5</v>
      </c>
      <c r="L178" s="13">
        <v>7</v>
      </c>
      <c r="M178" s="13">
        <v>3</v>
      </c>
      <c r="N178" s="14">
        <v>3</v>
      </c>
      <c r="O178" s="13">
        <v>0.88303855856213853</v>
      </c>
      <c r="P178" s="13">
        <v>0.93030867114195714</v>
      </c>
      <c r="Q178" s="13">
        <v>0.91336332723801206</v>
      </c>
      <c r="R178" s="14">
        <v>0.96158007314049831</v>
      </c>
      <c r="S178" s="13">
        <v>750</v>
      </c>
      <c r="T178" s="13">
        <v>1400</v>
      </c>
      <c r="U178" s="13">
        <v>1200</v>
      </c>
      <c r="V178" s="14">
        <v>3300</v>
      </c>
      <c r="W178" s="13">
        <v>950</v>
      </c>
      <c r="X178" s="13">
        <v>1800</v>
      </c>
      <c r="Y178" s="13">
        <v>2200</v>
      </c>
      <c r="Z178" s="14">
        <v>5800</v>
      </c>
      <c r="AA178" s="13">
        <v>2.6185208701322926</v>
      </c>
      <c r="AB178" s="13">
        <v>2.8365412301407442</v>
      </c>
      <c r="AC178" s="13">
        <v>12.240959249866691</v>
      </c>
      <c r="AD178" s="14">
        <v>3.3622847674535405</v>
      </c>
      <c r="AE178" s="13">
        <v>13.092604350661464</v>
      </c>
      <c r="AF178" s="13">
        <v>19.855788610985208</v>
      </c>
      <c r="AG178" s="13">
        <v>36.722877749600073</v>
      </c>
      <c r="AH178" s="14">
        <v>10.086854302360621</v>
      </c>
      <c r="AI178" s="13">
        <v>31.066374263971788</v>
      </c>
      <c r="AJ178" s="13">
        <v>11.499960706370928</v>
      </c>
      <c r="AK178" s="13">
        <v>8.5518422130104277</v>
      </c>
      <c r="AL178" s="14">
        <v>5.8584976788268444</v>
      </c>
      <c r="AM178" s="13">
        <v>155.33187131985895</v>
      </c>
      <c r="AN178" s="13">
        <v>80.499724944596494</v>
      </c>
      <c r="AO178" s="13">
        <v>25.655526639031283</v>
      </c>
      <c r="AP178" s="14">
        <v>17.575493036480534</v>
      </c>
    </row>
    <row r="179" spans="2:42" x14ac:dyDescent="0.25">
      <c r="B179" s="11">
        <v>176</v>
      </c>
      <c r="C179" s="13">
        <v>2151.3648318060768</v>
      </c>
      <c r="D179" s="13">
        <v>2820.9270978553732</v>
      </c>
      <c r="E179" s="13">
        <v>2100</v>
      </c>
      <c r="F179" s="14">
        <v>3698.4185314029091</v>
      </c>
      <c r="G179" s="13">
        <v>0</v>
      </c>
      <c r="H179" s="13">
        <v>0</v>
      </c>
      <c r="I179" s="13">
        <v>0</v>
      </c>
      <c r="J179" s="14">
        <v>0</v>
      </c>
      <c r="K179" s="13">
        <v>11</v>
      </c>
      <c r="L179" s="13">
        <v>9</v>
      </c>
      <c r="M179" s="13">
        <v>0</v>
      </c>
      <c r="N179" s="14">
        <v>2</v>
      </c>
      <c r="O179" s="13">
        <v>0.74371393282319087</v>
      </c>
      <c r="P179" s="13">
        <v>0.92168280491072085</v>
      </c>
      <c r="Q179" s="13">
        <v>1</v>
      </c>
      <c r="R179" s="14">
        <v>0.97338902274925165</v>
      </c>
      <c r="S179" s="13">
        <v>1650</v>
      </c>
      <c r="T179" s="13">
        <v>1800</v>
      </c>
      <c r="U179" s="13">
        <v>0</v>
      </c>
      <c r="V179" s="14">
        <v>2200</v>
      </c>
      <c r="W179" s="13">
        <v>1850</v>
      </c>
      <c r="X179" s="13">
        <v>2200</v>
      </c>
      <c r="Y179" s="13">
        <v>1000</v>
      </c>
      <c r="Z179" s="14">
        <v>4700</v>
      </c>
      <c r="AA179" s="13">
        <v>4.6437583295696045</v>
      </c>
      <c r="AB179" s="13">
        <v>2.5755932810361832</v>
      </c>
      <c r="AC179" s="13">
        <v>14.407256698067119</v>
      </c>
      <c r="AD179" s="14">
        <v>5.1796364774325534</v>
      </c>
      <c r="AE179" s="13">
        <v>51.081341625265651</v>
      </c>
      <c r="AF179" s="13">
        <v>23.18033952932565</v>
      </c>
      <c r="AG179" s="13">
        <v>0</v>
      </c>
      <c r="AH179" s="14">
        <v>10.359272954865107</v>
      </c>
      <c r="AI179" s="13">
        <v>28.906417737212667</v>
      </c>
      <c r="AJ179" s="13">
        <v>9.9551579332484756</v>
      </c>
      <c r="AK179" s="13">
        <v>10.344540356058555</v>
      </c>
      <c r="AL179" s="14">
        <v>4.4003153328368185</v>
      </c>
      <c r="AM179" s="13">
        <v>317.97059510933934</v>
      </c>
      <c r="AN179" s="13">
        <v>89.596421399236277</v>
      </c>
      <c r="AO179" s="13">
        <v>0</v>
      </c>
      <c r="AP179" s="14">
        <v>8.8006306656736371</v>
      </c>
    </row>
    <row r="180" spans="2:42" x14ac:dyDescent="0.25">
      <c r="B180" s="11">
        <v>177</v>
      </c>
      <c r="C180" s="13">
        <v>2171.7209982804534</v>
      </c>
      <c r="D180" s="13">
        <v>2815.0287936323921</v>
      </c>
      <c r="E180" s="13">
        <v>2238.5732498148259</v>
      </c>
      <c r="F180" s="14">
        <v>3600</v>
      </c>
      <c r="G180" s="13">
        <v>0</v>
      </c>
      <c r="H180" s="13">
        <v>0</v>
      </c>
      <c r="I180" s="13">
        <v>0</v>
      </c>
      <c r="J180" s="14">
        <v>0</v>
      </c>
      <c r="K180" s="13">
        <v>10</v>
      </c>
      <c r="L180" s="13">
        <v>6</v>
      </c>
      <c r="M180" s="13">
        <v>2</v>
      </c>
      <c r="N180" s="14">
        <v>0</v>
      </c>
      <c r="O180" s="13">
        <v>0.73674288790634879</v>
      </c>
      <c r="P180" s="13">
        <v>0.92361399850730186</v>
      </c>
      <c r="Q180" s="13">
        <v>0.93809751375064965</v>
      </c>
      <c r="R180" s="14">
        <v>1</v>
      </c>
      <c r="S180" s="13">
        <v>1500</v>
      </c>
      <c r="T180" s="13">
        <v>1200</v>
      </c>
      <c r="U180" s="13">
        <v>800</v>
      </c>
      <c r="V180" s="14">
        <v>0</v>
      </c>
      <c r="W180" s="13">
        <v>1700</v>
      </c>
      <c r="X180" s="13">
        <v>1600</v>
      </c>
      <c r="Y180" s="13">
        <v>1800</v>
      </c>
      <c r="Z180" s="14">
        <v>2500</v>
      </c>
      <c r="AA180" s="13">
        <v>8.8134054512541766</v>
      </c>
      <c r="AB180" s="13">
        <v>3.7976664499934607</v>
      </c>
      <c r="AC180" s="13">
        <v>13.972231034063455</v>
      </c>
      <c r="AD180" s="14">
        <v>6.436822418547381</v>
      </c>
      <c r="AE180" s="13">
        <v>88.134054512541766</v>
      </c>
      <c r="AF180" s="13">
        <v>22.785998699960764</v>
      </c>
      <c r="AG180" s="13">
        <v>27.94446206812691</v>
      </c>
      <c r="AH180" s="14">
        <v>0</v>
      </c>
      <c r="AI180" s="13">
        <v>29.095618690231603</v>
      </c>
      <c r="AJ180" s="13">
        <v>14.534973908254075</v>
      </c>
      <c r="AK180" s="13">
        <v>8.3126640157026568</v>
      </c>
      <c r="AL180" s="14">
        <v>5.2463576314836651</v>
      </c>
      <c r="AM180" s="13">
        <v>290.95618690231606</v>
      </c>
      <c r="AN180" s="13">
        <v>87.209843449524456</v>
      </c>
      <c r="AO180" s="13">
        <v>16.625328031405314</v>
      </c>
      <c r="AP180" s="14">
        <v>0</v>
      </c>
    </row>
    <row r="181" spans="2:42" x14ac:dyDescent="0.25">
      <c r="B181" s="11">
        <v>178</v>
      </c>
      <c r="C181" s="13">
        <v>1917.8406388075095</v>
      </c>
      <c r="D181" s="13">
        <v>2868.0019302596188</v>
      </c>
      <c r="E181" s="13">
        <v>2552.3328693617109</v>
      </c>
      <c r="F181" s="14">
        <v>3669.5499832670453</v>
      </c>
      <c r="G181" s="13">
        <v>0</v>
      </c>
      <c r="H181" s="13">
        <v>0</v>
      </c>
      <c r="I181" s="13">
        <v>0</v>
      </c>
      <c r="J181" s="14">
        <v>0</v>
      </c>
      <c r="K181" s="13">
        <v>7</v>
      </c>
      <c r="L181" s="13">
        <v>10</v>
      </c>
      <c r="M181" s="13">
        <v>6</v>
      </c>
      <c r="N181" s="14">
        <v>1</v>
      </c>
      <c r="O181" s="13">
        <v>0.8342716113236921</v>
      </c>
      <c r="P181" s="13">
        <v>0.90655448051411924</v>
      </c>
      <c r="Q181" s="13">
        <v>0.82277669390559127</v>
      </c>
      <c r="R181" s="14">
        <v>0.98104672682367333</v>
      </c>
      <c r="S181" s="13">
        <v>1050</v>
      </c>
      <c r="T181" s="13">
        <v>2000</v>
      </c>
      <c r="U181" s="13">
        <v>2400</v>
      </c>
      <c r="V181" s="14">
        <v>1100</v>
      </c>
      <c r="W181" s="13">
        <v>1250</v>
      </c>
      <c r="X181" s="13">
        <v>2400</v>
      </c>
      <c r="Y181" s="13">
        <v>3400</v>
      </c>
      <c r="Z181" s="14">
        <v>3600</v>
      </c>
      <c r="AA181" s="13">
        <v>6.8476874724127637</v>
      </c>
      <c r="AB181" s="13">
        <v>2.5763228203914998</v>
      </c>
      <c r="AC181" s="13">
        <v>12.183242208537166</v>
      </c>
      <c r="AD181" s="14">
        <v>7.9554972102998285</v>
      </c>
      <c r="AE181" s="13">
        <v>47.933812306889344</v>
      </c>
      <c r="AF181" s="13">
        <v>25.763228203914998</v>
      </c>
      <c r="AG181" s="13">
        <v>73.099453251222997</v>
      </c>
      <c r="AH181" s="14">
        <v>7.9554972102998285</v>
      </c>
      <c r="AI181" s="13">
        <v>27.245009626713419</v>
      </c>
      <c r="AJ181" s="13">
        <v>10.879831985575318</v>
      </c>
      <c r="AK181" s="13">
        <v>9.0835545227918875</v>
      </c>
      <c r="AL181" s="14">
        <v>5.6908594766553202</v>
      </c>
      <c r="AM181" s="13">
        <v>190.71506738699392</v>
      </c>
      <c r="AN181" s="13">
        <v>108.79831985575319</v>
      </c>
      <c r="AO181" s="13">
        <v>54.501327136751328</v>
      </c>
      <c r="AP181" s="14">
        <v>5.6908594766553202</v>
      </c>
    </row>
    <row r="182" spans="2:42" x14ac:dyDescent="0.25">
      <c r="B182" s="11">
        <v>179</v>
      </c>
      <c r="C182" s="13">
        <v>2277.5395226658588</v>
      </c>
      <c r="D182" s="13">
        <v>2860.3108096554715</v>
      </c>
      <c r="E182" s="13">
        <v>2308.7033942441913</v>
      </c>
      <c r="F182" s="14">
        <v>3600</v>
      </c>
      <c r="G182" s="13">
        <v>0</v>
      </c>
      <c r="H182" s="13">
        <v>0</v>
      </c>
      <c r="I182" s="13">
        <v>0</v>
      </c>
      <c r="J182" s="14">
        <v>0</v>
      </c>
      <c r="K182" s="13">
        <v>12</v>
      </c>
      <c r="L182" s="13">
        <v>14</v>
      </c>
      <c r="M182" s="13">
        <v>4</v>
      </c>
      <c r="N182" s="14">
        <v>0</v>
      </c>
      <c r="O182" s="13">
        <v>0.70251250706165602</v>
      </c>
      <c r="P182" s="13">
        <v>0.90899212464017987</v>
      </c>
      <c r="Q182" s="13">
        <v>0.90960146948087484</v>
      </c>
      <c r="R182" s="14">
        <v>1</v>
      </c>
      <c r="S182" s="13">
        <v>1800</v>
      </c>
      <c r="T182" s="13">
        <v>2800</v>
      </c>
      <c r="U182" s="13">
        <v>1600</v>
      </c>
      <c r="V182" s="14">
        <v>0</v>
      </c>
      <c r="W182" s="13">
        <v>2000</v>
      </c>
      <c r="X182" s="13">
        <v>3200</v>
      </c>
      <c r="Y182" s="13">
        <v>2600</v>
      </c>
      <c r="Z182" s="14">
        <v>2500</v>
      </c>
      <c r="AA182" s="13">
        <v>8.6215509350886723</v>
      </c>
      <c r="AB182" s="13">
        <v>3.1176672662435463</v>
      </c>
      <c r="AC182" s="13">
        <v>8.8200758341790895</v>
      </c>
      <c r="AD182" s="14">
        <v>6.1277753671580966</v>
      </c>
      <c r="AE182" s="13">
        <v>103.45861122106407</v>
      </c>
      <c r="AF182" s="13">
        <v>43.647341727409646</v>
      </c>
      <c r="AG182" s="13">
        <v>35.280303336716358</v>
      </c>
      <c r="AH182" s="14">
        <v>0</v>
      </c>
      <c r="AI182" s="13">
        <v>27.076948217512612</v>
      </c>
      <c r="AJ182" s="13">
        <v>6.2431427707665108</v>
      </c>
      <c r="AK182" s="13">
        <v>7.451659659263445</v>
      </c>
      <c r="AL182" s="14">
        <v>6.0117452198327381</v>
      </c>
      <c r="AM182" s="13">
        <v>324.92337861015136</v>
      </c>
      <c r="AN182" s="13">
        <v>87.403998790731151</v>
      </c>
      <c r="AO182" s="13">
        <v>29.80663863705378</v>
      </c>
      <c r="AP182" s="14">
        <v>0</v>
      </c>
    </row>
    <row r="183" spans="2:42" x14ac:dyDescent="0.25">
      <c r="B183" s="11">
        <v>180</v>
      </c>
      <c r="C183" s="13">
        <v>2079.1290475198007</v>
      </c>
      <c r="D183" s="13">
        <v>2795.5991062370854</v>
      </c>
      <c r="E183" s="13">
        <v>2450.570676165315</v>
      </c>
      <c r="F183" s="14">
        <v>3640.5614287697144</v>
      </c>
      <c r="G183" s="13">
        <v>0</v>
      </c>
      <c r="H183" s="13">
        <v>0</v>
      </c>
      <c r="I183" s="13">
        <v>0</v>
      </c>
      <c r="J183" s="14">
        <v>0</v>
      </c>
      <c r="K183" s="13">
        <v>9</v>
      </c>
      <c r="L183" s="13">
        <v>10</v>
      </c>
      <c r="M183" s="13">
        <v>4</v>
      </c>
      <c r="N183" s="14">
        <v>1</v>
      </c>
      <c r="O183" s="13">
        <v>0.76955300196909127</v>
      </c>
      <c r="P183" s="13">
        <v>0.93003320619158281</v>
      </c>
      <c r="Q183" s="13">
        <v>0.85694325016820472</v>
      </c>
      <c r="R183" s="14">
        <v>0.98885846879297912</v>
      </c>
      <c r="S183" s="13">
        <v>1350</v>
      </c>
      <c r="T183" s="13">
        <v>2000</v>
      </c>
      <c r="U183" s="13">
        <v>1600</v>
      </c>
      <c r="V183" s="14">
        <v>1100</v>
      </c>
      <c r="W183" s="13">
        <v>1550</v>
      </c>
      <c r="X183" s="13">
        <v>2400</v>
      </c>
      <c r="Y183" s="13">
        <v>2600</v>
      </c>
      <c r="Z183" s="14">
        <v>3600</v>
      </c>
      <c r="AA183" s="13">
        <v>5.7642844123109294</v>
      </c>
      <c r="AB183" s="13">
        <v>3.079570466770877</v>
      </c>
      <c r="AC183" s="13">
        <v>12.443784603257299</v>
      </c>
      <c r="AD183" s="14">
        <v>4.6922631784065523</v>
      </c>
      <c r="AE183" s="13">
        <v>51.878559710798363</v>
      </c>
      <c r="AF183" s="13">
        <v>30.795704667708769</v>
      </c>
      <c r="AG183" s="13">
        <v>49.775138413029197</v>
      </c>
      <c r="AH183" s="14">
        <v>4.6922631784065523</v>
      </c>
      <c r="AI183" s="13">
        <v>31.107235272634469</v>
      </c>
      <c r="AJ183" s="13">
        <v>6.9956478416412153</v>
      </c>
      <c r="AK183" s="13">
        <v>13.306430366465843</v>
      </c>
      <c r="AL183" s="14">
        <v>3.3296392906485206</v>
      </c>
      <c r="AM183" s="13">
        <v>279.96511745371021</v>
      </c>
      <c r="AN183" s="13">
        <v>69.956478416412153</v>
      </c>
      <c r="AO183" s="13">
        <v>53.225721465863373</v>
      </c>
      <c r="AP183" s="14">
        <v>3.3296392906485206</v>
      </c>
    </row>
    <row r="184" spans="2:42" x14ac:dyDescent="0.25">
      <c r="B184" s="11">
        <v>181</v>
      </c>
      <c r="C184" s="13">
        <v>2595.3785918425156</v>
      </c>
      <c r="D184" s="13">
        <v>2815.1825360785924</v>
      </c>
      <c r="E184" s="13">
        <v>2568.7280696367543</v>
      </c>
      <c r="F184" s="14">
        <v>3600</v>
      </c>
      <c r="G184" s="13">
        <v>0</v>
      </c>
      <c r="H184" s="13">
        <v>0</v>
      </c>
      <c r="I184" s="13">
        <v>0</v>
      </c>
      <c r="J184" s="14">
        <v>0</v>
      </c>
      <c r="K184" s="13">
        <v>14</v>
      </c>
      <c r="L184" s="13">
        <v>8</v>
      </c>
      <c r="M184" s="13">
        <v>6</v>
      </c>
      <c r="N184" s="14">
        <v>0</v>
      </c>
      <c r="O184" s="13">
        <v>0.61648038749681033</v>
      </c>
      <c r="P184" s="13">
        <v>0.92356355819884739</v>
      </c>
      <c r="Q184" s="13">
        <v>0.81752522768864455</v>
      </c>
      <c r="R184" s="14">
        <v>1</v>
      </c>
      <c r="S184" s="13">
        <v>2100</v>
      </c>
      <c r="T184" s="13">
        <v>1600</v>
      </c>
      <c r="U184" s="13">
        <v>2400</v>
      </c>
      <c r="V184" s="14">
        <v>0</v>
      </c>
      <c r="W184" s="13">
        <v>2300</v>
      </c>
      <c r="X184" s="13">
        <v>2000</v>
      </c>
      <c r="Y184" s="13">
        <v>3400</v>
      </c>
      <c r="Z184" s="14">
        <v>2500</v>
      </c>
      <c r="AA184" s="13">
        <v>7.6777269084359432</v>
      </c>
      <c r="AB184" s="13">
        <v>2.8026754011878188</v>
      </c>
      <c r="AC184" s="13">
        <v>14.452672881764812</v>
      </c>
      <c r="AD184" s="14">
        <v>8.4806570509298691</v>
      </c>
      <c r="AE184" s="13">
        <v>107.4881767181032</v>
      </c>
      <c r="AF184" s="13">
        <v>22.42140320950255</v>
      </c>
      <c r="AG184" s="13">
        <v>86.716037290588872</v>
      </c>
      <c r="AH184" s="14">
        <v>0</v>
      </c>
      <c r="AI184" s="13">
        <v>31.770004663320712</v>
      </c>
      <c r="AJ184" s="13">
        <v>10.955884123019663</v>
      </c>
      <c r="AK184" s="13">
        <v>7.4442997955978427</v>
      </c>
      <c r="AL184" s="14">
        <v>4.2998661546359944</v>
      </c>
      <c r="AM184" s="13">
        <v>444.78006528648996</v>
      </c>
      <c r="AN184" s="13">
        <v>87.647072984157305</v>
      </c>
      <c r="AO184" s="13">
        <v>44.665798773587056</v>
      </c>
      <c r="AP184" s="14">
        <v>0</v>
      </c>
    </row>
    <row r="185" spans="2:42" x14ac:dyDescent="0.25">
      <c r="B185" s="11">
        <v>182</v>
      </c>
      <c r="C185" s="13">
        <v>2161.5088549728193</v>
      </c>
      <c r="D185" s="13">
        <v>2630.6861386273504</v>
      </c>
      <c r="E185" s="13">
        <v>2292.0942477742665</v>
      </c>
      <c r="F185" s="14">
        <v>3600</v>
      </c>
      <c r="G185" s="13">
        <v>0</v>
      </c>
      <c r="H185" s="13">
        <v>0</v>
      </c>
      <c r="I185" s="13">
        <v>0</v>
      </c>
      <c r="J185" s="14">
        <v>0</v>
      </c>
      <c r="K185" s="13">
        <v>10</v>
      </c>
      <c r="L185" s="13">
        <v>10</v>
      </c>
      <c r="M185" s="13">
        <v>4</v>
      </c>
      <c r="N185" s="14">
        <v>0</v>
      </c>
      <c r="O185" s="13">
        <v>0.74022366196603884</v>
      </c>
      <c r="P185" s="13">
        <v>0.98833530987343021</v>
      </c>
      <c r="Q185" s="13">
        <v>0.9161926923551249</v>
      </c>
      <c r="R185" s="14">
        <v>1</v>
      </c>
      <c r="S185" s="13">
        <v>1500</v>
      </c>
      <c r="T185" s="13">
        <v>2000</v>
      </c>
      <c r="U185" s="13">
        <v>1600</v>
      </c>
      <c r="V185" s="14">
        <v>0</v>
      </c>
      <c r="W185" s="13">
        <v>1700</v>
      </c>
      <c r="X185" s="13">
        <v>2400</v>
      </c>
      <c r="Y185" s="13">
        <v>2600</v>
      </c>
      <c r="Z185" s="14">
        <v>2500</v>
      </c>
      <c r="AA185" s="13">
        <v>3.863235833494624</v>
      </c>
      <c r="AB185" s="13">
        <v>2</v>
      </c>
      <c r="AC185" s="13">
        <v>6.9730772914166499</v>
      </c>
      <c r="AD185" s="14">
        <v>2.4174692173376204</v>
      </c>
      <c r="AE185" s="13">
        <v>38.63235833494624</v>
      </c>
      <c r="AF185" s="13">
        <v>20</v>
      </c>
      <c r="AG185" s="13">
        <v>27.8923091656666</v>
      </c>
      <c r="AH185" s="14">
        <v>0</v>
      </c>
      <c r="AI185" s="13">
        <v>33.544556843395782</v>
      </c>
      <c r="AJ185" s="13">
        <v>-0.32028462177394879</v>
      </c>
      <c r="AK185" s="13">
        <v>8.1122380846608682</v>
      </c>
      <c r="AL185" s="14">
        <v>5.7482152682804033</v>
      </c>
      <c r="AM185" s="13">
        <v>335.44556843395782</v>
      </c>
      <c r="AN185" s="13">
        <v>-3.2028462177394879</v>
      </c>
      <c r="AO185" s="13">
        <v>32.448952338643473</v>
      </c>
      <c r="AP185" s="14">
        <v>0</v>
      </c>
    </row>
    <row r="186" spans="2:42" x14ac:dyDescent="0.25">
      <c r="B186" s="11">
        <v>183</v>
      </c>
      <c r="C186" s="13">
        <v>2137.9784257855763</v>
      </c>
      <c r="D186" s="13">
        <v>2740.5191537401388</v>
      </c>
      <c r="E186" s="13">
        <v>2242.7211202329954</v>
      </c>
      <c r="F186" s="14">
        <v>3902.0058359883992</v>
      </c>
      <c r="G186" s="13">
        <v>0</v>
      </c>
      <c r="H186" s="13">
        <v>0</v>
      </c>
      <c r="I186" s="13">
        <v>0</v>
      </c>
      <c r="J186" s="14">
        <v>0</v>
      </c>
      <c r="K186" s="13">
        <v>12</v>
      </c>
      <c r="L186" s="13">
        <v>9</v>
      </c>
      <c r="M186" s="13">
        <v>3</v>
      </c>
      <c r="N186" s="14">
        <v>5</v>
      </c>
      <c r="O186" s="13">
        <v>0.74837050772020663</v>
      </c>
      <c r="P186" s="13">
        <v>0.94872535243975054</v>
      </c>
      <c r="Q186" s="13">
        <v>0.93636252008980592</v>
      </c>
      <c r="R186" s="14">
        <v>0.92260241304536661</v>
      </c>
      <c r="S186" s="13">
        <v>1800</v>
      </c>
      <c r="T186" s="13">
        <v>1800</v>
      </c>
      <c r="U186" s="13">
        <v>1200</v>
      </c>
      <c r="V186" s="14">
        <v>5500</v>
      </c>
      <c r="W186" s="13">
        <v>2000</v>
      </c>
      <c r="X186" s="13">
        <v>2200</v>
      </c>
      <c r="Y186" s="13">
        <v>2200</v>
      </c>
      <c r="Z186" s="14">
        <v>8000</v>
      </c>
      <c r="AA186" s="13">
        <v>2</v>
      </c>
      <c r="AB186" s="13">
        <v>2.5211277585087779</v>
      </c>
      <c r="AC186" s="13">
        <v>2.309326517679219</v>
      </c>
      <c r="AD186" s="14">
        <v>5.8119606273221809</v>
      </c>
      <c r="AE186" s="13">
        <v>24</v>
      </c>
      <c r="AF186" s="13">
        <v>22.690149826579002</v>
      </c>
      <c r="AG186" s="13">
        <v>6.9279795530376571</v>
      </c>
      <c r="AH186" s="14">
        <v>29.059803136610903</v>
      </c>
      <c r="AI186" s="13">
        <v>28.195539073575198</v>
      </c>
      <c r="AJ186" s="13">
        <v>5.6828158511311271</v>
      </c>
      <c r="AK186" s="13">
        <v>12.963668660767347</v>
      </c>
      <c r="AL186" s="14">
        <v>5.3332918941450318</v>
      </c>
      <c r="AM186" s="13">
        <v>338.3464688829024</v>
      </c>
      <c r="AN186" s="13">
        <v>51.145342660180141</v>
      </c>
      <c r="AO186" s="13">
        <v>38.89100598230204</v>
      </c>
      <c r="AP186" s="14">
        <v>26.666459470725158</v>
      </c>
    </row>
    <row r="187" spans="2:42" x14ac:dyDescent="0.25">
      <c r="B187" s="11">
        <v>184</v>
      </c>
      <c r="C187" s="13">
        <v>2081.9173930450711</v>
      </c>
      <c r="D187" s="13">
        <v>2786.3475369600192</v>
      </c>
      <c r="E187" s="13">
        <v>2751.5085812676875</v>
      </c>
      <c r="F187" s="14">
        <v>3745.9542773815947</v>
      </c>
      <c r="G187" s="13">
        <v>0</v>
      </c>
      <c r="H187" s="13">
        <v>0</v>
      </c>
      <c r="I187" s="13">
        <v>0</v>
      </c>
      <c r="J187" s="14">
        <v>0</v>
      </c>
      <c r="K187" s="13">
        <v>9</v>
      </c>
      <c r="L187" s="13">
        <v>8</v>
      </c>
      <c r="M187" s="13">
        <v>8</v>
      </c>
      <c r="N187" s="14">
        <v>3</v>
      </c>
      <c r="O187" s="13">
        <v>0.76852232722826475</v>
      </c>
      <c r="P187" s="13">
        <v>0.9331212153228633</v>
      </c>
      <c r="Q187" s="13">
        <v>0.76321768149183034</v>
      </c>
      <c r="R187" s="14">
        <v>0.96103682357713771</v>
      </c>
      <c r="S187" s="13">
        <v>1350</v>
      </c>
      <c r="T187" s="13">
        <v>1600</v>
      </c>
      <c r="U187" s="13">
        <v>3200</v>
      </c>
      <c r="V187" s="14">
        <v>3300</v>
      </c>
      <c r="W187" s="13">
        <v>1550</v>
      </c>
      <c r="X187" s="13">
        <v>2000</v>
      </c>
      <c r="Y187" s="13">
        <v>4200</v>
      </c>
      <c r="Z187" s="14">
        <v>5800</v>
      </c>
      <c r="AA187" s="13">
        <v>2</v>
      </c>
      <c r="AB187" s="13">
        <v>2.2906936185805344</v>
      </c>
      <c r="AC187" s="13">
        <v>7.9483329173624231</v>
      </c>
      <c r="AD187" s="14">
        <v>6.6237663619108362</v>
      </c>
      <c r="AE187" s="13">
        <v>18</v>
      </c>
      <c r="AF187" s="13">
        <v>18.325548948644276</v>
      </c>
      <c r="AG187" s="13">
        <v>63.586663338899385</v>
      </c>
      <c r="AH187" s="14">
        <v>19.87129908573251</v>
      </c>
      <c r="AI187" s="13">
        <v>35.036427643477637</v>
      </c>
      <c r="AJ187" s="13">
        <v>9.7474876233040817</v>
      </c>
      <c r="AK187" s="13">
        <v>13.362075748372842</v>
      </c>
      <c r="AL187" s="14">
        <v>2.7273959795761105</v>
      </c>
      <c r="AM187" s="13">
        <v>315.32784879129872</v>
      </c>
      <c r="AN187" s="13">
        <v>77.979900986432654</v>
      </c>
      <c r="AO187" s="13">
        <v>106.89660598698273</v>
      </c>
      <c r="AP187" s="14">
        <v>8.1821879387283314</v>
      </c>
    </row>
    <row r="188" spans="2:42" x14ac:dyDescent="0.25">
      <c r="B188" s="11">
        <v>185</v>
      </c>
      <c r="C188" s="13">
        <v>2413.7455170765447</v>
      </c>
      <c r="D188" s="13">
        <v>2792.4402337590354</v>
      </c>
      <c r="E188" s="13">
        <v>2245.8304524642931</v>
      </c>
      <c r="F188" s="14">
        <v>3600</v>
      </c>
      <c r="G188" s="13">
        <v>0</v>
      </c>
      <c r="H188" s="13">
        <v>0</v>
      </c>
      <c r="I188" s="13">
        <v>0</v>
      </c>
      <c r="J188" s="14">
        <v>0</v>
      </c>
      <c r="K188" s="13">
        <v>13</v>
      </c>
      <c r="L188" s="13">
        <v>6</v>
      </c>
      <c r="M188" s="13">
        <v>2</v>
      </c>
      <c r="N188" s="14">
        <v>0</v>
      </c>
      <c r="O188" s="13">
        <v>0.66287021091513876</v>
      </c>
      <c r="P188" s="13">
        <v>0.93108528109839517</v>
      </c>
      <c r="Q188" s="13">
        <v>0.93506613453198262</v>
      </c>
      <c r="R188" s="14">
        <v>1</v>
      </c>
      <c r="S188" s="13">
        <v>1950</v>
      </c>
      <c r="T188" s="13">
        <v>1200</v>
      </c>
      <c r="U188" s="13">
        <v>800</v>
      </c>
      <c r="V188" s="14">
        <v>0</v>
      </c>
      <c r="W188" s="13">
        <v>2150</v>
      </c>
      <c r="X188" s="13">
        <v>1600</v>
      </c>
      <c r="Y188" s="13">
        <v>1800</v>
      </c>
      <c r="Z188" s="14">
        <v>2500</v>
      </c>
      <c r="AA188" s="13">
        <v>6.6564406376949314</v>
      </c>
      <c r="AB188" s="13">
        <v>4.4389323296628476</v>
      </c>
      <c r="AC188" s="13">
        <v>8.8352651581066208</v>
      </c>
      <c r="AD188" s="14">
        <v>5.0894552199985386</v>
      </c>
      <c r="AE188" s="13">
        <v>86.533728290034105</v>
      </c>
      <c r="AF188" s="13">
        <v>26.633593977977085</v>
      </c>
      <c r="AG188" s="13">
        <v>17.670530316213242</v>
      </c>
      <c r="AH188" s="14">
        <v>0</v>
      </c>
      <c r="AI188" s="13">
        <v>30.68716676862816</v>
      </c>
      <c r="AJ188" s="13">
        <v>12.100600206722303</v>
      </c>
      <c r="AK188" s="13">
        <v>14.540926410379662</v>
      </c>
      <c r="AL188" s="14">
        <v>7.3295730447373479</v>
      </c>
      <c r="AM188" s="13">
        <v>398.93316799216609</v>
      </c>
      <c r="AN188" s="13">
        <v>72.603601240333816</v>
      </c>
      <c r="AO188" s="13">
        <v>29.081852820759323</v>
      </c>
      <c r="AP188" s="14">
        <v>0</v>
      </c>
    </row>
    <row r="189" spans="2:42" x14ac:dyDescent="0.25">
      <c r="B189" s="11">
        <v>186</v>
      </c>
      <c r="C189" s="13">
        <v>2021.3379971945815</v>
      </c>
      <c r="D189" s="13">
        <v>3129.422402702005</v>
      </c>
      <c r="E189" s="13">
        <v>2228.9592298368402</v>
      </c>
      <c r="F189" s="14">
        <v>3635.5784225179473</v>
      </c>
      <c r="G189" s="13">
        <v>0</v>
      </c>
      <c r="H189" s="13">
        <v>0</v>
      </c>
      <c r="I189" s="13">
        <v>0</v>
      </c>
      <c r="J189" s="14">
        <v>0</v>
      </c>
      <c r="K189" s="13">
        <v>9</v>
      </c>
      <c r="L189" s="13">
        <v>18</v>
      </c>
      <c r="M189" s="13">
        <v>3</v>
      </c>
      <c r="N189" s="14">
        <v>1</v>
      </c>
      <c r="O189" s="13">
        <v>0.791554901862352</v>
      </c>
      <c r="P189" s="13">
        <v>0.83082424339875272</v>
      </c>
      <c r="Q189" s="13">
        <v>0.94214374668204226</v>
      </c>
      <c r="R189" s="14">
        <v>0.99021382064059393</v>
      </c>
      <c r="S189" s="13">
        <v>1350</v>
      </c>
      <c r="T189" s="13">
        <v>3600</v>
      </c>
      <c r="U189" s="13">
        <v>1200</v>
      </c>
      <c r="V189" s="14">
        <v>1100</v>
      </c>
      <c r="W189" s="13">
        <v>1550</v>
      </c>
      <c r="X189" s="13">
        <v>4000</v>
      </c>
      <c r="Y189" s="13">
        <v>2200</v>
      </c>
      <c r="Z189" s="14">
        <v>3600</v>
      </c>
      <c r="AA189" s="13">
        <v>4.0098105785341795</v>
      </c>
      <c r="AB189" s="13">
        <v>4.9724000786632434</v>
      </c>
      <c r="AC189" s="13">
        <v>4.6293958092711023</v>
      </c>
      <c r="AD189" s="14">
        <v>2</v>
      </c>
      <c r="AE189" s="13">
        <v>36.088295206807615</v>
      </c>
      <c r="AF189" s="13">
        <v>89.503201415938378</v>
      </c>
      <c r="AG189" s="13">
        <v>13.888187427813307</v>
      </c>
      <c r="AH189" s="14">
        <v>2</v>
      </c>
      <c r="AI189" s="13">
        <v>29.341405123489494</v>
      </c>
      <c r="AJ189" s="13">
        <v>8.5616604494365411</v>
      </c>
      <c r="AK189" s="13">
        <v>9.256104987038734</v>
      </c>
      <c r="AL189" s="14">
        <v>5.0460491387722932</v>
      </c>
      <c r="AM189" s="13">
        <v>264.07264611140545</v>
      </c>
      <c r="AN189" s="13">
        <v>154.10988808985775</v>
      </c>
      <c r="AO189" s="13">
        <v>27.768314961116204</v>
      </c>
      <c r="AP189" s="14">
        <v>5.0460491387722932</v>
      </c>
    </row>
    <row r="190" spans="2:42" x14ac:dyDescent="0.25">
      <c r="B190" s="11">
        <v>187</v>
      </c>
      <c r="C190" s="13">
        <v>1804.9757633962274</v>
      </c>
      <c r="D190" s="13">
        <v>2999.7944775782184</v>
      </c>
      <c r="E190" s="13">
        <v>2310.145061130881</v>
      </c>
      <c r="F190" s="14">
        <v>3600</v>
      </c>
      <c r="G190" s="13">
        <v>0</v>
      </c>
      <c r="H190" s="13">
        <v>0</v>
      </c>
      <c r="I190" s="13">
        <v>0</v>
      </c>
      <c r="J190" s="14">
        <v>0</v>
      </c>
      <c r="K190" s="13">
        <v>5</v>
      </c>
      <c r="L190" s="13">
        <v>13</v>
      </c>
      <c r="M190" s="13">
        <v>3</v>
      </c>
      <c r="N190" s="14">
        <v>0</v>
      </c>
      <c r="O190" s="13">
        <v>0.88643849543411779</v>
      </c>
      <c r="P190" s="13">
        <v>0.8667260438785197</v>
      </c>
      <c r="Q190" s="13">
        <v>0.90903382446987591</v>
      </c>
      <c r="R190" s="14">
        <v>1</v>
      </c>
      <c r="S190" s="13">
        <v>750</v>
      </c>
      <c r="T190" s="13">
        <v>2600</v>
      </c>
      <c r="U190" s="13">
        <v>1200</v>
      </c>
      <c r="V190" s="14">
        <v>0</v>
      </c>
      <c r="W190" s="13">
        <v>950</v>
      </c>
      <c r="X190" s="13">
        <v>3000</v>
      </c>
      <c r="Y190" s="13">
        <v>2200</v>
      </c>
      <c r="Z190" s="14">
        <v>2500</v>
      </c>
      <c r="AA190" s="13">
        <v>4.1540719396043002</v>
      </c>
      <c r="AB190" s="13">
        <v>3.4514609675118444</v>
      </c>
      <c r="AC190" s="13">
        <v>12.410880210159526</v>
      </c>
      <c r="AD190" s="14">
        <v>2.4452975524343277</v>
      </c>
      <c r="AE190" s="13">
        <v>20.770359698021501</v>
      </c>
      <c r="AF190" s="13">
        <v>44.868992577653977</v>
      </c>
      <c r="AG190" s="13">
        <v>37.232640630478578</v>
      </c>
      <c r="AH190" s="14">
        <v>0</v>
      </c>
      <c r="AI190" s="13">
        <v>28.55164137536979</v>
      </c>
      <c r="AJ190" s="13">
        <v>11.311192633636738</v>
      </c>
      <c r="AK190" s="13">
        <v>9.4210019170702459</v>
      </c>
      <c r="AL190" s="14">
        <v>5.7868176498229724</v>
      </c>
      <c r="AM190" s="13">
        <v>142.75820687684896</v>
      </c>
      <c r="AN190" s="13">
        <v>147.04550423727758</v>
      </c>
      <c r="AO190" s="13">
        <v>28.263005751210738</v>
      </c>
      <c r="AP190" s="14">
        <v>0</v>
      </c>
    </row>
    <row r="191" spans="2:42" x14ac:dyDescent="0.25">
      <c r="B191" s="11">
        <v>188</v>
      </c>
      <c r="C191" s="13">
        <v>2042.0717339684434</v>
      </c>
      <c r="D191" s="13">
        <v>2808.6655659880794</v>
      </c>
      <c r="E191" s="13">
        <v>2176.6550819420586</v>
      </c>
      <c r="F191" s="14">
        <v>3600</v>
      </c>
      <c r="G191" s="13">
        <v>0</v>
      </c>
      <c r="H191" s="13">
        <v>0</v>
      </c>
      <c r="I191" s="13">
        <v>0</v>
      </c>
      <c r="J191" s="14">
        <v>0</v>
      </c>
      <c r="K191" s="13">
        <v>8</v>
      </c>
      <c r="L191" s="13">
        <v>9</v>
      </c>
      <c r="M191" s="13">
        <v>1</v>
      </c>
      <c r="N191" s="14">
        <v>0</v>
      </c>
      <c r="O191" s="13">
        <v>0.78351801916901964</v>
      </c>
      <c r="P191" s="13">
        <v>0.92570651041015928</v>
      </c>
      <c r="Q191" s="13">
        <v>0.96478308273184687</v>
      </c>
      <c r="R191" s="14">
        <v>1</v>
      </c>
      <c r="S191" s="13">
        <v>1200</v>
      </c>
      <c r="T191" s="13">
        <v>1800</v>
      </c>
      <c r="U191" s="13">
        <v>400</v>
      </c>
      <c r="V191" s="14">
        <v>0</v>
      </c>
      <c r="W191" s="13">
        <v>1400</v>
      </c>
      <c r="X191" s="13">
        <v>2200</v>
      </c>
      <c r="Y191" s="13">
        <v>1400</v>
      </c>
      <c r="Z191" s="14">
        <v>2500</v>
      </c>
      <c r="AA191" s="13">
        <v>7.4697876833986507</v>
      </c>
      <c r="AB191" s="13">
        <v>2</v>
      </c>
      <c r="AC191" s="13">
        <v>14.202919509648272</v>
      </c>
      <c r="AD191" s="14">
        <v>4.3513963993012554</v>
      </c>
      <c r="AE191" s="13">
        <v>59.758301467189206</v>
      </c>
      <c r="AF191" s="13">
        <v>18</v>
      </c>
      <c r="AG191" s="13">
        <v>14.202919509648272</v>
      </c>
      <c r="AH191" s="14">
        <v>0</v>
      </c>
      <c r="AI191" s="13">
        <v>31.496968866177813</v>
      </c>
      <c r="AJ191" s="13">
        <v>9.8869583343745262</v>
      </c>
      <c r="AK191" s="13">
        <v>11.153260923422009</v>
      </c>
      <c r="AL191" s="14">
        <v>5.7366226363134682</v>
      </c>
      <c r="AM191" s="13">
        <v>251.9757509294225</v>
      </c>
      <c r="AN191" s="13">
        <v>88.982625009370736</v>
      </c>
      <c r="AO191" s="13">
        <v>11.153260923422009</v>
      </c>
      <c r="AP191" s="14">
        <v>0</v>
      </c>
    </row>
    <row r="192" spans="2:42" x14ac:dyDescent="0.25">
      <c r="B192" s="11">
        <v>189</v>
      </c>
      <c r="C192" s="13">
        <v>1999.7532863313347</v>
      </c>
      <c r="D192" s="13">
        <v>2948.1911319534356</v>
      </c>
      <c r="E192" s="13">
        <v>2288.3865115412223</v>
      </c>
      <c r="F192" s="14">
        <v>3600</v>
      </c>
      <c r="G192" s="13">
        <v>0</v>
      </c>
      <c r="H192" s="13">
        <v>0</v>
      </c>
      <c r="I192" s="13">
        <v>0</v>
      </c>
      <c r="J192" s="14">
        <v>0</v>
      </c>
      <c r="K192" s="13">
        <v>7</v>
      </c>
      <c r="L192" s="13">
        <v>12</v>
      </c>
      <c r="M192" s="13">
        <v>3</v>
      </c>
      <c r="N192" s="14">
        <v>0</v>
      </c>
      <c r="O192" s="13">
        <v>0.80009869764249486</v>
      </c>
      <c r="P192" s="13">
        <v>0.88189668974320246</v>
      </c>
      <c r="Q192" s="13">
        <v>0.91767714475193951</v>
      </c>
      <c r="R192" s="14">
        <v>1</v>
      </c>
      <c r="S192" s="13">
        <v>1050</v>
      </c>
      <c r="T192" s="13">
        <v>2400</v>
      </c>
      <c r="U192" s="13">
        <v>1200</v>
      </c>
      <c r="V192" s="14">
        <v>0</v>
      </c>
      <c r="W192" s="13">
        <v>1250</v>
      </c>
      <c r="X192" s="13">
        <v>2800</v>
      </c>
      <c r="Y192" s="13">
        <v>2200</v>
      </c>
      <c r="Z192" s="14">
        <v>2500</v>
      </c>
      <c r="AA192" s="13">
        <v>5.7869853870409997</v>
      </c>
      <c r="AB192" s="13">
        <v>2</v>
      </c>
      <c r="AC192" s="13">
        <v>10.817570595248014</v>
      </c>
      <c r="AD192" s="14">
        <v>2</v>
      </c>
      <c r="AE192" s="13">
        <v>40.508897709286998</v>
      </c>
      <c r="AF192" s="13">
        <v>24</v>
      </c>
      <c r="AG192" s="13">
        <v>32.452711785744043</v>
      </c>
      <c r="AH192" s="14">
        <v>0</v>
      </c>
      <c r="AI192" s="13">
        <v>35.335568240788632</v>
      </c>
      <c r="AJ192" s="13">
        <v>12.172397230815713</v>
      </c>
      <c r="AK192" s="13">
        <v>8.9399146642865208</v>
      </c>
      <c r="AL192" s="14">
        <v>3.9668716756906237</v>
      </c>
      <c r="AM192" s="13">
        <v>247.34897768552042</v>
      </c>
      <c r="AN192" s="13">
        <v>146.06876676978857</v>
      </c>
      <c r="AO192" s="13">
        <v>26.819743992859564</v>
      </c>
      <c r="AP192" s="14">
        <v>0</v>
      </c>
    </row>
    <row r="193" spans="2:42" x14ac:dyDescent="0.25">
      <c r="B193" s="11">
        <v>190</v>
      </c>
      <c r="C193" s="13">
        <v>1889.1436593557801</v>
      </c>
      <c r="D193" s="13">
        <v>2655.5081441820289</v>
      </c>
      <c r="E193" s="13">
        <v>2253.8229264439815</v>
      </c>
      <c r="F193" s="14">
        <v>3649.6978198696029</v>
      </c>
      <c r="G193" s="13">
        <v>0</v>
      </c>
      <c r="H193" s="13">
        <v>0</v>
      </c>
      <c r="I193" s="13">
        <v>0</v>
      </c>
      <c r="J193" s="14">
        <v>0</v>
      </c>
      <c r="K193" s="13">
        <v>6</v>
      </c>
      <c r="L193" s="13">
        <v>8</v>
      </c>
      <c r="M193" s="13">
        <v>2</v>
      </c>
      <c r="N193" s="14">
        <v>1</v>
      </c>
      <c r="O193" s="13">
        <v>0.84694458892851943</v>
      </c>
      <c r="P193" s="13">
        <v>0.97909697836790965</v>
      </c>
      <c r="Q193" s="13">
        <v>0.93175021664781843</v>
      </c>
      <c r="R193" s="14">
        <v>0.9863830316035922</v>
      </c>
      <c r="S193" s="13">
        <v>900</v>
      </c>
      <c r="T193" s="13">
        <v>1600</v>
      </c>
      <c r="U193" s="13">
        <v>800</v>
      </c>
      <c r="V193" s="14">
        <v>1100</v>
      </c>
      <c r="W193" s="13">
        <v>1100</v>
      </c>
      <c r="X193" s="13">
        <v>2000</v>
      </c>
      <c r="Y193" s="13">
        <v>1800</v>
      </c>
      <c r="Z193" s="14">
        <v>3600</v>
      </c>
      <c r="AA193" s="13">
        <v>2</v>
      </c>
      <c r="AB193" s="13">
        <v>2.4739435743699438</v>
      </c>
      <c r="AC193" s="13">
        <v>11.909542254271457</v>
      </c>
      <c r="AD193" s="14">
        <v>5.6963118900925283</v>
      </c>
      <c r="AE193" s="13">
        <v>12</v>
      </c>
      <c r="AF193" s="13">
        <v>19.791548594959551</v>
      </c>
      <c r="AG193" s="13">
        <v>23.819084508542915</v>
      </c>
      <c r="AH193" s="14">
        <v>5.6963118900925283</v>
      </c>
      <c r="AI193" s="13">
        <v>34.733298657155331</v>
      </c>
      <c r="AJ193" s="13">
        <v>1.288600319406326</v>
      </c>
      <c r="AK193" s="13">
        <v>12.660379752513894</v>
      </c>
      <c r="AL193" s="14">
        <v>4.1079053553210283</v>
      </c>
      <c r="AM193" s="13">
        <v>208.39979194293198</v>
      </c>
      <c r="AN193" s="13">
        <v>10.308802555250608</v>
      </c>
      <c r="AO193" s="13">
        <v>25.320759505027787</v>
      </c>
      <c r="AP193" s="14">
        <v>4.1079053553210283</v>
      </c>
    </row>
    <row r="194" spans="2:42" x14ac:dyDescent="0.25">
      <c r="B194" s="11">
        <v>191</v>
      </c>
      <c r="C194" s="13">
        <v>2203.552071367681</v>
      </c>
      <c r="D194" s="13">
        <v>2735.7762196889148</v>
      </c>
      <c r="E194" s="13">
        <v>2265.3111143284896</v>
      </c>
      <c r="F194" s="14">
        <v>3688.5986226404989</v>
      </c>
      <c r="G194" s="13">
        <v>0</v>
      </c>
      <c r="H194" s="13">
        <v>0</v>
      </c>
      <c r="I194" s="13">
        <v>0</v>
      </c>
      <c r="J194" s="14">
        <v>0</v>
      </c>
      <c r="K194" s="13">
        <v>11</v>
      </c>
      <c r="L194" s="13">
        <v>7</v>
      </c>
      <c r="M194" s="13">
        <v>3</v>
      </c>
      <c r="N194" s="14">
        <v>2</v>
      </c>
      <c r="O194" s="13">
        <v>0.72610038164740365</v>
      </c>
      <c r="P194" s="13">
        <v>0.95037012943099786</v>
      </c>
      <c r="Q194" s="13">
        <v>0.92702498421392632</v>
      </c>
      <c r="R194" s="14">
        <v>0.97598041107083777</v>
      </c>
      <c r="S194" s="13">
        <v>1650</v>
      </c>
      <c r="T194" s="13">
        <v>1400</v>
      </c>
      <c r="U194" s="13">
        <v>1200</v>
      </c>
      <c r="V194" s="14">
        <v>2200</v>
      </c>
      <c r="W194" s="13">
        <v>1850</v>
      </c>
      <c r="X194" s="13">
        <v>1800</v>
      </c>
      <c r="Y194" s="13">
        <v>2200</v>
      </c>
      <c r="Z194" s="14">
        <v>4700</v>
      </c>
      <c r="AA194" s="13">
        <v>3.4834045312126047</v>
      </c>
      <c r="AB194" s="13">
        <v>5.9855455091753909</v>
      </c>
      <c r="AC194" s="13">
        <v>5.2212592540028142</v>
      </c>
      <c r="AD194" s="14">
        <v>2.9468165008634055</v>
      </c>
      <c r="AE194" s="13">
        <v>38.31744984333865</v>
      </c>
      <c r="AF194" s="13">
        <v>41.898818564227739</v>
      </c>
      <c r="AG194" s="13">
        <v>15.663777762008444</v>
      </c>
      <c r="AH194" s="14">
        <v>5.893633001726811</v>
      </c>
      <c r="AI194" s="13">
        <v>32.372545507672733</v>
      </c>
      <c r="AJ194" s="13">
        <v>4.2240278650193464</v>
      </c>
      <c r="AK194" s="13">
        <v>12.292744534654881</v>
      </c>
      <c r="AL194" s="14">
        <v>5.7002355136349685</v>
      </c>
      <c r="AM194" s="13">
        <v>356.09800058440004</v>
      </c>
      <c r="AN194" s="13">
        <v>29.568195055135426</v>
      </c>
      <c r="AO194" s="13">
        <v>36.878233603964645</v>
      </c>
      <c r="AP194" s="14">
        <v>11.400471027269937</v>
      </c>
    </row>
    <row r="195" spans="2:42" x14ac:dyDescent="0.25">
      <c r="B195" s="11">
        <v>192</v>
      </c>
      <c r="C195" s="13">
        <v>1915.7090325341251</v>
      </c>
      <c r="D195" s="13">
        <v>2683.7932570808871</v>
      </c>
      <c r="E195" s="13">
        <v>2139.88937602335</v>
      </c>
      <c r="F195" s="14">
        <v>3600</v>
      </c>
      <c r="G195" s="13">
        <v>0</v>
      </c>
      <c r="H195" s="13">
        <v>0</v>
      </c>
      <c r="I195" s="13">
        <v>0</v>
      </c>
      <c r="J195" s="14">
        <v>0</v>
      </c>
      <c r="K195" s="13">
        <v>8</v>
      </c>
      <c r="L195" s="13">
        <v>10</v>
      </c>
      <c r="M195" s="13">
        <v>1</v>
      </c>
      <c r="N195" s="14">
        <v>0</v>
      </c>
      <c r="O195" s="13">
        <v>0.83519990396636534</v>
      </c>
      <c r="P195" s="13">
        <v>0.96877805067144873</v>
      </c>
      <c r="Q195" s="13">
        <v>0.98135914105173128</v>
      </c>
      <c r="R195" s="14">
        <v>1</v>
      </c>
      <c r="S195" s="13">
        <v>1200</v>
      </c>
      <c r="T195" s="13">
        <v>2000</v>
      </c>
      <c r="U195" s="13">
        <v>400</v>
      </c>
      <c r="V195" s="14">
        <v>0</v>
      </c>
      <c r="W195" s="13">
        <v>1400</v>
      </c>
      <c r="X195" s="13">
        <v>2400</v>
      </c>
      <c r="Y195" s="13">
        <v>1400</v>
      </c>
      <c r="Z195" s="14">
        <v>2500</v>
      </c>
      <c r="AA195" s="13">
        <v>2</v>
      </c>
      <c r="AB195" s="13">
        <v>2</v>
      </c>
      <c r="AC195" s="13">
        <v>5.5117978894137352</v>
      </c>
      <c r="AD195" s="14">
        <v>3.5562446259105998</v>
      </c>
      <c r="AE195" s="13">
        <v>16</v>
      </c>
      <c r="AF195" s="13">
        <v>20</v>
      </c>
      <c r="AG195" s="13">
        <v>5.5117978894137352</v>
      </c>
      <c r="AH195" s="14">
        <v>0</v>
      </c>
      <c r="AI195" s="13">
        <v>27.664017286054239</v>
      </c>
      <c r="AJ195" s="13">
        <v>2.4959607033113791</v>
      </c>
      <c r="AK195" s="13">
        <v>7.9096205533397299</v>
      </c>
      <c r="AL195" s="14">
        <v>5.0447691305626652</v>
      </c>
      <c r="AM195" s="13">
        <v>221.31213828843391</v>
      </c>
      <c r="AN195" s="13">
        <v>24.959607033113791</v>
      </c>
      <c r="AO195" s="13">
        <v>7.9096205533397299</v>
      </c>
      <c r="AP195" s="14">
        <v>0</v>
      </c>
    </row>
    <row r="196" spans="2:42" x14ac:dyDescent="0.25">
      <c r="B196" s="11">
        <v>193</v>
      </c>
      <c r="C196" s="13">
        <v>1965.1726285272821</v>
      </c>
      <c r="D196" s="13">
        <v>3035.1841375774211</v>
      </c>
      <c r="E196" s="13">
        <v>2423.3549941936326</v>
      </c>
      <c r="F196" s="14">
        <v>3861.7824250467252</v>
      </c>
      <c r="G196" s="13">
        <v>0</v>
      </c>
      <c r="H196" s="13">
        <v>0</v>
      </c>
      <c r="I196" s="13">
        <v>0</v>
      </c>
      <c r="J196" s="14">
        <v>0</v>
      </c>
      <c r="K196" s="13">
        <v>9</v>
      </c>
      <c r="L196" s="13">
        <v>14</v>
      </c>
      <c r="M196" s="13">
        <v>5</v>
      </c>
      <c r="N196" s="14">
        <v>4</v>
      </c>
      <c r="O196" s="13">
        <v>0.81417783698679658</v>
      </c>
      <c r="P196" s="13">
        <v>0.85662018584323185</v>
      </c>
      <c r="Q196" s="13">
        <v>0.8665672198384502</v>
      </c>
      <c r="R196" s="14">
        <v>0.93221202122914582</v>
      </c>
      <c r="S196" s="13">
        <v>1350</v>
      </c>
      <c r="T196" s="13">
        <v>2800</v>
      </c>
      <c r="U196" s="13">
        <v>2000</v>
      </c>
      <c r="V196" s="14">
        <v>4400</v>
      </c>
      <c r="W196" s="13">
        <v>1550</v>
      </c>
      <c r="X196" s="13">
        <v>3200</v>
      </c>
      <c r="Y196" s="13">
        <v>3000</v>
      </c>
      <c r="Z196" s="14">
        <v>6900</v>
      </c>
      <c r="AA196" s="13">
        <v>2</v>
      </c>
      <c r="AB196" s="13">
        <v>3.522274792738556</v>
      </c>
      <c r="AC196" s="13">
        <v>10.788727059827314</v>
      </c>
      <c r="AD196" s="14">
        <v>7.0275438257578369</v>
      </c>
      <c r="AE196" s="13">
        <v>18</v>
      </c>
      <c r="AF196" s="13">
        <v>49.311847098339783</v>
      </c>
      <c r="AG196" s="13">
        <v>53.943635299136574</v>
      </c>
      <c r="AH196" s="14">
        <v>28.110175303031347</v>
      </c>
      <c r="AI196" s="13">
        <v>27.731546082112537</v>
      </c>
      <c r="AJ196" s="13">
        <v>11.225363234814726</v>
      </c>
      <c r="AK196" s="13">
        <v>8.4255932834358607</v>
      </c>
      <c r="AL196" s="14">
        <v>5.1742923529959279</v>
      </c>
      <c r="AM196" s="13">
        <v>249.58391473901284</v>
      </c>
      <c r="AN196" s="13">
        <v>157.15508528740617</v>
      </c>
      <c r="AO196" s="13">
        <v>42.127966417179302</v>
      </c>
      <c r="AP196" s="14">
        <v>20.697169411983712</v>
      </c>
    </row>
    <row r="197" spans="2:42" x14ac:dyDescent="0.25">
      <c r="B197" s="11">
        <v>194</v>
      </c>
      <c r="C197" s="13">
        <v>2139.5855578373908</v>
      </c>
      <c r="D197" s="13">
        <v>2879.9022421678351</v>
      </c>
      <c r="E197" s="13">
        <v>2168.9429866211312</v>
      </c>
      <c r="F197" s="14">
        <v>3600</v>
      </c>
      <c r="G197" s="13">
        <v>0</v>
      </c>
      <c r="H197" s="13">
        <v>0</v>
      </c>
      <c r="I197" s="13">
        <v>0</v>
      </c>
      <c r="J197" s="14">
        <v>0</v>
      </c>
      <c r="K197" s="13">
        <v>12</v>
      </c>
      <c r="L197" s="13">
        <v>11</v>
      </c>
      <c r="M197" s="13">
        <v>1</v>
      </c>
      <c r="N197" s="14">
        <v>0</v>
      </c>
      <c r="O197" s="13">
        <v>0.74780837538332301</v>
      </c>
      <c r="P197" s="13">
        <v>0.90280842242855452</v>
      </c>
      <c r="Q197" s="13">
        <v>0.96821355515271823</v>
      </c>
      <c r="R197" s="14">
        <v>1</v>
      </c>
      <c r="S197" s="13">
        <v>1800</v>
      </c>
      <c r="T197" s="13">
        <v>2200</v>
      </c>
      <c r="U197" s="13">
        <v>400</v>
      </c>
      <c r="V197" s="14">
        <v>0</v>
      </c>
      <c r="W197" s="13">
        <v>2000</v>
      </c>
      <c r="X197" s="13">
        <v>2600</v>
      </c>
      <c r="Y197" s="13">
        <v>1400</v>
      </c>
      <c r="Z197" s="14">
        <v>2500</v>
      </c>
      <c r="AA197" s="13">
        <v>2</v>
      </c>
      <c r="AB197" s="13">
        <v>3.5711593735087312</v>
      </c>
      <c r="AC197" s="13">
        <v>7.8448944551446624</v>
      </c>
      <c r="AD197" s="14">
        <v>6.0832360748572052</v>
      </c>
      <c r="AE197" s="13">
        <v>24</v>
      </c>
      <c r="AF197" s="13">
        <v>39.28275310859604</v>
      </c>
      <c r="AG197" s="13">
        <v>7.8448944551446624</v>
      </c>
      <c r="AH197" s="14">
        <v>0</v>
      </c>
      <c r="AI197" s="13">
        <v>28.26299495400124</v>
      </c>
      <c r="AJ197" s="13">
        <v>9.1521016903895926</v>
      </c>
      <c r="AK197" s="13">
        <v>15.041345834898237</v>
      </c>
      <c r="AL197" s="14">
        <v>3.6859000136023363</v>
      </c>
      <c r="AM197" s="13">
        <v>339.15593944801486</v>
      </c>
      <c r="AN197" s="13">
        <v>100.67311859428551</v>
      </c>
      <c r="AO197" s="13">
        <v>15.041345834898237</v>
      </c>
      <c r="AP197" s="14">
        <v>0</v>
      </c>
    </row>
    <row r="198" spans="2:42" x14ac:dyDescent="0.25">
      <c r="B198" s="11">
        <v>195</v>
      </c>
      <c r="C198" s="13">
        <v>1819.7252703353051</v>
      </c>
      <c r="D198" s="13">
        <v>2769.8694132308015</v>
      </c>
      <c r="E198" s="13">
        <v>2286.6401149269991</v>
      </c>
      <c r="F198" s="14">
        <v>3656.6348323450247</v>
      </c>
      <c r="G198" s="13">
        <v>0</v>
      </c>
      <c r="H198" s="13">
        <v>0</v>
      </c>
      <c r="I198" s="13">
        <v>0</v>
      </c>
      <c r="J198" s="14">
        <v>0</v>
      </c>
      <c r="K198" s="13">
        <v>6</v>
      </c>
      <c r="L198" s="13">
        <v>8</v>
      </c>
      <c r="M198" s="13">
        <v>3</v>
      </c>
      <c r="N198" s="14">
        <v>1</v>
      </c>
      <c r="O198" s="13">
        <v>0.87925360277333608</v>
      </c>
      <c r="P198" s="13">
        <v>0.93867241090161568</v>
      </c>
      <c r="Q198" s="13">
        <v>0.91837801072909209</v>
      </c>
      <c r="R198" s="14">
        <v>0.98451176151250952</v>
      </c>
      <c r="S198" s="13">
        <v>900</v>
      </c>
      <c r="T198" s="13">
        <v>1600</v>
      </c>
      <c r="U198" s="13">
        <v>1200</v>
      </c>
      <c r="V198" s="14">
        <v>1100</v>
      </c>
      <c r="W198" s="13">
        <v>1100</v>
      </c>
      <c r="X198" s="13">
        <v>2000</v>
      </c>
      <c r="Y198" s="13">
        <v>2200</v>
      </c>
      <c r="Z198" s="14">
        <v>3600</v>
      </c>
      <c r="AA198" s="13">
        <v>2</v>
      </c>
      <c r="AB198" s="13">
        <v>3.0615971177567216</v>
      </c>
      <c r="AC198" s="13">
        <v>7.3050998550367581</v>
      </c>
      <c r="AD198" s="14">
        <v>5.7446732792995041</v>
      </c>
      <c r="AE198" s="13">
        <v>12</v>
      </c>
      <c r="AF198" s="13">
        <v>24.492776942053773</v>
      </c>
      <c r="AG198" s="13">
        <v>21.915299565110274</v>
      </c>
      <c r="AH198" s="14">
        <v>5.7446732792995041</v>
      </c>
      <c r="AI198" s="13">
        <v>26.979135334399352</v>
      </c>
      <c r="AJ198" s="13">
        <v>7.9773689199524425</v>
      </c>
      <c r="AK198" s="13">
        <v>12.284177569981125</v>
      </c>
      <c r="AL198" s="14">
        <v>5.4068584316936104</v>
      </c>
      <c r="AM198" s="13">
        <v>161.8748120063961</v>
      </c>
      <c r="AN198" s="13">
        <v>63.81895135961954</v>
      </c>
      <c r="AO198" s="13">
        <v>36.852532709943375</v>
      </c>
      <c r="AP198" s="14">
        <v>5.4068584316936104</v>
      </c>
    </row>
    <row r="199" spans="2:42" x14ac:dyDescent="0.25">
      <c r="B199" s="11">
        <v>196</v>
      </c>
      <c r="C199" s="13">
        <v>2005.8803566328654</v>
      </c>
      <c r="D199" s="13">
        <v>2922.3447483991513</v>
      </c>
      <c r="E199" s="13">
        <v>2181.695958395439</v>
      </c>
      <c r="F199" s="14">
        <v>3600</v>
      </c>
      <c r="G199" s="13">
        <v>0</v>
      </c>
      <c r="H199" s="13">
        <v>0</v>
      </c>
      <c r="I199" s="13">
        <v>0</v>
      </c>
      <c r="J199" s="14">
        <v>0</v>
      </c>
      <c r="K199" s="13">
        <v>7</v>
      </c>
      <c r="L199" s="13">
        <v>9</v>
      </c>
      <c r="M199" s="13">
        <v>2</v>
      </c>
      <c r="N199" s="14">
        <v>0</v>
      </c>
      <c r="O199" s="13">
        <v>0.79765475279184195</v>
      </c>
      <c r="P199" s="13">
        <v>0.88969653612027444</v>
      </c>
      <c r="Q199" s="13">
        <v>0.96255392137430396</v>
      </c>
      <c r="R199" s="14">
        <v>1</v>
      </c>
      <c r="S199" s="13">
        <v>1050</v>
      </c>
      <c r="T199" s="13">
        <v>1800</v>
      </c>
      <c r="U199" s="13">
        <v>800</v>
      </c>
      <c r="V199" s="14">
        <v>0</v>
      </c>
      <c r="W199" s="13">
        <v>1250</v>
      </c>
      <c r="X199" s="13">
        <v>2200</v>
      </c>
      <c r="Y199" s="13">
        <v>1800</v>
      </c>
      <c r="Z199" s="14">
        <v>2500</v>
      </c>
      <c r="AA199" s="13">
        <v>5.1788035710584488</v>
      </c>
      <c r="AB199" s="13">
        <v>4.3700433286658553</v>
      </c>
      <c r="AC199" s="13">
        <v>7.7433923876100401</v>
      </c>
      <c r="AD199" s="14">
        <v>3.8738562632724092</v>
      </c>
      <c r="AE199" s="13">
        <v>36.251624997409138</v>
      </c>
      <c r="AF199" s="13">
        <v>39.330389957992701</v>
      </c>
      <c r="AG199" s="13">
        <v>15.48678477522008</v>
      </c>
      <c r="AH199" s="14">
        <v>0</v>
      </c>
      <c r="AI199" s="13">
        <v>36.446504426048357</v>
      </c>
      <c r="AJ199" s="13">
        <v>13.278510892090232</v>
      </c>
      <c r="AK199" s="13">
        <v>5.7371959176405554</v>
      </c>
      <c r="AL199" s="14">
        <v>4.9443448566766639</v>
      </c>
      <c r="AM199" s="13">
        <v>255.12553098233849</v>
      </c>
      <c r="AN199" s="13">
        <v>119.50659802881208</v>
      </c>
      <c r="AO199" s="13">
        <v>11.474391835281111</v>
      </c>
      <c r="AP199" s="14">
        <v>0</v>
      </c>
    </row>
    <row r="200" spans="2:42" x14ac:dyDescent="0.25">
      <c r="B200" s="11">
        <v>197</v>
      </c>
      <c r="C200" s="13">
        <v>2044.2070934338335</v>
      </c>
      <c r="D200" s="13">
        <v>2878.480186306268</v>
      </c>
      <c r="E200" s="13">
        <v>2264.3980130721288</v>
      </c>
      <c r="F200" s="14">
        <v>3649.8750457950609</v>
      </c>
      <c r="G200" s="13">
        <v>0</v>
      </c>
      <c r="H200" s="13">
        <v>0</v>
      </c>
      <c r="I200" s="13">
        <v>0</v>
      </c>
      <c r="J200" s="14">
        <v>0</v>
      </c>
      <c r="K200" s="13">
        <v>10</v>
      </c>
      <c r="L200" s="13">
        <v>13</v>
      </c>
      <c r="M200" s="13">
        <v>3</v>
      </c>
      <c r="N200" s="14">
        <v>1</v>
      </c>
      <c r="O200" s="13">
        <v>0.78269956362999404</v>
      </c>
      <c r="P200" s="13">
        <v>0.90325443696605034</v>
      </c>
      <c r="Q200" s="13">
        <v>0.9273987999799167</v>
      </c>
      <c r="R200" s="14">
        <v>0.98633513608842016</v>
      </c>
      <c r="S200" s="13">
        <v>1500</v>
      </c>
      <c r="T200" s="13">
        <v>2600</v>
      </c>
      <c r="U200" s="13">
        <v>1200</v>
      </c>
      <c r="V200" s="14">
        <v>1100</v>
      </c>
      <c r="W200" s="13">
        <v>1700</v>
      </c>
      <c r="X200" s="13">
        <v>3000</v>
      </c>
      <c r="Y200" s="13">
        <v>2200</v>
      </c>
      <c r="Z200" s="14">
        <v>3600</v>
      </c>
      <c r="AA200" s="13">
        <v>4.0989681455508142</v>
      </c>
      <c r="AB200" s="13">
        <v>2.1978815877375451</v>
      </c>
      <c r="AC200" s="13">
        <v>8.8633176044759701</v>
      </c>
      <c r="AD200" s="14">
        <v>5.978856456422343</v>
      </c>
      <c r="AE200" s="13">
        <v>40.989681455508141</v>
      </c>
      <c r="AF200" s="13">
        <v>28.572460640588087</v>
      </c>
      <c r="AG200" s="13">
        <v>26.58995281342791</v>
      </c>
      <c r="AH200" s="14">
        <v>5.978856456422343</v>
      </c>
      <c r="AI200" s="13">
        <v>27.192294691730034</v>
      </c>
      <c r="AJ200" s="13">
        <v>8.5185500098691858</v>
      </c>
      <c r="AK200" s="13">
        <v>8.5609704003440115</v>
      </c>
      <c r="AL200" s="14">
        <v>3.8598455599151871</v>
      </c>
      <c r="AM200" s="13">
        <v>271.92294691730035</v>
      </c>
      <c r="AN200" s="13">
        <v>110.74115012829941</v>
      </c>
      <c r="AO200" s="13">
        <v>25.682911201032034</v>
      </c>
      <c r="AP200" s="14">
        <v>3.8598455599151871</v>
      </c>
    </row>
    <row r="201" spans="2:42" x14ac:dyDescent="0.25">
      <c r="B201" s="11">
        <v>198</v>
      </c>
      <c r="C201" s="13">
        <v>1957.3852486808639</v>
      </c>
      <c r="D201" s="13">
        <v>3007.1943696453886</v>
      </c>
      <c r="E201" s="13">
        <v>2189.6224861422006</v>
      </c>
      <c r="F201" s="14">
        <v>3702.8941937113127</v>
      </c>
      <c r="G201" s="13">
        <v>0</v>
      </c>
      <c r="H201" s="13">
        <v>0</v>
      </c>
      <c r="I201" s="13">
        <v>0</v>
      </c>
      <c r="J201" s="14">
        <v>0</v>
      </c>
      <c r="K201" s="13">
        <v>7</v>
      </c>
      <c r="L201" s="13">
        <v>10</v>
      </c>
      <c r="M201" s="13">
        <v>4</v>
      </c>
      <c r="N201" s="14">
        <v>2</v>
      </c>
      <c r="O201" s="13">
        <v>0.81741701133094991</v>
      </c>
      <c r="P201" s="13">
        <v>0.86459326548506221</v>
      </c>
      <c r="Q201" s="13">
        <v>0.95906943470419748</v>
      </c>
      <c r="R201" s="14">
        <v>0.97221249424678147</v>
      </c>
      <c r="S201" s="13">
        <v>1050</v>
      </c>
      <c r="T201" s="13">
        <v>2000</v>
      </c>
      <c r="U201" s="13">
        <v>1600</v>
      </c>
      <c r="V201" s="14">
        <v>2200</v>
      </c>
      <c r="W201" s="13">
        <v>1250</v>
      </c>
      <c r="X201" s="13">
        <v>2400</v>
      </c>
      <c r="Y201" s="13">
        <v>2600</v>
      </c>
      <c r="Z201" s="14">
        <v>4700</v>
      </c>
      <c r="AA201" s="13">
        <v>6.6086444668840922</v>
      </c>
      <c r="AB201" s="13">
        <v>3.520980777157777</v>
      </c>
      <c r="AC201" s="13">
        <v>2.1189366442783886</v>
      </c>
      <c r="AD201" s="14">
        <v>6.7288964192952205</v>
      </c>
      <c r="AE201" s="13">
        <v>46.260511268188644</v>
      </c>
      <c r="AF201" s="13">
        <v>35.209807771577772</v>
      </c>
      <c r="AG201" s="13">
        <v>8.4757465771135543</v>
      </c>
      <c r="AH201" s="14">
        <v>13.457792838590441</v>
      </c>
      <c r="AI201" s="13">
        <v>30.951284630749061</v>
      </c>
      <c r="AJ201" s="13">
        <v>15.977588992993255</v>
      </c>
      <c r="AK201" s="13">
        <v>5.2485651089660568</v>
      </c>
      <c r="AL201" s="14">
        <v>3.2746056518634332</v>
      </c>
      <c r="AM201" s="13">
        <v>216.65899241524343</v>
      </c>
      <c r="AN201" s="13">
        <v>159.77588992993253</v>
      </c>
      <c r="AO201" s="13">
        <v>20.994260435864227</v>
      </c>
      <c r="AP201" s="14">
        <v>6.5492113037268664</v>
      </c>
    </row>
    <row r="202" spans="2:42" x14ac:dyDescent="0.25">
      <c r="B202" s="11">
        <v>199</v>
      </c>
      <c r="C202" s="13">
        <v>1932.7623830223697</v>
      </c>
      <c r="D202" s="13">
        <v>2725.8834742559261</v>
      </c>
      <c r="E202" s="13">
        <v>2363.853924618481</v>
      </c>
      <c r="F202" s="14">
        <v>3658.5189855979015</v>
      </c>
      <c r="G202" s="13">
        <v>0</v>
      </c>
      <c r="H202" s="13">
        <v>0</v>
      </c>
      <c r="I202" s="13">
        <v>0</v>
      </c>
      <c r="J202" s="14">
        <v>0</v>
      </c>
      <c r="K202" s="13">
        <v>6</v>
      </c>
      <c r="L202" s="13">
        <v>7</v>
      </c>
      <c r="M202" s="13">
        <v>3</v>
      </c>
      <c r="N202" s="14">
        <v>1</v>
      </c>
      <c r="O202" s="13">
        <v>0.82783068113007752</v>
      </c>
      <c r="P202" s="13">
        <v>0.95381920194138603</v>
      </c>
      <c r="Q202" s="13">
        <v>0.8883797675183901</v>
      </c>
      <c r="R202" s="14">
        <v>0.98400473365636021</v>
      </c>
      <c r="S202" s="13">
        <v>900</v>
      </c>
      <c r="T202" s="13">
        <v>1400</v>
      </c>
      <c r="U202" s="13">
        <v>1200</v>
      </c>
      <c r="V202" s="14">
        <v>1100</v>
      </c>
      <c r="W202" s="13">
        <v>1100</v>
      </c>
      <c r="X202" s="13">
        <v>1800</v>
      </c>
      <c r="Y202" s="13">
        <v>2200</v>
      </c>
      <c r="Z202" s="14">
        <v>3600</v>
      </c>
      <c r="AA202" s="13">
        <v>10.587802542432611</v>
      </c>
      <c r="AB202" s="13">
        <v>2.5536818031845794</v>
      </c>
      <c r="AC202" s="13">
        <v>11.61988182267298</v>
      </c>
      <c r="AD202" s="14">
        <v>7.7886058103479208</v>
      </c>
      <c r="AE202" s="13">
        <v>63.526815254595661</v>
      </c>
      <c r="AF202" s="13">
        <v>17.875772622292054</v>
      </c>
      <c r="AG202" s="13">
        <v>34.85964546801894</v>
      </c>
      <c r="AH202" s="14">
        <v>7.7886058103479208</v>
      </c>
      <c r="AI202" s="13">
        <v>30.732833986348776</v>
      </c>
      <c r="AJ202" s="13">
        <v>6.9463680831588626</v>
      </c>
      <c r="AK202" s="13">
        <v>15.168973972913392</v>
      </c>
      <c r="AL202" s="14">
        <v>3.7279859570727218</v>
      </c>
      <c r="AM202" s="13">
        <v>184.39700391809265</v>
      </c>
      <c r="AN202" s="13">
        <v>48.624576582112041</v>
      </c>
      <c r="AO202" s="13">
        <v>45.506921918740176</v>
      </c>
      <c r="AP202" s="14">
        <v>3.7279859570727218</v>
      </c>
    </row>
    <row r="203" spans="2:42" x14ac:dyDescent="0.25">
      <c r="B203" s="11">
        <v>200</v>
      </c>
      <c r="C203" s="13">
        <v>1882.8676944572878</v>
      </c>
      <c r="D203" s="13">
        <v>2765.4637176957194</v>
      </c>
      <c r="E203" s="13">
        <v>2393.3839802436601</v>
      </c>
      <c r="F203" s="14">
        <v>3600</v>
      </c>
      <c r="G203" s="13">
        <v>0</v>
      </c>
      <c r="H203" s="13">
        <v>0</v>
      </c>
      <c r="I203" s="13">
        <v>0</v>
      </c>
      <c r="J203" s="14">
        <v>0</v>
      </c>
      <c r="K203" s="13">
        <v>6</v>
      </c>
      <c r="L203" s="13">
        <v>8</v>
      </c>
      <c r="M203" s="13">
        <v>5</v>
      </c>
      <c r="N203" s="14">
        <v>0</v>
      </c>
      <c r="O203" s="13">
        <v>0.84976762026881514</v>
      </c>
      <c r="P203" s="13">
        <v>0.94016782189657888</v>
      </c>
      <c r="Q203" s="13">
        <v>0.87741875826636395</v>
      </c>
      <c r="R203" s="14">
        <v>1</v>
      </c>
      <c r="S203" s="13">
        <v>900</v>
      </c>
      <c r="T203" s="13">
        <v>1600</v>
      </c>
      <c r="U203" s="13">
        <v>2000</v>
      </c>
      <c r="V203" s="14">
        <v>0</v>
      </c>
      <c r="W203" s="13">
        <v>1100</v>
      </c>
      <c r="X203" s="13">
        <v>2000</v>
      </c>
      <c r="Y203" s="13">
        <v>3000</v>
      </c>
      <c r="Z203" s="14">
        <v>2500</v>
      </c>
      <c r="AA203" s="13">
        <v>2</v>
      </c>
      <c r="AB203" s="13">
        <v>2</v>
      </c>
      <c r="AC203" s="13">
        <v>5.8381008698961425</v>
      </c>
      <c r="AD203" s="14">
        <v>5.550165659743949</v>
      </c>
      <c r="AE203" s="13">
        <v>12</v>
      </c>
      <c r="AF203" s="13">
        <v>16</v>
      </c>
      <c r="AG203" s="13">
        <v>29.190504349480712</v>
      </c>
      <c r="AH203" s="14">
        <v>0</v>
      </c>
      <c r="AI203" s="13">
        <v>34.055771135484378</v>
      </c>
      <c r="AJ203" s="13">
        <v>8.7697920586157885</v>
      </c>
      <c r="AK203" s="13">
        <v>11.813597939747453</v>
      </c>
      <c r="AL203" s="14">
        <v>3.7733497668787424</v>
      </c>
      <c r="AM203" s="13">
        <v>204.33462681290627</v>
      </c>
      <c r="AN203" s="13">
        <v>70.158336468926308</v>
      </c>
      <c r="AO203" s="13">
        <v>59.067989698737264</v>
      </c>
      <c r="AP203" s="14">
        <v>0</v>
      </c>
    </row>
    <row r="204" spans="2:42" x14ac:dyDescent="0.25">
      <c r="B204" s="11">
        <v>201</v>
      </c>
      <c r="C204" s="13">
        <v>2587.2627397450797</v>
      </c>
      <c r="D204" s="13">
        <v>2890.9943818375182</v>
      </c>
      <c r="E204" s="13">
        <v>2455.6933536961528</v>
      </c>
      <c r="F204" s="14">
        <v>3659.9964906495675</v>
      </c>
      <c r="G204" s="13">
        <v>0</v>
      </c>
      <c r="H204" s="13">
        <v>0</v>
      </c>
      <c r="I204" s="13">
        <v>0</v>
      </c>
      <c r="J204" s="14">
        <v>0</v>
      </c>
      <c r="K204" s="13">
        <v>16</v>
      </c>
      <c r="L204" s="13">
        <v>12</v>
      </c>
      <c r="M204" s="13">
        <v>4</v>
      </c>
      <c r="N204" s="14">
        <v>1</v>
      </c>
      <c r="O204" s="13">
        <v>0.61841419327889613</v>
      </c>
      <c r="P204" s="13">
        <v>0.89934453568444439</v>
      </c>
      <c r="Q204" s="13">
        <v>0.85515563123515159</v>
      </c>
      <c r="R204" s="14">
        <v>0.98360750049819867</v>
      </c>
      <c r="S204" s="13">
        <v>2400</v>
      </c>
      <c r="T204" s="13">
        <v>2400</v>
      </c>
      <c r="U204" s="13">
        <v>1600</v>
      </c>
      <c r="V204" s="14">
        <v>1100</v>
      </c>
      <c r="W204" s="13">
        <v>2600</v>
      </c>
      <c r="X204" s="13">
        <v>2800</v>
      </c>
      <c r="Y204" s="13">
        <v>2600</v>
      </c>
      <c r="Z204" s="14">
        <v>3600</v>
      </c>
      <c r="AA204" s="13">
        <v>4.5478395361405903</v>
      </c>
      <c r="AB204" s="13">
        <v>2</v>
      </c>
      <c r="AC204" s="13">
        <v>13.128177744063752</v>
      </c>
      <c r="AD204" s="14">
        <v>6.0377732395312922</v>
      </c>
      <c r="AE204" s="13">
        <v>72.765432578249445</v>
      </c>
      <c r="AF204" s="13">
        <v>24</v>
      </c>
      <c r="AG204" s="13">
        <v>52.512710976255008</v>
      </c>
      <c r="AH204" s="14">
        <v>6.0377732395312922</v>
      </c>
      <c r="AI204" s="13">
        <v>29.794883068758757</v>
      </c>
      <c r="AJ204" s="13">
        <v>10.078655717866683</v>
      </c>
      <c r="AK204" s="13">
        <v>12.943808633608969</v>
      </c>
      <c r="AL204" s="14">
        <v>5.7648264017657267</v>
      </c>
      <c r="AM204" s="13">
        <v>476.71812910014012</v>
      </c>
      <c r="AN204" s="13">
        <v>120.9438686144002</v>
      </c>
      <c r="AO204" s="13">
        <v>51.775234534435874</v>
      </c>
      <c r="AP204" s="14">
        <v>5.7648264017657267</v>
      </c>
    </row>
    <row r="205" spans="2:42" x14ac:dyDescent="0.25">
      <c r="B205" s="11">
        <v>202</v>
      </c>
      <c r="C205" s="13">
        <v>2746.6723480021351</v>
      </c>
      <c r="D205" s="13">
        <v>2889.0783972862068</v>
      </c>
      <c r="E205" s="13">
        <v>2502.0156910890437</v>
      </c>
      <c r="F205" s="14">
        <v>3664.873343785076</v>
      </c>
      <c r="G205" s="13">
        <v>0</v>
      </c>
      <c r="H205" s="13">
        <v>0</v>
      </c>
      <c r="I205" s="13">
        <v>0</v>
      </c>
      <c r="J205" s="14">
        <v>0</v>
      </c>
      <c r="K205" s="13">
        <v>14</v>
      </c>
      <c r="L205" s="13">
        <v>11</v>
      </c>
      <c r="M205" s="13">
        <v>5</v>
      </c>
      <c r="N205" s="14">
        <v>1</v>
      </c>
      <c r="O205" s="13">
        <v>0.58252306692634903</v>
      </c>
      <c r="P205" s="13">
        <v>0.89994096471810991</v>
      </c>
      <c r="Q205" s="13">
        <v>0.83932327342277391</v>
      </c>
      <c r="R205" s="14">
        <v>0.9822986123394718</v>
      </c>
      <c r="S205" s="13">
        <v>2100</v>
      </c>
      <c r="T205" s="13">
        <v>2200</v>
      </c>
      <c r="U205" s="13">
        <v>2000</v>
      </c>
      <c r="V205" s="14">
        <v>1100</v>
      </c>
      <c r="W205" s="13">
        <v>2300</v>
      </c>
      <c r="X205" s="13">
        <v>2600</v>
      </c>
      <c r="Y205" s="13">
        <v>3000</v>
      </c>
      <c r="Z205" s="14">
        <v>3600</v>
      </c>
      <c r="AA205" s="13">
        <v>7.452601483955851</v>
      </c>
      <c r="AB205" s="13">
        <v>2</v>
      </c>
      <c r="AC205" s="13">
        <v>11.929479859933595</v>
      </c>
      <c r="AD205" s="14">
        <v>8.0571265981754294</v>
      </c>
      <c r="AE205" s="13">
        <v>104.33642077538191</v>
      </c>
      <c r="AF205" s="13">
        <v>22</v>
      </c>
      <c r="AG205" s="13">
        <v>59.647399299667974</v>
      </c>
      <c r="AH205" s="14">
        <v>8.0571265981754294</v>
      </c>
      <c r="AI205" s="13">
        <v>35.487883060762535</v>
      </c>
      <c r="AJ205" s="13">
        <v>11.098637345992888</v>
      </c>
      <c r="AK205" s="13">
        <v>11.207968767186957</v>
      </c>
      <c r="AL205" s="14">
        <v>4.6878725174048697</v>
      </c>
      <c r="AM205" s="13">
        <v>496.8303628506755</v>
      </c>
      <c r="AN205" s="13">
        <v>122.08501080592177</v>
      </c>
      <c r="AO205" s="13">
        <v>56.039843835934782</v>
      </c>
      <c r="AP205" s="14">
        <v>4.6878725174048697</v>
      </c>
    </row>
    <row r="206" spans="2:42" x14ac:dyDescent="0.25">
      <c r="B206" s="11">
        <v>203</v>
      </c>
      <c r="C206" s="13">
        <v>2244.6270590200761</v>
      </c>
      <c r="D206" s="13">
        <v>2899.6881870385196</v>
      </c>
      <c r="E206" s="13">
        <v>2191.6304398630896</v>
      </c>
      <c r="F206" s="14">
        <v>3704.8233662881976</v>
      </c>
      <c r="G206" s="13">
        <v>0</v>
      </c>
      <c r="H206" s="13">
        <v>0</v>
      </c>
      <c r="I206" s="13">
        <v>0</v>
      </c>
      <c r="J206" s="14">
        <v>0</v>
      </c>
      <c r="K206" s="13">
        <v>12</v>
      </c>
      <c r="L206" s="13">
        <v>12</v>
      </c>
      <c r="M206" s="13">
        <v>1</v>
      </c>
      <c r="N206" s="14">
        <v>2</v>
      </c>
      <c r="O206" s="13">
        <v>0.71281329055103826</v>
      </c>
      <c r="P206" s="13">
        <v>0.89664813327925641</v>
      </c>
      <c r="Q206" s="13">
        <v>0.95819074320357867</v>
      </c>
      <c r="R206" s="14">
        <v>0.97170624455620991</v>
      </c>
      <c r="S206" s="13">
        <v>1800</v>
      </c>
      <c r="T206" s="13">
        <v>2400</v>
      </c>
      <c r="U206" s="13">
        <v>400</v>
      </c>
      <c r="V206" s="14">
        <v>2200</v>
      </c>
      <c r="W206" s="13">
        <v>2000</v>
      </c>
      <c r="X206" s="13">
        <v>2800</v>
      </c>
      <c r="Y206" s="13">
        <v>1400</v>
      </c>
      <c r="Z206" s="14">
        <v>4700</v>
      </c>
      <c r="AA206" s="13">
        <v>2.3237530689832155</v>
      </c>
      <c r="AB206" s="13">
        <v>2</v>
      </c>
      <c r="AC206" s="13">
        <v>13.737137000284704</v>
      </c>
      <c r="AD206" s="14">
        <v>4.9266946578176558</v>
      </c>
      <c r="AE206" s="13">
        <v>27.885036827798587</v>
      </c>
      <c r="AF206" s="13">
        <v>24</v>
      </c>
      <c r="AG206" s="13">
        <v>13.737137000284704</v>
      </c>
      <c r="AH206" s="14">
        <v>9.8533893156353116</v>
      </c>
      <c r="AI206" s="13">
        <v>32.138652064892185</v>
      </c>
      <c r="AJ206" s="13">
        <v>10.402224006489242</v>
      </c>
      <c r="AK206" s="13">
        <v>16.365527893138708</v>
      </c>
      <c r="AL206" s="14">
        <v>5.2590573019467906</v>
      </c>
      <c r="AM206" s="13">
        <v>385.66382477870621</v>
      </c>
      <c r="AN206" s="13">
        <v>124.8266880778709</v>
      </c>
      <c r="AO206" s="13">
        <v>16.365527893138708</v>
      </c>
      <c r="AP206" s="14">
        <v>10.518114603893581</v>
      </c>
    </row>
    <row r="207" spans="2:42" x14ac:dyDescent="0.25">
      <c r="B207" s="11">
        <v>204</v>
      </c>
      <c r="C207" s="13">
        <v>1868.7642419064557</v>
      </c>
      <c r="D207" s="13">
        <v>2964.0701224558293</v>
      </c>
      <c r="E207" s="13">
        <v>2390.6455020913409</v>
      </c>
      <c r="F207" s="14">
        <v>3600</v>
      </c>
      <c r="G207" s="13">
        <v>0</v>
      </c>
      <c r="H207" s="13">
        <v>0</v>
      </c>
      <c r="I207" s="13">
        <v>0</v>
      </c>
      <c r="J207" s="14">
        <v>0</v>
      </c>
      <c r="K207" s="13">
        <v>6</v>
      </c>
      <c r="L207" s="13">
        <v>13</v>
      </c>
      <c r="M207" s="13">
        <v>3</v>
      </c>
      <c r="N207" s="14">
        <v>0</v>
      </c>
      <c r="O207" s="13">
        <v>0.85618076594173764</v>
      </c>
      <c r="P207" s="13">
        <v>0.87717223027295144</v>
      </c>
      <c r="Q207" s="13">
        <v>0.87842383915261224</v>
      </c>
      <c r="R207" s="14">
        <v>1</v>
      </c>
      <c r="S207" s="13">
        <v>900</v>
      </c>
      <c r="T207" s="13">
        <v>2600</v>
      </c>
      <c r="U207" s="13">
        <v>1200</v>
      </c>
      <c r="V207" s="14">
        <v>0</v>
      </c>
      <c r="W207" s="13">
        <v>1100</v>
      </c>
      <c r="X207" s="13">
        <v>3000</v>
      </c>
      <c r="Y207" s="13">
        <v>2200</v>
      </c>
      <c r="Z207" s="14">
        <v>2500</v>
      </c>
      <c r="AA207" s="13">
        <v>2</v>
      </c>
      <c r="AB207" s="13">
        <v>2.8664094276885428</v>
      </c>
      <c r="AC207" s="13">
        <v>17.472562404111486</v>
      </c>
      <c r="AD207" s="14">
        <v>6.3755436533739882</v>
      </c>
      <c r="AE207" s="13">
        <v>12</v>
      </c>
      <c r="AF207" s="13">
        <v>37.263322559951057</v>
      </c>
      <c r="AG207" s="13">
        <v>52.417687212334457</v>
      </c>
      <c r="AH207" s="14">
        <v>0</v>
      </c>
      <c r="AI207" s="13">
        <v>32.516616173982982</v>
      </c>
      <c r="AJ207" s="13">
        <v>10.739128142076835</v>
      </c>
      <c r="AK207" s="13">
        <v>11.705716199261573</v>
      </c>
      <c r="AL207" s="14">
        <v>5.3158142842330189</v>
      </c>
      <c r="AM207" s="13">
        <v>195.09969704389789</v>
      </c>
      <c r="AN207" s="13">
        <v>139.60866584699886</v>
      </c>
      <c r="AO207" s="13">
        <v>35.11714859778472</v>
      </c>
      <c r="AP207" s="14">
        <v>0</v>
      </c>
    </row>
    <row r="208" spans="2:42" x14ac:dyDescent="0.25">
      <c r="B208" s="11">
        <v>205</v>
      </c>
      <c r="C208" s="13">
        <v>1973.5704396926033</v>
      </c>
      <c r="D208" s="13">
        <v>2730.3287665315524</v>
      </c>
      <c r="E208" s="13">
        <v>2332.5875269074304</v>
      </c>
      <c r="F208" s="14">
        <v>3663.162886735784</v>
      </c>
      <c r="G208" s="13">
        <v>0</v>
      </c>
      <c r="H208" s="13">
        <v>0</v>
      </c>
      <c r="I208" s="13">
        <v>0</v>
      </c>
      <c r="J208" s="14">
        <v>0</v>
      </c>
      <c r="K208" s="13">
        <v>8</v>
      </c>
      <c r="L208" s="13">
        <v>9</v>
      </c>
      <c r="M208" s="13">
        <v>4</v>
      </c>
      <c r="N208" s="14">
        <v>1</v>
      </c>
      <c r="O208" s="13">
        <v>0.81071339933993469</v>
      </c>
      <c r="P208" s="13">
        <v>0.95226627352386051</v>
      </c>
      <c r="Q208" s="13">
        <v>0.90028776017001289</v>
      </c>
      <c r="R208" s="14">
        <v>0.98275728142898167</v>
      </c>
      <c r="S208" s="13">
        <v>1200</v>
      </c>
      <c r="T208" s="13">
        <v>1800</v>
      </c>
      <c r="U208" s="13">
        <v>1600</v>
      </c>
      <c r="V208" s="14">
        <v>1100</v>
      </c>
      <c r="W208" s="13">
        <v>1400</v>
      </c>
      <c r="X208" s="13">
        <v>2200</v>
      </c>
      <c r="Y208" s="13">
        <v>2600</v>
      </c>
      <c r="Z208" s="14">
        <v>3600</v>
      </c>
      <c r="AA208" s="13">
        <v>3.2163239470407725</v>
      </c>
      <c r="AB208" s="13">
        <v>2</v>
      </c>
      <c r="AC208" s="13">
        <v>9.4830568653822738</v>
      </c>
      <c r="AD208" s="14">
        <v>9.1071726127273571</v>
      </c>
      <c r="AE208" s="13">
        <v>25.73059157632618</v>
      </c>
      <c r="AF208" s="13">
        <v>18</v>
      </c>
      <c r="AG208" s="13">
        <v>37.932227461529095</v>
      </c>
      <c r="AH208" s="14">
        <v>9.1071726127273571</v>
      </c>
      <c r="AI208" s="13">
        <v>30.855264171770965</v>
      </c>
      <c r="AJ208" s="13">
        <v>5.6373962361823251</v>
      </c>
      <c r="AK208" s="13">
        <v>8.4651463040154109</v>
      </c>
      <c r="AL208" s="14">
        <v>3.3075847584058318</v>
      </c>
      <c r="AM208" s="13">
        <v>246.84211337416772</v>
      </c>
      <c r="AN208" s="13">
        <v>50.736566125640927</v>
      </c>
      <c r="AO208" s="13">
        <v>33.860585216061644</v>
      </c>
      <c r="AP208" s="14">
        <v>3.3075847584058318</v>
      </c>
    </row>
    <row r="209" spans="2:42" x14ac:dyDescent="0.25">
      <c r="B209" s="11">
        <v>206</v>
      </c>
      <c r="C209" s="13">
        <v>1989.5454163117377</v>
      </c>
      <c r="D209" s="13">
        <v>2937.240458715039</v>
      </c>
      <c r="E209" s="13">
        <v>2214.189863423469</v>
      </c>
      <c r="F209" s="14">
        <v>3600</v>
      </c>
      <c r="G209" s="13">
        <v>0</v>
      </c>
      <c r="H209" s="13">
        <v>0</v>
      </c>
      <c r="I209" s="13">
        <v>0</v>
      </c>
      <c r="J209" s="14">
        <v>0</v>
      </c>
      <c r="K209" s="13">
        <v>8</v>
      </c>
      <c r="L209" s="13">
        <v>11</v>
      </c>
      <c r="M209" s="13">
        <v>2</v>
      </c>
      <c r="N209" s="14">
        <v>0</v>
      </c>
      <c r="O209" s="13">
        <v>0.80420380800661218</v>
      </c>
      <c r="P209" s="13">
        <v>0.88518459300313046</v>
      </c>
      <c r="Q209" s="13">
        <v>0.94842815184470486</v>
      </c>
      <c r="R209" s="14">
        <v>1</v>
      </c>
      <c r="S209" s="13">
        <v>1200</v>
      </c>
      <c r="T209" s="13">
        <v>2200</v>
      </c>
      <c r="U209" s="13">
        <v>800</v>
      </c>
      <c r="V209" s="14">
        <v>0</v>
      </c>
      <c r="W209" s="13">
        <v>1400</v>
      </c>
      <c r="X209" s="13">
        <v>2600</v>
      </c>
      <c r="Y209" s="13">
        <v>1800</v>
      </c>
      <c r="Z209" s="14">
        <v>2500</v>
      </c>
      <c r="AA209" s="13">
        <v>6.5721519914585764</v>
      </c>
      <c r="AB209" s="13">
        <v>3.0673313923298484</v>
      </c>
      <c r="AC209" s="13">
        <v>10.84616010884368</v>
      </c>
      <c r="AD209" s="14">
        <v>6.2702496489398305</v>
      </c>
      <c r="AE209" s="13">
        <v>52.577215931668611</v>
      </c>
      <c r="AF209" s="13">
        <v>33.740645315628335</v>
      </c>
      <c r="AG209" s="13">
        <v>21.69232021768736</v>
      </c>
      <c r="AH209" s="14">
        <v>0</v>
      </c>
      <c r="AI209" s="13">
        <v>28.671162567351221</v>
      </c>
      <c r="AJ209" s="13">
        <v>11.963049159987619</v>
      </c>
      <c r="AK209" s="13">
        <v>7.719705227062609</v>
      </c>
      <c r="AL209" s="14">
        <v>4.9051690315713214</v>
      </c>
      <c r="AM209" s="13">
        <v>229.36930053880977</v>
      </c>
      <c r="AN209" s="13">
        <v>131.5935407598638</v>
      </c>
      <c r="AO209" s="13">
        <v>15.439410454125218</v>
      </c>
      <c r="AP209" s="14">
        <v>0</v>
      </c>
    </row>
    <row r="210" spans="2:42" x14ac:dyDescent="0.25">
      <c r="B210" s="11">
        <v>207</v>
      </c>
      <c r="C210" s="13">
        <v>2185.8953323661931</v>
      </c>
      <c r="D210" s="13">
        <v>3014.5297219808131</v>
      </c>
      <c r="E210" s="13">
        <v>2302.202309343947</v>
      </c>
      <c r="F210" s="14">
        <v>3637.5876163274838</v>
      </c>
      <c r="G210" s="13">
        <v>0</v>
      </c>
      <c r="H210" s="13">
        <v>0</v>
      </c>
      <c r="I210" s="13">
        <v>0</v>
      </c>
      <c r="J210" s="14">
        <v>0</v>
      </c>
      <c r="K210" s="13">
        <v>12</v>
      </c>
      <c r="L210" s="13">
        <v>12</v>
      </c>
      <c r="M210" s="13">
        <v>3</v>
      </c>
      <c r="N210" s="14">
        <v>1</v>
      </c>
      <c r="O210" s="13">
        <v>0.73196551376868912</v>
      </c>
      <c r="P210" s="13">
        <v>0.86248942282498697</v>
      </c>
      <c r="Q210" s="13">
        <v>0.91217005190062206</v>
      </c>
      <c r="R210" s="14">
        <v>0.98966688357999399</v>
      </c>
      <c r="S210" s="13">
        <v>1800</v>
      </c>
      <c r="T210" s="13">
        <v>2400</v>
      </c>
      <c r="U210" s="13">
        <v>1200</v>
      </c>
      <c r="V210" s="14">
        <v>1100</v>
      </c>
      <c r="W210" s="13">
        <v>2000</v>
      </c>
      <c r="X210" s="13">
        <v>2800</v>
      </c>
      <c r="Y210" s="13">
        <v>2200</v>
      </c>
      <c r="Z210" s="14">
        <v>3600</v>
      </c>
      <c r="AA210" s="13">
        <v>2</v>
      </c>
      <c r="AB210" s="13">
        <v>2.8878366592022009</v>
      </c>
      <c r="AC210" s="13">
        <v>11.117959729157771</v>
      </c>
      <c r="AD210" s="14">
        <v>2.4617520378602959</v>
      </c>
      <c r="AE210" s="13">
        <v>24</v>
      </c>
      <c r="AF210" s="13">
        <v>34.654039910426413</v>
      </c>
      <c r="AG210" s="13">
        <v>33.353879187473311</v>
      </c>
      <c r="AH210" s="14">
        <v>2.4617520378602959</v>
      </c>
      <c r="AI210" s="13">
        <v>30.164138347757312</v>
      </c>
      <c r="AJ210" s="13">
        <v>13.61343260179936</v>
      </c>
      <c r="AK210" s="13">
        <v>9.9612278146929345</v>
      </c>
      <c r="AL210" s="14">
        <v>4.9780917845440857</v>
      </c>
      <c r="AM210" s="13">
        <v>361.96966017308773</v>
      </c>
      <c r="AN210" s="13">
        <v>163.36119122159232</v>
      </c>
      <c r="AO210" s="13">
        <v>29.883683444078805</v>
      </c>
      <c r="AP210" s="14">
        <v>4.9780917845440857</v>
      </c>
    </row>
    <row r="211" spans="2:42" x14ac:dyDescent="0.25">
      <c r="B211" s="11">
        <v>208</v>
      </c>
      <c r="C211" s="13">
        <v>2113.6747233128581</v>
      </c>
      <c r="D211" s="13">
        <v>2979.6420392479426</v>
      </c>
      <c r="E211" s="13">
        <v>2452.8335986024304</v>
      </c>
      <c r="F211" s="14">
        <v>3650.8095390873718</v>
      </c>
      <c r="G211" s="13">
        <v>0</v>
      </c>
      <c r="H211" s="13">
        <v>0</v>
      </c>
      <c r="I211" s="13">
        <v>0</v>
      </c>
      <c r="J211" s="14">
        <v>0</v>
      </c>
      <c r="K211" s="13">
        <v>10</v>
      </c>
      <c r="L211" s="13">
        <v>16</v>
      </c>
      <c r="M211" s="13">
        <v>4</v>
      </c>
      <c r="N211" s="14">
        <v>1</v>
      </c>
      <c r="O211" s="13">
        <v>0.75697550921754297</v>
      </c>
      <c r="P211" s="13">
        <v>0.8725880376745645</v>
      </c>
      <c r="Q211" s="13">
        <v>0.85615265593089274</v>
      </c>
      <c r="R211" s="14">
        <v>0.98608266507924347</v>
      </c>
      <c r="S211" s="13">
        <v>1500</v>
      </c>
      <c r="T211" s="13">
        <v>3200</v>
      </c>
      <c r="U211" s="13">
        <v>1600</v>
      </c>
      <c r="V211" s="14">
        <v>1100</v>
      </c>
      <c r="W211" s="13">
        <v>1700</v>
      </c>
      <c r="X211" s="13">
        <v>3600</v>
      </c>
      <c r="Y211" s="13">
        <v>2600</v>
      </c>
      <c r="Z211" s="14">
        <v>3600</v>
      </c>
      <c r="AA211" s="13">
        <v>5.8793662081589231</v>
      </c>
      <c r="AB211" s="13">
        <v>2.4840902578864794</v>
      </c>
      <c r="AC211" s="13">
        <v>11.091463881784719</v>
      </c>
      <c r="AD211" s="14">
        <v>6.8048752545620435</v>
      </c>
      <c r="AE211" s="13">
        <v>58.793662081589233</v>
      </c>
      <c r="AF211" s="13">
        <v>39.745444126183671</v>
      </c>
      <c r="AG211" s="13">
        <v>44.365855527138876</v>
      </c>
      <c r="AH211" s="14">
        <v>6.8048752545620435</v>
      </c>
      <c r="AI211" s="13">
        <v>29.11616046451487</v>
      </c>
      <c r="AJ211" s="13">
        <v>8.9829863514027224</v>
      </c>
      <c r="AK211" s="13">
        <v>14.801058050654603</v>
      </c>
      <c r="AL211" s="14">
        <v>3.2156058883826377</v>
      </c>
      <c r="AM211" s="13">
        <v>291.16160464514871</v>
      </c>
      <c r="AN211" s="13">
        <v>143.72778162244356</v>
      </c>
      <c r="AO211" s="13">
        <v>59.204232202618414</v>
      </c>
      <c r="AP211" s="14">
        <v>3.2156058883826377</v>
      </c>
    </row>
    <row r="212" spans="2:42" x14ac:dyDescent="0.25">
      <c r="B212" s="11">
        <v>209</v>
      </c>
      <c r="C212" s="13">
        <v>1891.7248250815253</v>
      </c>
      <c r="D212" s="13">
        <v>2779.7011762445768</v>
      </c>
      <c r="E212" s="13">
        <v>2536.1609916053585</v>
      </c>
      <c r="F212" s="14">
        <v>3693.0559503328773</v>
      </c>
      <c r="G212" s="13">
        <v>0</v>
      </c>
      <c r="H212" s="13">
        <v>0</v>
      </c>
      <c r="I212" s="13">
        <v>0</v>
      </c>
      <c r="J212" s="14">
        <v>0</v>
      </c>
      <c r="K212" s="13">
        <v>6</v>
      </c>
      <c r="L212" s="13">
        <v>9</v>
      </c>
      <c r="M212" s="13">
        <v>5</v>
      </c>
      <c r="N212" s="14">
        <v>2</v>
      </c>
      <c r="O212" s="13">
        <v>0.84578897458357705</v>
      </c>
      <c r="P212" s="13">
        <v>0.93535234010752333</v>
      </c>
      <c r="Q212" s="13">
        <v>0.82802314480467032</v>
      </c>
      <c r="R212" s="14">
        <v>0.97480245314872915</v>
      </c>
      <c r="S212" s="13">
        <v>900</v>
      </c>
      <c r="T212" s="13">
        <v>1800</v>
      </c>
      <c r="U212" s="13">
        <v>2000</v>
      </c>
      <c r="V212" s="14">
        <v>2200</v>
      </c>
      <c r="W212" s="13">
        <v>1100</v>
      </c>
      <c r="X212" s="13">
        <v>2200</v>
      </c>
      <c r="Y212" s="13">
        <v>3000</v>
      </c>
      <c r="Z212" s="14">
        <v>4700</v>
      </c>
      <c r="AA212" s="13">
        <v>8.521690953673442</v>
      </c>
      <c r="AB212" s="13">
        <v>2.185835846621381</v>
      </c>
      <c r="AC212" s="13">
        <v>11.392994096916476</v>
      </c>
      <c r="AD212" s="14">
        <v>3.6672751656143276</v>
      </c>
      <c r="AE212" s="13">
        <v>51.130145722040652</v>
      </c>
      <c r="AF212" s="13">
        <v>19.672522619592428</v>
      </c>
      <c r="AG212" s="13">
        <v>56.964970484582381</v>
      </c>
      <c r="AH212" s="14">
        <v>7.3345503312286553</v>
      </c>
      <c r="AI212" s="13">
        <v>28.488955146268093</v>
      </c>
      <c r="AJ212" s="13">
        <v>8.1577897361748803</v>
      </c>
      <c r="AK212" s="13">
        <v>13.371673051210998</v>
      </c>
      <c r="AL212" s="14">
        <v>5.4038417008431878</v>
      </c>
      <c r="AM212" s="13">
        <v>170.93373087760855</v>
      </c>
      <c r="AN212" s="13">
        <v>73.42010762557392</v>
      </c>
      <c r="AO212" s="13">
        <v>66.858365256054981</v>
      </c>
      <c r="AP212" s="14">
        <v>10.807683401686376</v>
      </c>
    </row>
    <row r="213" spans="2:42" x14ac:dyDescent="0.25">
      <c r="B213" s="11">
        <v>210</v>
      </c>
      <c r="C213" s="13">
        <v>2009.2552508181811</v>
      </c>
      <c r="D213" s="13">
        <v>2833.6079435407451</v>
      </c>
      <c r="E213" s="13">
        <v>2306.2635350606379</v>
      </c>
      <c r="F213" s="14">
        <v>3600</v>
      </c>
      <c r="G213" s="13">
        <v>0</v>
      </c>
      <c r="H213" s="13">
        <v>0</v>
      </c>
      <c r="I213" s="13">
        <v>0</v>
      </c>
      <c r="J213" s="14">
        <v>0</v>
      </c>
      <c r="K213" s="13">
        <v>8</v>
      </c>
      <c r="L213" s="13">
        <v>9</v>
      </c>
      <c r="M213" s="13">
        <v>4</v>
      </c>
      <c r="N213" s="14">
        <v>0</v>
      </c>
      <c r="O213" s="13">
        <v>0.79631495269128705</v>
      </c>
      <c r="P213" s="13">
        <v>0.91755812794311997</v>
      </c>
      <c r="Q213" s="13">
        <v>0.91056376171892484</v>
      </c>
      <c r="R213" s="14">
        <v>1</v>
      </c>
      <c r="S213" s="13">
        <v>1200</v>
      </c>
      <c r="T213" s="13">
        <v>1800</v>
      </c>
      <c r="U213" s="13">
        <v>1600</v>
      </c>
      <c r="V213" s="14">
        <v>0</v>
      </c>
      <c r="W213" s="13">
        <v>1400</v>
      </c>
      <c r="X213" s="13">
        <v>2200</v>
      </c>
      <c r="Y213" s="13">
        <v>2600</v>
      </c>
      <c r="Z213" s="14">
        <v>2500</v>
      </c>
      <c r="AA213" s="13">
        <v>7.1949162386999159</v>
      </c>
      <c r="AB213" s="13">
        <v>2</v>
      </c>
      <c r="AC213" s="13">
        <v>8.8010156292794104</v>
      </c>
      <c r="AD213" s="14">
        <v>2</v>
      </c>
      <c r="AE213" s="13">
        <v>57.559329909599327</v>
      </c>
      <c r="AF213" s="13">
        <v>18</v>
      </c>
      <c r="AG213" s="13">
        <v>35.204062517117642</v>
      </c>
      <c r="AH213" s="14">
        <v>0</v>
      </c>
      <c r="AI213" s="13">
        <v>29.468392276868414</v>
      </c>
      <c r="AJ213" s="13">
        <v>11.190699529100813</v>
      </c>
      <c r="AK213" s="13">
        <v>7.2975072613141165</v>
      </c>
      <c r="AL213" s="14">
        <v>4.7509296037074709</v>
      </c>
      <c r="AM213" s="13">
        <v>235.74713821494731</v>
      </c>
      <c r="AN213" s="13">
        <v>100.71629576190732</v>
      </c>
      <c r="AO213" s="13">
        <v>29.190029045256466</v>
      </c>
      <c r="AP213" s="14">
        <v>0</v>
      </c>
    </row>
    <row r="214" spans="2:42" x14ac:dyDescent="0.25">
      <c r="B214" s="11">
        <v>211</v>
      </c>
      <c r="C214" s="13">
        <v>2292.1114098527069</v>
      </c>
      <c r="D214" s="13">
        <v>2906.3332543222532</v>
      </c>
      <c r="E214" s="13">
        <v>2345.099548024305</v>
      </c>
      <c r="F214" s="14">
        <v>3721.3665773120051</v>
      </c>
      <c r="G214" s="13">
        <v>0</v>
      </c>
      <c r="H214" s="13">
        <v>0</v>
      </c>
      <c r="I214" s="13">
        <v>0</v>
      </c>
      <c r="J214" s="14">
        <v>0</v>
      </c>
      <c r="K214" s="13">
        <v>11</v>
      </c>
      <c r="L214" s="13">
        <v>15</v>
      </c>
      <c r="M214" s="13">
        <v>4</v>
      </c>
      <c r="N214" s="14">
        <v>3</v>
      </c>
      <c r="O214" s="13">
        <v>0.69804634849874836</v>
      </c>
      <c r="P214" s="13">
        <v>0.89459802867868676</v>
      </c>
      <c r="Q214" s="13">
        <v>0.89548437368861555</v>
      </c>
      <c r="R214" s="14">
        <v>0.96738655684932018</v>
      </c>
      <c r="S214" s="13">
        <v>1650</v>
      </c>
      <c r="T214" s="13">
        <v>3000</v>
      </c>
      <c r="U214" s="13">
        <v>1600</v>
      </c>
      <c r="V214" s="14">
        <v>3300</v>
      </c>
      <c r="W214" s="13">
        <v>1850</v>
      </c>
      <c r="X214" s="13">
        <v>3400</v>
      </c>
      <c r="Y214" s="13">
        <v>2600</v>
      </c>
      <c r="Z214" s="14">
        <v>5800</v>
      </c>
      <c r="AA214" s="13">
        <v>4.4908159583497973</v>
      </c>
      <c r="AB214" s="13">
        <v>3.8411612165274072</v>
      </c>
      <c r="AC214" s="13">
        <v>5.6903944629994498</v>
      </c>
      <c r="AD214" s="14">
        <v>3.8777369149040393</v>
      </c>
      <c r="AE214" s="13">
        <v>49.398975541847769</v>
      </c>
      <c r="AF214" s="13">
        <v>57.617418247911104</v>
      </c>
      <c r="AG214" s="13">
        <v>22.761577851997799</v>
      </c>
      <c r="AH214" s="14">
        <v>11.633210744712118</v>
      </c>
      <c r="AI214" s="13">
        <v>35.037662056359501</v>
      </c>
      <c r="AJ214" s="13">
        <v>6.2774280303186663</v>
      </c>
      <c r="AK214" s="13">
        <v>13.122418273049767</v>
      </c>
      <c r="AL214" s="14">
        <v>3.9494894412591153</v>
      </c>
      <c r="AM214" s="13">
        <v>385.41428261995452</v>
      </c>
      <c r="AN214" s="13">
        <v>94.16142045478</v>
      </c>
      <c r="AO214" s="13">
        <v>52.48967309219907</v>
      </c>
      <c r="AP214" s="14">
        <v>11.848468323777347</v>
      </c>
    </row>
    <row r="215" spans="2:42" x14ac:dyDescent="0.25">
      <c r="B215" s="11">
        <v>212</v>
      </c>
      <c r="C215" s="13">
        <v>2003.5606779214349</v>
      </c>
      <c r="D215" s="13">
        <v>2717.1112116545464</v>
      </c>
      <c r="E215" s="13">
        <v>2304.0388814669732</v>
      </c>
      <c r="F215" s="14">
        <v>3600</v>
      </c>
      <c r="G215" s="13">
        <v>0</v>
      </c>
      <c r="H215" s="13">
        <v>0</v>
      </c>
      <c r="I215" s="13">
        <v>0</v>
      </c>
      <c r="J215" s="14">
        <v>0</v>
      </c>
      <c r="K215" s="13">
        <v>9</v>
      </c>
      <c r="L215" s="13">
        <v>5</v>
      </c>
      <c r="M215" s="13">
        <v>3</v>
      </c>
      <c r="N215" s="14">
        <v>0</v>
      </c>
      <c r="O215" s="13">
        <v>0.79857826001052135</v>
      </c>
      <c r="P215" s="13">
        <v>0.95689863147587795</v>
      </c>
      <c r="Q215" s="13">
        <v>0.9114429521531936</v>
      </c>
      <c r="R215" s="14">
        <v>1</v>
      </c>
      <c r="S215" s="13">
        <v>1350</v>
      </c>
      <c r="T215" s="13">
        <v>1000</v>
      </c>
      <c r="U215" s="13">
        <v>1200</v>
      </c>
      <c r="V215" s="14">
        <v>0</v>
      </c>
      <c r="W215" s="13">
        <v>1550</v>
      </c>
      <c r="X215" s="13">
        <v>1400</v>
      </c>
      <c r="Y215" s="13">
        <v>2200</v>
      </c>
      <c r="Z215" s="14">
        <v>2500</v>
      </c>
      <c r="AA215" s="13">
        <v>3.7676364442726515</v>
      </c>
      <c r="AB215" s="13">
        <v>3.378526427284299</v>
      </c>
      <c r="AC215" s="13">
        <v>8.5921132076389739</v>
      </c>
      <c r="AD215" s="14">
        <v>8.2579798981951082</v>
      </c>
      <c r="AE215" s="13">
        <v>33.908727998453863</v>
      </c>
      <c r="AF215" s="13">
        <v>16.892632136421494</v>
      </c>
      <c r="AG215" s="13">
        <v>25.776339622916922</v>
      </c>
      <c r="AH215" s="14">
        <v>0</v>
      </c>
      <c r="AI215" s="13">
        <v>28.459841954043924</v>
      </c>
      <c r="AJ215" s="13">
        <v>9.0346677076628517</v>
      </c>
      <c r="AK215" s="13">
        <v>12.661578275594557</v>
      </c>
      <c r="AL215" s="14">
        <v>7.373056779467607</v>
      </c>
      <c r="AM215" s="13">
        <v>256.13857758639529</v>
      </c>
      <c r="AN215" s="13">
        <v>45.173338538314255</v>
      </c>
      <c r="AO215" s="13">
        <v>37.984734826783672</v>
      </c>
      <c r="AP215" s="14">
        <v>0</v>
      </c>
    </row>
    <row r="216" spans="2:42" x14ac:dyDescent="0.25">
      <c r="B216" s="11">
        <v>213</v>
      </c>
      <c r="C216" s="13">
        <v>2251.9340001779792</v>
      </c>
      <c r="D216" s="13">
        <v>2946.2888459315072</v>
      </c>
      <c r="E216" s="13">
        <v>2233.7367794253464</v>
      </c>
      <c r="F216" s="14">
        <v>3600</v>
      </c>
      <c r="G216" s="13">
        <v>0</v>
      </c>
      <c r="H216" s="13">
        <v>0</v>
      </c>
      <c r="I216" s="13">
        <v>0</v>
      </c>
      <c r="J216" s="14">
        <v>0</v>
      </c>
      <c r="K216" s="13">
        <v>12</v>
      </c>
      <c r="L216" s="13">
        <v>13</v>
      </c>
      <c r="M216" s="13">
        <v>2</v>
      </c>
      <c r="N216" s="14">
        <v>0</v>
      </c>
      <c r="O216" s="13">
        <v>0.71050039649188013</v>
      </c>
      <c r="P216" s="13">
        <v>0.88246609071962068</v>
      </c>
      <c r="Q216" s="13">
        <v>0.94012867556411384</v>
      </c>
      <c r="R216" s="14">
        <v>1</v>
      </c>
      <c r="S216" s="13">
        <v>1800</v>
      </c>
      <c r="T216" s="13">
        <v>2600</v>
      </c>
      <c r="U216" s="13">
        <v>800</v>
      </c>
      <c r="V216" s="14">
        <v>0</v>
      </c>
      <c r="W216" s="13">
        <v>2000</v>
      </c>
      <c r="X216" s="13">
        <v>3000</v>
      </c>
      <c r="Y216" s="13">
        <v>1800</v>
      </c>
      <c r="Z216" s="14">
        <v>2500</v>
      </c>
      <c r="AA216" s="13">
        <v>5.7030054785734858</v>
      </c>
      <c r="AB216" s="13">
        <v>3.2954995845544692</v>
      </c>
      <c r="AC216" s="13">
        <v>12.105651923261338</v>
      </c>
      <c r="AD216" s="14">
        <v>5.0536575907291068</v>
      </c>
      <c r="AE216" s="13">
        <v>68.436065742881823</v>
      </c>
      <c r="AF216" s="13">
        <v>42.841494599208097</v>
      </c>
      <c r="AG216" s="13">
        <v>24.211303846522675</v>
      </c>
      <c r="AH216" s="14">
        <v>0</v>
      </c>
      <c r="AI216" s="13">
        <v>29.036946942400892</v>
      </c>
      <c r="AJ216" s="13">
        <v>9.7236411357336898</v>
      </c>
      <c r="AK216" s="13">
        <v>9.4480248736577206</v>
      </c>
      <c r="AL216" s="14">
        <v>5.6922453866996392</v>
      </c>
      <c r="AM216" s="13">
        <v>348.44336330881072</v>
      </c>
      <c r="AN216" s="13">
        <v>126.40733476453796</v>
      </c>
      <c r="AO216" s="13">
        <v>18.896049747315441</v>
      </c>
      <c r="AP216" s="14">
        <v>0</v>
      </c>
    </row>
    <row r="217" spans="2:42" x14ac:dyDescent="0.25">
      <c r="B217" s="11">
        <v>214</v>
      </c>
      <c r="C217" s="13">
        <v>2618.4936622199261</v>
      </c>
      <c r="D217" s="13">
        <v>2845.4295275845961</v>
      </c>
      <c r="E217" s="13">
        <v>2206.9597936059145</v>
      </c>
      <c r="F217" s="14">
        <v>3648.6032197869617</v>
      </c>
      <c r="G217" s="13">
        <v>0</v>
      </c>
      <c r="H217" s="13">
        <v>0</v>
      </c>
      <c r="I217" s="13">
        <v>0</v>
      </c>
      <c r="J217" s="14">
        <v>0</v>
      </c>
      <c r="K217" s="13">
        <v>15</v>
      </c>
      <c r="L217" s="13">
        <v>12</v>
      </c>
      <c r="M217" s="13">
        <v>2</v>
      </c>
      <c r="N217" s="14">
        <v>1</v>
      </c>
      <c r="O217" s="13">
        <v>0.61103833210867509</v>
      </c>
      <c r="P217" s="13">
        <v>0.91374605302808742</v>
      </c>
      <c r="Q217" s="13">
        <v>0.95153523235185233</v>
      </c>
      <c r="R217" s="14">
        <v>0.98667895168118613</v>
      </c>
      <c r="S217" s="13">
        <v>2250</v>
      </c>
      <c r="T217" s="13">
        <v>2400</v>
      </c>
      <c r="U217" s="13">
        <v>800</v>
      </c>
      <c r="V217" s="14">
        <v>1100</v>
      </c>
      <c r="W217" s="13">
        <v>2450</v>
      </c>
      <c r="X217" s="13">
        <v>2800</v>
      </c>
      <c r="Y217" s="13">
        <v>1800</v>
      </c>
      <c r="Z217" s="14">
        <v>3600</v>
      </c>
      <c r="AA217" s="13">
        <v>6.111460511021666</v>
      </c>
      <c r="AB217" s="13">
        <v>3.3592941254744826</v>
      </c>
      <c r="AC217" s="13">
        <v>10.090352280087357</v>
      </c>
      <c r="AD217" s="14">
        <v>5.9685641320147944</v>
      </c>
      <c r="AE217" s="13">
        <v>91.671907665324994</v>
      </c>
      <c r="AF217" s="13">
        <v>40.311529505693791</v>
      </c>
      <c r="AG217" s="13">
        <v>20.180704560174714</v>
      </c>
      <c r="AH217" s="14">
        <v>5.9685641320147944</v>
      </c>
      <c r="AI217" s="13">
        <v>31.228859606545527</v>
      </c>
      <c r="AJ217" s="13">
        <v>6.9911795111550239</v>
      </c>
      <c r="AK217" s="13">
        <v>7.3569640732458472</v>
      </c>
      <c r="AL217" s="14">
        <v>3.6225906575311511</v>
      </c>
      <c r="AM217" s="13">
        <v>468.43289409818289</v>
      </c>
      <c r="AN217" s="13">
        <v>83.894154133860283</v>
      </c>
      <c r="AO217" s="13">
        <v>14.713928146491694</v>
      </c>
      <c r="AP217" s="14">
        <v>3.6225906575311511</v>
      </c>
    </row>
    <row r="218" spans="2:42" x14ac:dyDescent="0.25">
      <c r="B218" s="11">
        <v>215</v>
      </c>
      <c r="C218" s="13">
        <v>2559.8576881717254</v>
      </c>
      <c r="D218" s="13">
        <v>2872.0121953797598</v>
      </c>
      <c r="E218" s="13">
        <v>2373.4154172990811</v>
      </c>
      <c r="F218" s="14">
        <v>3660.6992768712421</v>
      </c>
      <c r="G218" s="13">
        <v>0</v>
      </c>
      <c r="H218" s="13">
        <v>0</v>
      </c>
      <c r="I218" s="13">
        <v>0</v>
      </c>
      <c r="J218" s="14">
        <v>0</v>
      </c>
      <c r="K218" s="13">
        <v>15</v>
      </c>
      <c r="L218" s="13">
        <v>12</v>
      </c>
      <c r="M218" s="13">
        <v>5</v>
      </c>
      <c r="N218" s="14">
        <v>1</v>
      </c>
      <c r="O218" s="13">
        <v>0.62503474603025111</v>
      </c>
      <c r="P218" s="13">
        <v>0.90528863497956269</v>
      </c>
      <c r="Q218" s="13">
        <v>0.8848008590041837</v>
      </c>
      <c r="R218" s="14">
        <v>0.98341866613989637</v>
      </c>
      <c r="S218" s="13">
        <v>2250</v>
      </c>
      <c r="T218" s="13">
        <v>2400</v>
      </c>
      <c r="U218" s="13">
        <v>2000</v>
      </c>
      <c r="V218" s="14">
        <v>1100</v>
      </c>
      <c r="W218" s="13">
        <v>2450</v>
      </c>
      <c r="X218" s="13">
        <v>2800</v>
      </c>
      <c r="Y218" s="13">
        <v>3000</v>
      </c>
      <c r="Z218" s="14">
        <v>3600</v>
      </c>
      <c r="AA218" s="13">
        <v>5.0989066820149</v>
      </c>
      <c r="AB218" s="13">
        <v>3.4055752634484096</v>
      </c>
      <c r="AC218" s="13">
        <v>5.0788351755355983</v>
      </c>
      <c r="AD218" s="14">
        <v>7.2703241729996195</v>
      </c>
      <c r="AE218" s="13">
        <v>76.483600230223502</v>
      </c>
      <c r="AF218" s="13">
        <v>40.866903161380918</v>
      </c>
      <c r="AG218" s="13">
        <v>25.394175877677991</v>
      </c>
      <c r="AH218" s="14">
        <v>7.2703241729996195</v>
      </c>
      <c r="AI218" s="13">
        <v>30.897757699080991</v>
      </c>
      <c r="AJ218" s="13">
        <v>7.9597885390040828</v>
      </c>
      <c r="AK218" s="13">
        <v>11.509841127861964</v>
      </c>
      <c r="AL218" s="14">
        <v>4.6682362062750045</v>
      </c>
      <c r="AM218" s="13">
        <v>463.46636548621484</v>
      </c>
      <c r="AN218" s="13">
        <v>95.51746246804899</v>
      </c>
      <c r="AO218" s="13">
        <v>57.549205639309818</v>
      </c>
      <c r="AP218" s="14">
        <v>4.6682362062750045</v>
      </c>
    </row>
    <row r="219" spans="2:42" x14ac:dyDescent="0.25">
      <c r="B219" s="11">
        <v>216</v>
      </c>
      <c r="C219" s="13">
        <v>1978.509195491456</v>
      </c>
      <c r="D219" s="13">
        <v>2930.4851339370275</v>
      </c>
      <c r="E219" s="13">
        <v>2165.1195645022076</v>
      </c>
      <c r="F219" s="14">
        <v>3600</v>
      </c>
      <c r="G219" s="13">
        <v>0</v>
      </c>
      <c r="H219" s="13">
        <v>0</v>
      </c>
      <c r="I219" s="13">
        <v>0</v>
      </c>
      <c r="J219" s="14">
        <v>0</v>
      </c>
      <c r="K219" s="13">
        <v>9</v>
      </c>
      <c r="L219" s="13">
        <v>16</v>
      </c>
      <c r="M219" s="13">
        <v>1</v>
      </c>
      <c r="N219" s="14">
        <v>0</v>
      </c>
      <c r="O219" s="13">
        <v>0.80868969608329999</v>
      </c>
      <c r="P219" s="13">
        <v>0.8872251116001979</v>
      </c>
      <c r="Q219" s="13">
        <v>0.96992334023032134</v>
      </c>
      <c r="R219" s="14">
        <v>1</v>
      </c>
      <c r="S219" s="13">
        <v>1350</v>
      </c>
      <c r="T219" s="13">
        <v>3200</v>
      </c>
      <c r="U219" s="13">
        <v>400</v>
      </c>
      <c r="V219" s="14">
        <v>0</v>
      </c>
      <c r="W219" s="13">
        <v>1550</v>
      </c>
      <c r="X219" s="13">
        <v>3600</v>
      </c>
      <c r="Y219" s="13">
        <v>1400</v>
      </c>
      <c r="Z219" s="14">
        <v>2500</v>
      </c>
      <c r="AA219" s="13">
        <v>2</v>
      </c>
      <c r="AB219" s="13">
        <v>2.4750670391733887</v>
      </c>
      <c r="AC219" s="13">
        <v>11.787884169467418</v>
      </c>
      <c r="AD219" s="14">
        <v>4.1491718882889614</v>
      </c>
      <c r="AE219" s="13">
        <v>18</v>
      </c>
      <c r="AF219" s="13">
        <v>39.601072626774219</v>
      </c>
      <c r="AG219" s="13">
        <v>11.787884169467418</v>
      </c>
      <c r="AH219" s="14">
        <v>0</v>
      </c>
      <c r="AI219" s="13">
        <v>28.609648626671991</v>
      </c>
      <c r="AJ219" s="13">
        <v>7.674672916808797</v>
      </c>
      <c r="AK219" s="13">
        <v>9.8673108647011532</v>
      </c>
      <c r="AL219" s="14">
        <v>5.2039056871747436</v>
      </c>
      <c r="AM219" s="13">
        <v>257.4868376400479</v>
      </c>
      <c r="AN219" s="13">
        <v>122.79476666894075</v>
      </c>
      <c r="AO219" s="13">
        <v>9.8673108647011532</v>
      </c>
      <c r="AP219" s="14">
        <v>0</v>
      </c>
    </row>
    <row r="220" spans="2:42" x14ac:dyDescent="0.25">
      <c r="B220" s="11">
        <v>217</v>
      </c>
      <c r="C220" s="13">
        <v>2198.5783969808508</v>
      </c>
      <c r="D220" s="13">
        <v>2813.0774345937698</v>
      </c>
      <c r="E220" s="13">
        <v>2468.4931373553568</v>
      </c>
      <c r="F220" s="14">
        <v>3876.8709858253183</v>
      </c>
      <c r="G220" s="13">
        <v>0</v>
      </c>
      <c r="H220" s="13">
        <v>0</v>
      </c>
      <c r="I220" s="13">
        <v>0</v>
      </c>
      <c r="J220" s="14">
        <v>0</v>
      </c>
      <c r="K220" s="13">
        <v>10</v>
      </c>
      <c r="L220" s="13">
        <v>10</v>
      </c>
      <c r="M220" s="13">
        <v>5</v>
      </c>
      <c r="N220" s="14">
        <v>4</v>
      </c>
      <c r="O220" s="13">
        <v>0.72774298255507497</v>
      </c>
      <c r="P220" s="13">
        <v>0.92425468564304214</v>
      </c>
      <c r="Q220" s="13">
        <v>0.85072142523752547</v>
      </c>
      <c r="R220" s="14">
        <v>0.92858390520664247</v>
      </c>
      <c r="S220" s="13">
        <v>1500</v>
      </c>
      <c r="T220" s="13">
        <v>2000</v>
      </c>
      <c r="U220" s="13">
        <v>2000</v>
      </c>
      <c r="V220" s="14">
        <v>4400</v>
      </c>
      <c r="W220" s="13">
        <v>1700</v>
      </c>
      <c r="X220" s="13">
        <v>2400</v>
      </c>
      <c r="Y220" s="13">
        <v>3000</v>
      </c>
      <c r="Z220" s="14">
        <v>6900</v>
      </c>
      <c r="AA220" s="13">
        <v>7.2435610331710381</v>
      </c>
      <c r="AB220" s="13">
        <v>2.7715777613555108</v>
      </c>
      <c r="AC220" s="13">
        <v>13.841300647709103</v>
      </c>
      <c r="AD220" s="14">
        <v>6.4309968039160355</v>
      </c>
      <c r="AE220" s="13">
        <v>72.435610331710379</v>
      </c>
      <c r="AF220" s="13">
        <v>27.715777613555108</v>
      </c>
      <c r="AG220" s="13">
        <v>69.206503238545508</v>
      </c>
      <c r="AH220" s="14">
        <v>25.723987215664142</v>
      </c>
      <c r="AI220" s="13">
        <v>31.961449478898157</v>
      </c>
      <c r="AJ220" s="13">
        <v>8.1357475060464211</v>
      </c>
      <c r="AK220" s="13">
        <v>7.6548141180872138</v>
      </c>
      <c r="AL220" s="14">
        <v>6.4239002588883052</v>
      </c>
      <c r="AM220" s="13">
        <v>319.61449478898157</v>
      </c>
      <c r="AN220" s="13">
        <v>81.357475060464211</v>
      </c>
      <c r="AO220" s="13">
        <v>38.274070590436068</v>
      </c>
      <c r="AP220" s="14">
        <v>25.695601035553221</v>
      </c>
    </row>
    <row r="221" spans="2:42" x14ac:dyDescent="0.25">
      <c r="B221" s="11">
        <v>218</v>
      </c>
      <c r="C221" s="13">
        <v>1641.7294682715112</v>
      </c>
      <c r="D221" s="13">
        <v>3094.5000024928863</v>
      </c>
      <c r="E221" s="13">
        <v>2373.198870401015</v>
      </c>
      <c r="F221" s="14">
        <v>3600</v>
      </c>
      <c r="G221" s="13">
        <v>0</v>
      </c>
      <c r="H221" s="13">
        <v>0</v>
      </c>
      <c r="I221" s="13">
        <v>0</v>
      </c>
      <c r="J221" s="14">
        <v>0</v>
      </c>
      <c r="K221" s="13">
        <v>1</v>
      </c>
      <c r="L221" s="13">
        <v>15</v>
      </c>
      <c r="M221" s="13">
        <v>4</v>
      </c>
      <c r="N221" s="14">
        <v>0</v>
      </c>
      <c r="O221" s="13">
        <v>0.97458200691527697</v>
      </c>
      <c r="P221" s="13">
        <v>0.84020035479252742</v>
      </c>
      <c r="Q221" s="13">
        <v>0.88488159428676505</v>
      </c>
      <c r="R221" s="14">
        <v>1</v>
      </c>
      <c r="S221" s="13">
        <v>150</v>
      </c>
      <c r="T221" s="13">
        <v>3000</v>
      </c>
      <c r="U221" s="13">
        <v>1600</v>
      </c>
      <c r="V221" s="14">
        <v>0</v>
      </c>
      <c r="W221" s="13">
        <v>350</v>
      </c>
      <c r="X221" s="13">
        <v>3400</v>
      </c>
      <c r="Y221" s="13">
        <v>2600</v>
      </c>
      <c r="Z221" s="14">
        <v>2500</v>
      </c>
      <c r="AA221" s="13">
        <v>4.2099926214931891</v>
      </c>
      <c r="AB221" s="13">
        <v>3.9934126041968794</v>
      </c>
      <c r="AC221" s="13">
        <v>14.427351263949829</v>
      </c>
      <c r="AD221" s="14">
        <v>7.1408078384954301</v>
      </c>
      <c r="AE221" s="13">
        <v>4.2099926214931891</v>
      </c>
      <c r="AF221" s="13">
        <v>59.901189062953193</v>
      </c>
      <c r="AG221" s="13">
        <v>57.709405055799316</v>
      </c>
      <c r="AH221" s="14">
        <v>0</v>
      </c>
      <c r="AI221" s="13">
        <v>32.39191742050793</v>
      </c>
      <c r="AJ221" s="13">
        <v>11.347353335720488</v>
      </c>
      <c r="AK221" s="13">
        <v>6.2939617644324635</v>
      </c>
      <c r="AL221" s="14">
        <v>4.254114671090524</v>
      </c>
      <c r="AM221" s="13">
        <v>32.39191742050793</v>
      </c>
      <c r="AN221" s="13">
        <v>170.21030003580731</v>
      </c>
      <c r="AO221" s="13">
        <v>25.175847057729854</v>
      </c>
      <c r="AP221" s="14">
        <v>0</v>
      </c>
    </row>
    <row r="222" spans="2:42" x14ac:dyDescent="0.25">
      <c r="B222" s="11">
        <v>219</v>
      </c>
      <c r="C222" s="13">
        <v>3144.3803963614168</v>
      </c>
      <c r="D222" s="13">
        <v>2962.8592027331651</v>
      </c>
      <c r="E222" s="13">
        <v>2252.5437476940519</v>
      </c>
      <c r="F222" s="14">
        <v>3710.7184728791422</v>
      </c>
      <c r="G222" s="13">
        <v>0</v>
      </c>
      <c r="H222" s="13">
        <v>0</v>
      </c>
      <c r="I222" s="13">
        <v>0</v>
      </c>
      <c r="J222" s="14">
        <v>0</v>
      </c>
      <c r="K222" s="13">
        <v>17</v>
      </c>
      <c r="L222" s="13">
        <v>11</v>
      </c>
      <c r="M222" s="13">
        <v>2</v>
      </c>
      <c r="N222" s="14">
        <v>3</v>
      </c>
      <c r="O222" s="13">
        <v>0.50884428673180648</v>
      </c>
      <c r="P222" s="13">
        <v>0.87753073031670337</v>
      </c>
      <c r="Q222" s="13">
        <v>0.93227934070083562</v>
      </c>
      <c r="R222" s="14">
        <v>0.97016252413424509</v>
      </c>
      <c r="S222" s="13">
        <v>2550</v>
      </c>
      <c r="T222" s="13">
        <v>2200</v>
      </c>
      <c r="U222" s="13">
        <v>800</v>
      </c>
      <c r="V222" s="14">
        <v>3300</v>
      </c>
      <c r="W222" s="13">
        <v>2750</v>
      </c>
      <c r="X222" s="13">
        <v>2600</v>
      </c>
      <c r="Y222" s="13">
        <v>1800</v>
      </c>
      <c r="Z222" s="14">
        <v>5800</v>
      </c>
      <c r="AA222" s="13">
        <v>6.7527087424329206</v>
      </c>
      <c r="AB222" s="13">
        <v>3.4842364329043201</v>
      </c>
      <c r="AC222" s="13">
        <v>9.7336969970012852</v>
      </c>
      <c r="AD222" s="14">
        <v>2.3162859922680861</v>
      </c>
      <c r="AE222" s="13">
        <v>114.79604862135965</v>
      </c>
      <c r="AF222" s="13">
        <v>38.326600761947518</v>
      </c>
      <c r="AG222" s="13">
        <v>19.46739399400257</v>
      </c>
      <c r="AH222" s="14">
        <v>6.9488579768042582</v>
      </c>
      <c r="AI222" s="13">
        <v>34.851069322637585</v>
      </c>
      <c r="AJ222" s="13">
        <v>12.548104325636325</v>
      </c>
      <c r="AK222" s="13">
        <v>14.645740350697899</v>
      </c>
      <c r="AL222" s="14">
        <v>4.8447082155131103</v>
      </c>
      <c r="AM222" s="13">
        <v>592.46817848483897</v>
      </c>
      <c r="AN222" s="13">
        <v>138.02914758199958</v>
      </c>
      <c r="AO222" s="13">
        <v>29.291480701395798</v>
      </c>
      <c r="AP222" s="14">
        <v>14.534124646539331</v>
      </c>
    </row>
    <row r="223" spans="2:42" x14ac:dyDescent="0.25">
      <c r="B223" s="11">
        <v>220</v>
      </c>
      <c r="C223" s="13">
        <v>2169.7545956566232</v>
      </c>
      <c r="D223" s="13">
        <v>2998.8876703433066</v>
      </c>
      <c r="E223" s="13">
        <v>2269.2358960785705</v>
      </c>
      <c r="F223" s="14">
        <v>3657.5483453999509</v>
      </c>
      <c r="G223" s="13">
        <v>0</v>
      </c>
      <c r="H223" s="13">
        <v>0</v>
      </c>
      <c r="I223" s="13">
        <v>0</v>
      </c>
      <c r="J223" s="14">
        <v>0</v>
      </c>
      <c r="K223" s="13">
        <v>10</v>
      </c>
      <c r="L223" s="13">
        <v>11</v>
      </c>
      <c r="M223" s="13">
        <v>3</v>
      </c>
      <c r="N223" s="14">
        <v>1</v>
      </c>
      <c r="O223" s="13">
        <v>0.73741058237777302</v>
      </c>
      <c r="P223" s="13">
        <v>0.86698812553467774</v>
      </c>
      <c r="Q223" s="13">
        <v>0.92542163801876021</v>
      </c>
      <c r="R223" s="14">
        <v>0.9842658688374335</v>
      </c>
      <c r="S223" s="13">
        <v>1500</v>
      </c>
      <c r="T223" s="13">
        <v>2200</v>
      </c>
      <c r="U223" s="13">
        <v>1200</v>
      </c>
      <c r="V223" s="14">
        <v>1100</v>
      </c>
      <c r="W223" s="13">
        <v>1700</v>
      </c>
      <c r="X223" s="13">
        <v>2600</v>
      </c>
      <c r="Y223" s="13">
        <v>2200</v>
      </c>
      <c r="Z223" s="14">
        <v>3600</v>
      </c>
      <c r="AA223" s="13">
        <v>5.8537815580114358</v>
      </c>
      <c r="AB223" s="13">
        <v>2.5835586606660135</v>
      </c>
      <c r="AC223" s="13">
        <v>10.446393720309867</v>
      </c>
      <c r="AD223" s="14">
        <v>7.1613865976347677</v>
      </c>
      <c r="AE223" s="13">
        <v>58.537815580114355</v>
      </c>
      <c r="AF223" s="13">
        <v>28.419145267326147</v>
      </c>
      <c r="AG223" s="13">
        <v>31.339181160929602</v>
      </c>
      <c r="AH223" s="14">
        <v>7.1613865976347677</v>
      </c>
      <c r="AI223" s="13">
        <v>31.959094579589255</v>
      </c>
      <c r="AJ223" s="13">
        <v>14.82890490570345</v>
      </c>
      <c r="AK223" s="13">
        <v>7.4524131551876964</v>
      </c>
      <c r="AL223" s="14">
        <v>4.1671878394131365</v>
      </c>
      <c r="AM223" s="13">
        <v>319.59094579589254</v>
      </c>
      <c r="AN223" s="13">
        <v>163.11795396273794</v>
      </c>
      <c r="AO223" s="13">
        <v>22.35723946556309</v>
      </c>
      <c r="AP223" s="14">
        <v>4.1671878394131365</v>
      </c>
    </row>
    <row r="224" spans="2:42" x14ac:dyDescent="0.25">
      <c r="B224" s="11">
        <v>221</v>
      </c>
      <c r="C224" s="13">
        <v>2064.6739623984859</v>
      </c>
      <c r="D224" s="13">
        <v>2715.7274341866423</v>
      </c>
      <c r="E224" s="13">
        <v>2184.6729490519415</v>
      </c>
      <c r="F224" s="14">
        <v>3600</v>
      </c>
      <c r="G224" s="13">
        <v>0</v>
      </c>
      <c r="H224" s="13">
        <v>0</v>
      </c>
      <c r="I224" s="13">
        <v>0</v>
      </c>
      <c r="J224" s="14">
        <v>0</v>
      </c>
      <c r="K224" s="13">
        <v>9</v>
      </c>
      <c r="L224" s="13">
        <v>12</v>
      </c>
      <c r="M224" s="13">
        <v>3</v>
      </c>
      <c r="N224" s="14">
        <v>0</v>
      </c>
      <c r="O224" s="13">
        <v>0.77494075536329021</v>
      </c>
      <c r="P224" s="13">
        <v>0.95738621161688764</v>
      </c>
      <c r="Q224" s="13">
        <v>0.96124227697848952</v>
      </c>
      <c r="R224" s="14">
        <v>1</v>
      </c>
      <c r="S224" s="13">
        <v>1350</v>
      </c>
      <c r="T224" s="13">
        <v>2400</v>
      </c>
      <c r="U224" s="13">
        <v>1200</v>
      </c>
      <c r="V224" s="14">
        <v>0</v>
      </c>
      <c r="W224" s="13">
        <v>1550</v>
      </c>
      <c r="X224" s="13">
        <v>2800</v>
      </c>
      <c r="Y224" s="13">
        <v>2200</v>
      </c>
      <c r="Z224" s="14">
        <v>2500</v>
      </c>
      <c r="AA224" s="13">
        <v>2</v>
      </c>
      <c r="AB224" s="13">
        <v>4.2820907579767713</v>
      </c>
      <c r="AC224" s="13">
        <v>7.4067945636586749</v>
      </c>
      <c r="AD224" s="14">
        <v>6.4203802592854942</v>
      </c>
      <c r="AE224" s="13">
        <v>18</v>
      </c>
      <c r="AF224" s="13">
        <v>51.385089095721256</v>
      </c>
      <c r="AG224" s="13">
        <v>22.220383690976025</v>
      </c>
      <c r="AH224" s="14">
        <v>0</v>
      </c>
      <c r="AI224" s="13">
        <v>34.00947914187357</v>
      </c>
      <c r="AJ224" s="13">
        <v>0.8315638479967209</v>
      </c>
      <c r="AK224" s="13">
        <v>1.8950589615038709</v>
      </c>
      <c r="AL224" s="14">
        <v>5.9273557030482555</v>
      </c>
      <c r="AM224" s="13">
        <v>306.08531227686211</v>
      </c>
      <c r="AN224" s="13">
        <v>9.9787661759606507</v>
      </c>
      <c r="AO224" s="13">
        <v>5.6851768845116126</v>
      </c>
      <c r="AP224" s="14">
        <v>0</v>
      </c>
    </row>
    <row r="225" spans="2:42" x14ac:dyDescent="0.25">
      <c r="B225" s="11">
        <v>222</v>
      </c>
      <c r="C225" s="13">
        <v>2352.5810934547676</v>
      </c>
      <c r="D225" s="13">
        <v>2921.8059089480821</v>
      </c>
      <c r="E225" s="13">
        <v>2255.0443890555921</v>
      </c>
      <c r="F225" s="14">
        <v>3699.7745827245585</v>
      </c>
      <c r="G225" s="13">
        <v>0</v>
      </c>
      <c r="H225" s="13">
        <v>0</v>
      </c>
      <c r="I225" s="13">
        <v>0</v>
      </c>
      <c r="J225" s="14">
        <v>0</v>
      </c>
      <c r="K225" s="13">
        <v>13</v>
      </c>
      <c r="L225" s="13">
        <v>15</v>
      </c>
      <c r="M225" s="13">
        <v>2</v>
      </c>
      <c r="N225" s="14">
        <v>2</v>
      </c>
      <c r="O225" s="13">
        <v>0.68010407991947197</v>
      </c>
      <c r="P225" s="13">
        <v>0.88986061395709215</v>
      </c>
      <c r="Q225" s="13">
        <v>0.93124552678072803</v>
      </c>
      <c r="R225" s="14">
        <v>0.97303225358905965</v>
      </c>
      <c r="S225" s="13">
        <v>1950</v>
      </c>
      <c r="T225" s="13">
        <v>3000</v>
      </c>
      <c r="U225" s="13">
        <v>800</v>
      </c>
      <c r="V225" s="14">
        <v>2200</v>
      </c>
      <c r="W225" s="13">
        <v>2150</v>
      </c>
      <c r="X225" s="13">
        <v>3400</v>
      </c>
      <c r="Y225" s="13">
        <v>1800</v>
      </c>
      <c r="Z225" s="14">
        <v>4700</v>
      </c>
      <c r="AA225" s="13">
        <v>4.5647301600846673</v>
      </c>
      <c r="AB225" s="13">
        <v>4.3581029043346753</v>
      </c>
      <c r="AC225" s="13">
        <v>10.034402184671686</v>
      </c>
      <c r="AD225" s="14">
        <v>3.4459163178896377</v>
      </c>
      <c r="AE225" s="13">
        <v>59.341492081100675</v>
      </c>
      <c r="AF225" s="13">
        <v>65.371543565020133</v>
      </c>
      <c r="AG225" s="13">
        <v>20.068804369343372</v>
      </c>
      <c r="AH225" s="14">
        <v>6.8918326357792754</v>
      </c>
      <c r="AI225" s="13">
        <v>30.869894833450751</v>
      </c>
      <c r="AJ225" s="13">
        <v>6.2152781557844747</v>
      </c>
      <c r="AK225" s="13">
        <v>14.717208174266229</v>
      </c>
      <c r="AL225" s="14">
        <v>6.2624723900488952</v>
      </c>
      <c r="AM225" s="13">
        <v>401.30863283485974</v>
      </c>
      <c r="AN225" s="13">
        <v>93.229172336767121</v>
      </c>
      <c r="AO225" s="13">
        <v>29.434416348532459</v>
      </c>
      <c r="AP225" s="14">
        <v>12.52494478009779</v>
      </c>
    </row>
    <row r="226" spans="2:42" x14ac:dyDescent="0.25">
      <c r="B226" s="11">
        <v>223</v>
      </c>
      <c r="C226" s="13">
        <v>2013.881886916505</v>
      </c>
      <c r="D226" s="13">
        <v>2746.9293057586024</v>
      </c>
      <c r="E226" s="13">
        <v>2100</v>
      </c>
      <c r="F226" s="14">
        <v>3652.7662874121543</v>
      </c>
      <c r="G226" s="13">
        <v>0</v>
      </c>
      <c r="H226" s="13">
        <v>0</v>
      </c>
      <c r="I226" s="13">
        <v>0</v>
      </c>
      <c r="J226" s="14">
        <v>0</v>
      </c>
      <c r="K226" s="13">
        <v>9</v>
      </c>
      <c r="L226" s="13">
        <v>7</v>
      </c>
      <c r="M226" s="13">
        <v>0</v>
      </c>
      <c r="N226" s="14">
        <v>1</v>
      </c>
      <c r="O226" s="13">
        <v>0.79448552092088787</v>
      </c>
      <c r="P226" s="13">
        <v>0.94651143535052651</v>
      </c>
      <c r="Q226" s="13">
        <v>1</v>
      </c>
      <c r="R226" s="14">
        <v>0.98555443100917983</v>
      </c>
      <c r="S226" s="13">
        <v>1350</v>
      </c>
      <c r="T226" s="13">
        <v>1400</v>
      </c>
      <c r="U226" s="13">
        <v>0</v>
      </c>
      <c r="V226" s="14">
        <v>1100</v>
      </c>
      <c r="W226" s="13">
        <v>1550</v>
      </c>
      <c r="X226" s="13">
        <v>1800</v>
      </c>
      <c r="Y226" s="13">
        <v>1000</v>
      </c>
      <c r="Z226" s="14">
        <v>3600</v>
      </c>
      <c r="AA226" s="13">
        <v>5.9781494685492511</v>
      </c>
      <c r="AB226" s="13">
        <v>3.1753071038038598</v>
      </c>
      <c r="AC226" s="13">
        <v>10.878537528338232</v>
      </c>
      <c r="AD226" s="14">
        <v>6.630161663767864</v>
      </c>
      <c r="AE226" s="13">
        <v>53.803345216943256</v>
      </c>
      <c r="AF226" s="13">
        <v>22.227149726627019</v>
      </c>
      <c r="AG226" s="13">
        <v>0</v>
      </c>
      <c r="AH226" s="14">
        <v>6.630161663767864</v>
      </c>
      <c r="AI226" s="13">
        <v>26.904167184108701</v>
      </c>
      <c r="AJ226" s="13">
        <v>7.8280547669449643</v>
      </c>
      <c r="AK226" s="13">
        <v>6.9013792077960527</v>
      </c>
      <c r="AL226" s="14">
        <v>3.7706480096226631</v>
      </c>
      <c r="AM226" s="13">
        <v>242.13750465697831</v>
      </c>
      <c r="AN226" s="13">
        <v>54.796383368614748</v>
      </c>
      <c r="AO226" s="13">
        <v>0</v>
      </c>
      <c r="AP226" s="14">
        <v>3.7706480096226631</v>
      </c>
    </row>
    <row r="227" spans="2:42" x14ac:dyDescent="0.25">
      <c r="B227" s="11">
        <v>224</v>
      </c>
      <c r="C227" s="13">
        <v>2156.3669909983873</v>
      </c>
      <c r="D227" s="13">
        <v>2727.9119492884079</v>
      </c>
      <c r="E227" s="13">
        <v>2249.3307727044321</v>
      </c>
      <c r="F227" s="14">
        <v>3647.2129393281198</v>
      </c>
      <c r="G227" s="13">
        <v>0</v>
      </c>
      <c r="H227" s="13">
        <v>0</v>
      </c>
      <c r="I227" s="13">
        <v>0</v>
      </c>
      <c r="J227" s="14">
        <v>0</v>
      </c>
      <c r="K227" s="13">
        <v>12</v>
      </c>
      <c r="L227" s="13">
        <v>5</v>
      </c>
      <c r="M227" s="13">
        <v>2</v>
      </c>
      <c r="N227" s="14">
        <v>1</v>
      </c>
      <c r="O227" s="13">
        <v>0.74198872765122781</v>
      </c>
      <c r="P227" s="13">
        <v>0.95310994208527344</v>
      </c>
      <c r="Q227" s="13">
        <v>0.93361102132396134</v>
      </c>
      <c r="R227" s="14">
        <v>0.98705506365723272</v>
      </c>
      <c r="S227" s="13">
        <v>1800</v>
      </c>
      <c r="T227" s="13">
        <v>1000</v>
      </c>
      <c r="U227" s="13">
        <v>800</v>
      </c>
      <c r="V227" s="14">
        <v>1100</v>
      </c>
      <c r="W227" s="13">
        <v>2000</v>
      </c>
      <c r="X227" s="13">
        <v>1400</v>
      </c>
      <c r="Y227" s="13">
        <v>1800</v>
      </c>
      <c r="Z227" s="14">
        <v>3600</v>
      </c>
      <c r="AA227" s="13">
        <v>3.7925153984983027</v>
      </c>
      <c r="AB227" s="13">
        <v>4.4406072788136797</v>
      </c>
      <c r="AC227" s="13">
        <v>10.637217211918898</v>
      </c>
      <c r="AD227" s="14">
        <v>4.5762610200722058</v>
      </c>
      <c r="AE227" s="13">
        <v>45.510184781979632</v>
      </c>
      <c r="AF227" s="13">
        <v>22.203036394068398</v>
      </c>
      <c r="AG227" s="13">
        <v>21.274434423837796</v>
      </c>
      <c r="AH227" s="14">
        <v>4.5762610200722058</v>
      </c>
      <c r="AI227" s="13">
        <v>27.168837283354357</v>
      </c>
      <c r="AJ227" s="13">
        <v>9.0637294006275972</v>
      </c>
      <c r="AK227" s="13">
        <v>13.262815111455025</v>
      </c>
      <c r="AL227" s="14">
        <v>4.7440931467201937</v>
      </c>
      <c r="AM227" s="13">
        <v>326.02604740025231</v>
      </c>
      <c r="AN227" s="13">
        <v>45.318647003137983</v>
      </c>
      <c r="AO227" s="13">
        <v>26.525630222910049</v>
      </c>
      <c r="AP227" s="14">
        <v>4.7440931467201937</v>
      </c>
    </row>
    <row r="228" spans="2:42" x14ac:dyDescent="0.25">
      <c r="B228" s="11">
        <v>225</v>
      </c>
      <c r="C228" s="13">
        <v>2373.6902995676051</v>
      </c>
      <c r="D228" s="13">
        <v>3221.7101147823005</v>
      </c>
      <c r="E228" s="13">
        <v>2540.8921938380977</v>
      </c>
      <c r="F228" s="14">
        <v>3600</v>
      </c>
      <c r="G228" s="13">
        <v>0</v>
      </c>
      <c r="H228" s="13">
        <v>0</v>
      </c>
      <c r="I228" s="13">
        <v>0</v>
      </c>
      <c r="J228" s="14">
        <v>0</v>
      </c>
      <c r="K228" s="13">
        <v>15</v>
      </c>
      <c r="L228" s="13">
        <v>18</v>
      </c>
      <c r="M228" s="13">
        <v>7</v>
      </c>
      <c r="N228" s="14">
        <v>0</v>
      </c>
      <c r="O228" s="13">
        <v>0.67405592056025943</v>
      </c>
      <c r="P228" s="13">
        <v>0.80702481209290577</v>
      </c>
      <c r="Q228" s="13">
        <v>0.82648134584092048</v>
      </c>
      <c r="R228" s="14">
        <v>1</v>
      </c>
      <c r="S228" s="13">
        <v>2250</v>
      </c>
      <c r="T228" s="13">
        <v>3600</v>
      </c>
      <c r="U228" s="13">
        <v>2800</v>
      </c>
      <c r="V228" s="14">
        <v>0</v>
      </c>
      <c r="W228" s="13">
        <v>2450</v>
      </c>
      <c r="X228" s="13">
        <v>4000</v>
      </c>
      <c r="Y228" s="13">
        <v>3800</v>
      </c>
      <c r="Z228" s="14">
        <v>2500</v>
      </c>
      <c r="AA228" s="13">
        <v>7.0342012138439332</v>
      </c>
      <c r="AB228" s="13">
        <v>6.1629207109488675</v>
      </c>
      <c r="AC228" s="13">
        <v>11.030047245735423</v>
      </c>
      <c r="AD228" s="14">
        <v>8.9219773386495795</v>
      </c>
      <c r="AE228" s="13">
        <v>105.513018207659</v>
      </c>
      <c r="AF228" s="13">
        <v>110.93257279707962</v>
      </c>
      <c r="AG228" s="13">
        <v>77.210330720147965</v>
      </c>
      <c r="AH228" s="14">
        <v>0</v>
      </c>
      <c r="AI228" s="13">
        <v>24.256430412371166</v>
      </c>
      <c r="AJ228" s="13">
        <v>9.2750943216186794</v>
      </c>
      <c r="AK228" s="13">
        <v>6.8175857534841899</v>
      </c>
      <c r="AL228" s="14">
        <v>5.7662725587624637</v>
      </c>
      <c r="AM228" s="13">
        <v>363.84645618556749</v>
      </c>
      <c r="AN228" s="13">
        <v>166.95169778913623</v>
      </c>
      <c r="AO228" s="13">
        <v>47.723100274389331</v>
      </c>
      <c r="AP228" s="14">
        <v>0</v>
      </c>
    </row>
    <row r="229" spans="2:42" x14ac:dyDescent="0.25">
      <c r="B229" s="11">
        <v>226</v>
      </c>
      <c r="C229" s="13">
        <v>2361.1177413128335</v>
      </c>
      <c r="D229" s="13">
        <v>2946.1490112556235</v>
      </c>
      <c r="E229" s="13">
        <v>2272.4690595642182</v>
      </c>
      <c r="F229" s="14">
        <v>3718.4386266738966</v>
      </c>
      <c r="G229" s="13">
        <v>0</v>
      </c>
      <c r="H229" s="13">
        <v>0</v>
      </c>
      <c r="I229" s="13">
        <v>0</v>
      </c>
      <c r="J229" s="14">
        <v>0</v>
      </c>
      <c r="K229" s="13">
        <v>14</v>
      </c>
      <c r="L229" s="13">
        <v>12</v>
      </c>
      <c r="M229" s="13">
        <v>3</v>
      </c>
      <c r="N229" s="14">
        <v>2</v>
      </c>
      <c r="O229" s="13">
        <v>0.67764515593803665</v>
      </c>
      <c r="P229" s="13">
        <v>0.882507975688542</v>
      </c>
      <c r="Q229" s="13">
        <v>0.92410499107200528</v>
      </c>
      <c r="R229" s="14">
        <v>0.96814829056898033</v>
      </c>
      <c r="S229" s="13">
        <v>2100</v>
      </c>
      <c r="T229" s="13">
        <v>2400</v>
      </c>
      <c r="U229" s="13">
        <v>1200</v>
      </c>
      <c r="V229" s="14">
        <v>2200</v>
      </c>
      <c r="W229" s="13">
        <v>2300</v>
      </c>
      <c r="X229" s="13">
        <v>2800</v>
      </c>
      <c r="Y229" s="13">
        <v>2200</v>
      </c>
      <c r="Z229" s="14">
        <v>4700</v>
      </c>
      <c r="AA229" s="13">
        <v>4.5363707364999577</v>
      </c>
      <c r="AB229" s="13">
        <v>4.363736033745357</v>
      </c>
      <c r="AC229" s="13">
        <v>9.9267714323163005</v>
      </c>
      <c r="AD229" s="14">
        <v>7.5867811724278198</v>
      </c>
      <c r="AE229" s="13">
        <v>63.509190310999408</v>
      </c>
      <c r="AF229" s="13">
        <v>52.364832404944281</v>
      </c>
      <c r="AG229" s="13">
        <v>29.780314296948902</v>
      </c>
      <c r="AH229" s="14">
        <v>15.17356234485564</v>
      </c>
      <c r="AI229" s="13">
        <v>28.620127509873409</v>
      </c>
      <c r="AJ229" s="13">
        <v>9.7353068836296099</v>
      </c>
      <c r="AK229" s="13">
        <v>8.2880307104024364</v>
      </c>
      <c r="AL229" s="14">
        <v>3.8798342227392788</v>
      </c>
      <c r="AM229" s="13">
        <v>400.68178513822772</v>
      </c>
      <c r="AN229" s="13">
        <v>116.82368260355531</v>
      </c>
      <c r="AO229" s="13">
        <v>24.864092131207308</v>
      </c>
      <c r="AP229" s="14">
        <v>7.7596684454785576</v>
      </c>
    </row>
    <row r="230" spans="2:42" x14ac:dyDescent="0.25">
      <c r="B230" s="11">
        <v>227</v>
      </c>
      <c r="C230" s="13">
        <v>1847.9246243513846</v>
      </c>
      <c r="D230" s="13">
        <v>2666.3997184220843</v>
      </c>
      <c r="E230" s="13">
        <v>2294.0078090360948</v>
      </c>
      <c r="F230" s="14">
        <v>3736.5402144352538</v>
      </c>
      <c r="G230" s="13">
        <v>0</v>
      </c>
      <c r="H230" s="13">
        <v>0</v>
      </c>
      <c r="I230" s="13">
        <v>0</v>
      </c>
      <c r="J230" s="14">
        <v>0</v>
      </c>
      <c r="K230" s="13">
        <v>5</v>
      </c>
      <c r="L230" s="13">
        <v>4</v>
      </c>
      <c r="M230" s="13">
        <v>4</v>
      </c>
      <c r="N230" s="14">
        <v>3</v>
      </c>
      <c r="O230" s="13">
        <v>0.86583618125744422</v>
      </c>
      <c r="P230" s="13">
        <v>0.97509761272350493</v>
      </c>
      <c r="Q230" s="13">
        <v>0.91542844437063464</v>
      </c>
      <c r="R230" s="14">
        <v>0.96345811724231889</v>
      </c>
      <c r="S230" s="13">
        <v>750</v>
      </c>
      <c r="T230" s="13">
        <v>800</v>
      </c>
      <c r="U230" s="13">
        <v>1600</v>
      </c>
      <c r="V230" s="14">
        <v>3300</v>
      </c>
      <c r="W230" s="13">
        <v>950</v>
      </c>
      <c r="X230" s="13">
        <v>1200</v>
      </c>
      <c r="Y230" s="13">
        <v>2600</v>
      </c>
      <c r="Z230" s="14">
        <v>5800</v>
      </c>
      <c r="AA230" s="13">
        <v>8.3565177780054789</v>
      </c>
      <c r="AB230" s="13">
        <v>2.1296830789418002</v>
      </c>
      <c r="AC230" s="13">
        <v>8.7538979954530376</v>
      </c>
      <c r="AD230" s="14">
        <v>3.9205185805640075</v>
      </c>
      <c r="AE230" s="13">
        <v>41.782588890027398</v>
      </c>
      <c r="AF230" s="13">
        <v>8.5187323157672008</v>
      </c>
      <c r="AG230" s="13">
        <v>35.01559198181215</v>
      </c>
      <c r="AH230" s="14">
        <v>11.761555741692023</v>
      </c>
      <c r="AI230" s="13">
        <v>30.282662019850587</v>
      </c>
      <c r="AJ230" s="13">
        <v>6.8351763405964467</v>
      </c>
      <c r="AK230" s="13">
        <v>6.4689820178327242</v>
      </c>
      <c r="AL230" s="14">
        <v>4.8495332812794789</v>
      </c>
      <c r="AM230" s="13">
        <v>151.41331009925293</v>
      </c>
      <c r="AN230" s="13">
        <v>27.340705362385787</v>
      </c>
      <c r="AO230" s="13">
        <v>25.875928071330897</v>
      </c>
      <c r="AP230" s="14">
        <v>14.548599843838437</v>
      </c>
    </row>
    <row r="231" spans="2:42" x14ac:dyDescent="0.25">
      <c r="B231" s="11">
        <v>228</v>
      </c>
      <c r="C231" s="13">
        <v>2618.5369748385669</v>
      </c>
      <c r="D231" s="13">
        <v>2935.0250983387436</v>
      </c>
      <c r="E231" s="13">
        <v>2435.2211636277893</v>
      </c>
      <c r="F231" s="14">
        <v>3692.9826145456627</v>
      </c>
      <c r="G231" s="13">
        <v>0</v>
      </c>
      <c r="H231" s="13">
        <v>0</v>
      </c>
      <c r="I231" s="13">
        <v>0</v>
      </c>
      <c r="J231" s="14">
        <v>0</v>
      </c>
      <c r="K231" s="13">
        <v>15</v>
      </c>
      <c r="L231" s="13">
        <v>13</v>
      </c>
      <c r="M231" s="13">
        <v>4</v>
      </c>
      <c r="N231" s="14">
        <v>2</v>
      </c>
      <c r="O231" s="13">
        <v>0.61102822506397492</v>
      </c>
      <c r="P231" s="13">
        <v>0.8858527313690191</v>
      </c>
      <c r="Q231" s="13">
        <v>0.86234467380843349</v>
      </c>
      <c r="R231" s="14">
        <v>0.97482181091797471</v>
      </c>
      <c r="S231" s="13">
        <v>2250</v>
      </c>
      <c r="T231" s="13">
        <v>2600</v>
      </c>
      <c r="U231" s="13">
        <v>1600</v>
      </c>
      <c r="V231" s="14">
        <v>2200</v>
      </c>
      <c r="W231" s="13">
        <v>2450</v>
      </c>
      <c r="X231" s="13">
        <v>3000</v>
      </c>
      <c r="Y231" s="13">
        <v>2600</v>
      </c>
      <c r="Z231" s="14">
        <v>4700</v>
      </c>
      <c r="AA231" s="13">
        <v>4.6686294681122247</v>
      </c>
      <c r="AB231" s="13">
        <v>2</v>
      </c>
      <c r="AC231" s="13">
        <v>15.713286130890999</v>
      </c>
      <c r="AD231" s="14">
        <v>3.7153760794476431</v>
      </c>
      <c r="AE231" s="13">
        <v>70.029442021683366</v>
      </c>
      <c r="AF231" s="13">
        <v>26</v>
      </c>
      <c r="AG231" s="13">
        <v>62.853144523563998</v>
      </c>
      <c r="AH231" s="14">
        <v>7.4307521588952863</v>
      </c>
      <c r="AI231" s="13">
        <v>32.672660925746193</v>
      </c>
      <c r="AJ231" s="13">
        <v>10.644005140662502</v>
      </c>
      <c r="AK231" s="13">
        <v>9.0646725835909656</v>
      </c>
      <c r="AL231" s="14">
        <v>5.3487719900814419</v>
      </c>
      <c r="AM231" s="13">
        <v>490.0899138861929</v>
      </c>
      <c r="AN231" s="13">
        <v>138.37206682861253</v>
      </c>
      <c r="AO231" s="13">
        <v>36.258690334363862</v>
      </c>
      <c r="AP231" s="14">
        <v>10.697543980162884</v>
      </c>
    </row>
    <row r="232" spans="2:42" x14ac:dyDescent="0.25">
      <c r="B232" s="11">
        <v>229</v>
      </c>
      <c r="C232" s="13">
        <v>2104.6661539818519</v>
      </c>
      <c r="D232" s="13">
        <v>2897.1554964646461</v>
      </c>
      <c r="E232" s="13">
        <v>2403.2819638649748</v>
      </c>
      <c r="F232" s="14">
        <v>3860.214396293828</v>
      </c>
      <c r="G232" s="13">
        <v>0</v>
      </c>
      <c r="H232" s="13">
        <v>0</v>
      </c>
      <c r="I232" s="13">
        <v>0</v>
      </c>
      <c r="J232" s="14">
        <v>0</v>
      </c>
      <c r="K232" s="13">
        <v>10</v>
      </c>
      <c r="L232" s="13">
        <v>9</v>
      </c>
      <c r="M232" s="13">
        <v>4</v>
      </c>
      <c r="N232" s="14">
        <v>4</v>
      </c>
      <c r="O232" s="13">
        <v>0.76021557954592189</v>
      </c>
      <c r="P232" s="13">
        <v>0.89743198222281806</v>
      </c>
      <c r="Q232" s="13">
        <v>0.87380508470290574</v>
      </c>
      <c r="R232" s="14">
        <v>0.9325906880862217</v>
      </c>
      <c r="S232" s="13">
        <v>1500</v>
      </c>
      <c r="T232" s="13">
        <v>1800</v>
      </c>
      <c r="U232" s="13">
        <v>1600</v>
      </c>
      <c r="V232" s="14">
        <v>4400</v>
      </c>
      <c r="W232" s="13">
        <v>1700</v>
      </c>
      <c r="X232" s="13">
        <v>2200</v>
      </c>
      <c r="Y232" s="13">
        <v>2600</v>
      </c>
      <c r="Z232" s="14">
        <v>6900</v>
      </c>
      <c r="AA232" s="13">
        <v>8.7693360865603402</v>
      </c>
      <c r="AB232" s="13">
        <v>3.8939980881756924</v>
      </c>
      <c r="AC232" s="13">
        <v>8.5124833845928034</v>
      </c>
      <c r="AD232" s="14">
        <v>7.47082291077243</v>
      </c>
      <c r="AE232" s="13">
        <v>87.69336086560341</v>
      </c>
      <c r="AF232" s="13">
        <v>35.045982793581231</v>
      </c>
      <c r="AG232" s="13">
        <v>34.049933538371214</v>
      </c>
      <c r="AH232" s="14">
        <v>29.88329164308972</v>
      </c>
      <c r="AI232" s="13">
        <v>25.759620458826902</v>
      </c>
      <c r="AJ232" s="13">
        <v>12.516884756173432</v>
      </c>
      <c r="AK232" s="13">
        <v>14.202601368884162</v>
      </c>
      <c r="AL232" s="14">
        <v>4.6628532337076738</v>
      </c>
      <c r="AM232" s="13">
        <v>257.59620458826902</v>
      </c>
      <c r="AN232" s="13">
        <v>112.65196280556088</v>
      </c>
      <c r="AO232" s="13">
        <v>56.810405475536648</v>
      </c>
      <c r="AP232" s="14">
        <v>18.651412934830695</v>
      </c>
    </row>
    <row r="233" spans="2:42" x14ac:dyDescent="0.25">
      <c r="B233" s="11">
        <v>230</v>
      </c>
      <c r="C233" s="13">
        <v>2265.8076878826887</v>
      </c>
      <c r="D233" s="13">
        <v>3022.304268635753</v>
      </c>
      <c r="E233" s="13">
        <v>2430.4794719425649</v>
      </c>
      <c r="F233" s="14">
        <v>3600</v>
      </c>
      <c r="G233" s="13">
        <v>0</v>
      </c>
      <c r="H233" s="13">
        <v>0</v>
      </c>
      <c r="I233" s="13">
        <v>0</v>
      </c>
      <c r="J233" s="14">
        <v>0</v>
      </c>
      <c r="K233" s="13">
        <v>13</v>
      </c>
      <c r="L233" s="13">
        <v>13</v>
      </c>
      <c r="M233" s="13">
        <v>5</v>
      </c>
      <c r="N233" s="14">
        <v>0</v>
      </c>
      <c r="O233" s="13">
        <v>0.70614995639596378</v>
      </c>
      <c r="P233" s="13">
        <v>0.86027076326554697</v>
      </c>
      <c r="Q233" s="13">
        <v>0.86402704661462182</v>
      </c>
      <c r="R233" s="14">
        <v>1</v>
      </c>
      <c r="S233" s="13">
        <v>1950</v>
      </c>
      <c r="T233" s="13">
        <v>2600</v>
      </c>
      <c r="U233" s="13">
        <v>2000</v>
      </c>
      <c r="V233" s="14">
        <v>0</v>
      </c>
      <c r="W233" s="13">
        <v>2150</v>
      </c>
      <c r="X233" s="13">
        <v>3000</v>
      </c>
      <c r="Y233" s="13">
        <v>3000</v>
      </c>
      <c r="Z233" s="14">
        <v>2500</v>
      </c>
      <c r="AA233" s="13">
        <v>6.8272765201645811</v>
      </c>
      <c r="AB233" s="13">
        <v>3.9048968808729549</v>
      </c>
      <c r="AC233" s="13">
        <v>11.433078923847093</v>
      </c>
      <c r="AD233" s="14">
        <v>8.768692993737492</v>
      </c>
      <c r="AE233" s="13">
        <v>88.754594762139561</v>
      </c>
      <c r="AF233" s="13">
        <v>50.763659451348417</v>
      </c>
      <c r="AG233" s="13">
        <v>57.165394619235464</v>
      </c>
      <c r="AH233" s="14">
        <v>0</v>
      </c>
      <c r="AI233" s="13">
        <v>25.72226677135944</v>
      </c>
      <c r="AJ233" s="13">
        <v>11.572803188174161</v>
      </c>
      <c r="AK233" s="13">
        <v>8.1470263636473703</v>
      </c>
      <c r="AL233" s="14">
        <v>5.4099629641577351</v>
      </c>
      <c r="AM233" s="13">
        <v>334.38946802767271</v>
      </c>
      <c r="AN233" s="13">
        <v>150.44644144626409</v>
      </c>
      <c r="AO233" s="13">
        <v>40.735131818236852</v>
      </c>
      <c r="AP233" s="14">
        <v>0</v>
      </c>
    </row>
    <row r="234" spans="2:42" x14ac:dyDescent="0.25">
      <c r="B234" s="11">
        <v>231</v>
      </c>
      <c r="C234" s="13">
        <v>2003.2832515967211</v>
      </c>
      <c r="D234" s="13">
        <v>2930.1012501093574</v>
      </c>
      <c r="E234" s="13">
        <v>2211.3680543287942</v>
      </c>
      <c r="F234" s="14">
        <v>3600</v>
      </c>
      <c r="G234" s="13">
        <v>0</v>
      </c>
      <c r="H234" s="13">
        <v>0</v>
      </c>
      <c r="I234" s="13">
        <v>0</v>
      </c>
      <c r="J234" s="14">
        <v>0</v>
      </c>
      <c r="K234" s="13">
        <v>8</v>
      </c>
      <c r="L234" s="13">
        <v>15</v>
      </c>
      <c r="M234" s="13">
        <v>2</v>
      </c>
      <c r="N234" s="14">
        <v>0</v>
      </c>
      <c r="O234" s="13">
        <v>0.79868885177606141</v>
      </c>
      <c r="P234" s="13">
        <v>0.887341350372436</v>
      </c>
      <c r="Q234" s="13">
        <v>0.94963839053802512</v>
      </c>
      <c r="R234" s="14">
        <v>1</v>
      </c>
      <c r="S234" s="13">
        <v>1200</v>
      </c>
      <c r="T234" s="13">
        <v>3000</v>
      </c>
      <c r="U234" s="13">
        <v>800</v>
      </c>
      <c r="V234" s="14">
        <v>0</v>
      </c>
      <c r="W234" s="13">
        <v>1400</v>
      </c>
      <c r="X234" s="13">
        <v>3400</v>
      </c>
      <c r="Y234" s="13">
        <v>1800</v>
      </c>
      <c r="Z234" s="14">
        <v>2500</v>
      </c>
      <c r="AA234" s="13">
        <v>5.2939590942035775</v>
      </c>
      <c r="AB234" s="13">
        <v>3.5217981283244288</v>
      </c>
      <c r="AC234" s="13">
        <v>5.833602008095732</v>
      </c>
      <c r="AD234" s="14">
        <v>9.1388682163198283</v>
      </c>
      <c r="AE234" s="13">
        <v>42.35167275362862</v>
      </c>
      <c r="AF234" s="13">
        <v>52.826971924866434</v>
      </c>
      <c r="AG234" s="13">
        <v>11.667204016191464</v>
      </c>
      <c r="AH234" s="14">
        <v>0</v>
      </c>
      <c r="AI234" s="13">
        <v>30.942047586105375</v>
      </c>
      <c r="AJ234" s="13">
        <v>7.2934322359217241</v>
      </c>
      <c r="AK234" s="13">
        <v>12.296577398215216</v>
      </c>
      <c r="AL234" s="14">
        <v>4.8486588247341205</v>
      </c>
      <c r="AM234" s="13">
        <v>247.536380688843</v>
      </c>
      <c r="AN234" s="13">
        <v>109.40148353882586</v>
      </c>
      <c r="AO234" s="13">
        <v>24.593154796430433</v>
      </c>
      <c r="AP234" s="14">
        <v>0</v>
      </c>
    </row>
    <row r="235" spans="2:42" x14ac:dyDescent="0.25">
      <c r="B235" s="11">
        <v>232</v>
      </c>
      <c r="C235" s="13">
        <v>2428.864663563766</v>
      </c>
      <c r="D235" s="13">
        <v>2810.7734586226011</v>
      </c>
      <c r="E235" s="13">
        <v>2372.6630828656184</v>
      </c>
      <c r="F235" s="14">
        <v>3652.7893957625847</v>
      </c>
      <c r="G235" s="13">
        <v>0</v>
      </c>
      <c r="H235" s="13">
        <v>0</v>
      </c>
      <c r="I235" s="13">
        <v>0</v>
      </c>
      <c r="J235" s="14">
        <v>0</v>
      </c>
      <c r="K235" s="13">
        <v>13</v>
      </c>
      <c r="L235" s="13">
        <v>9</v>
      </c>
      <c r="M235" s="13">
        <v>4</v>
      </c>
      <c r="N235" s="14">
        <v>1</v>
      </c>
      <c r="O235" s="13">
        <v>0.65874399014574592</v>
      </c>
      <c r="P235" s="13">
        <v>0.92501229226567083</v>
      </c>
      <c r="Q235" s="13">
        <v>0.8850814155475013</v>
      </c>
      <c r="R235" s="14">
        <v>0.98554819617473077</v>
      </c>
      <c r="S235" s="13">
        <v>1950</v>
      </c>
      <c r="T235" s="13">
        <v>1800</v>
      </c>
      <c r="U235" s="13">
        <v>1600</v>
      </c>
      <c r="V235" s="14">
        <v>1100</v>
      </c>
      <c r="W235" s="13">
        <v>2150</v>
      </c>
      <c r="X235" s="13">
        <v>2200</v>
      </c>
      <c r="Y235" s="13">
        <v>2600</v>
      </c>
      <c r="Z235" s="14">
        <v>3600</v>
      </c>
      <c r="AA235" s="13">
        <v>5.3976068253402065</v>
      </c>
      <c r="AB235" s="13">
        <v>5.0453723068284866</v>
      </c>
      <c r="AC235" s="13">
        <v>11.259080446322836</v>
      </c>
      <c r="AD235" s="14">
        <v>4.9642061319227144</v>
      </c>
      <c r="AE235" s="13">
        <v>70.16888872942269</v>
      </c>
      <c r="AF235" s="13">
        <v>45.408350761456376</v>
      </c>
      <c r="AG235" s="13">
        <v>45.036321785291342</v>
      </c>
      <c r="AH235" s="14">
        <v>4.9642061319227144</v>
      </c>
      <c r="AI235" s="13">
        <v>32.40305888159255</v>
      </c>
      <c r="AJ235" s="13">
        <v>6.9526609306641776</v>
      </c>
      <c r="AK235" s="13">
        <v>9.4262647551269296</v>
      </c>
      <c r="AL235" s="14">
        <v>5.4410926222711744</v>
      </c>
      <c r="AM235" s="13">
        <v>421.23976546070315</v>
      </c>
      <c r="AN235" s="13">
        <v>62.573948375977601</v>
      </c>
      <c r="AO235" s="13">
        <v>37.705059020507719</v>
      </c>
      <c r="AP235" s="14">
        <v>5.4410926222711744</v>
      </c>
    </row>
    <row r="236" spans="2:42" x14ac:dyDescent="0.25">
      <c r="B236" s="11">
        <v>233</v>
      </c>
      <c r="C236" s="13">
        <v>2708.9738228730748</v>
      </c>
      <c r="D236" s="13">
        <v>2781.9457350360149</v>
      </c>
      <c r="E236" s="13">
        <v>2218.5407543085812</v>
      </c>
      <c r="F236" s="14">
        <v>3600</v>
      </c>
      <c r="G236" s="13">
        <v>0</v>
      </c>
      <c r="H236" s="13">
        <v>0</v>
      </c>
      <c r="I236" s="13">
        <v>0</v>
      </c>
      <c r="J236" s="14">
        <v>0</v>
      </c>
      <c r="K236" s="13">
        <v>18</v>
      </c>
      <c r="L236" s="13">
        <v>5</v>
      </c>
      <c r="M236" s="13">
        <v>2</v>
      </c>
      <c r="N236" s="14">
        <v>0</v>
      </c>
      <c r="O236" s="13">
        <v>0.59062955370424253</v>
      </c>
      <c r="P236" s="13">
        <v>0.93459766926990062</v>
      </c>
      <c r="Q236" s="13">
        <v>0.94656814210946283</v>
      </c>
      <c r="R236" s="14">
        <v>1</v>
      </c>
      <c r="S236" s="13">
        <v>2700</v>
      </c>
      <c r="T236" s="13">
        <v>1000</v>
      </c>
      <c r="U236" s="13">
        <v>800</v>
      </c>
      <c r="V236" s="14">
        <v>0</v>
      </c>
      <c r="W236" s="13">
        <v>2900</v>
      </c>
      <c r="X236" s="13">
        <v>1400</v>
      </c>
      <c r="Y236" s="13">
        <v>1800</v>
      </c>
      <c r="Z236" s="14">
        <v>2500</v>
      </c>
      <c r="AA236" s="13">
        <v>2.8366803498283075</v>
      </c>
      <c r="AB236" s="13">
        <v>2.2789305223536584</v>
      </c>
      <c r="AC236" s="13">
        <v>6.7517273329139078</v>
      </c>
      <c r="AD236" s="14">
        <v>5.5230719195326667</v>
      </c>
      <c r="AE236" s="13">
        <v>51.060246296909533</v>
      </c>
      <c r="AF236" s="13">
        <v>11.394652611768292</v>
      </c>
      <c r="AG236" s="13">
        <v>13.503454665827816</v>
      </c>
      <c r="AH236" s="14">
        <v>0</v>
      </c>
      <c r="AI236" s="13">
        <v>29.912955353832292</v>
      </c>
      <c r="AJ236" s="13">
        <v>16.556940727914935</v>
      </c>
      <c r="AK236" s="13">
        <v>12.483741507679477</v>
      </c>
      <c r="AL236" s="14">
        <v>5.6887435429549988</v>
      </c>
      <c r="AM236" s="13">
        <v>538.43319636898127</v>
      </c>
      <c r="AN236" s="13">
        <v>82.784703639574673</v>
      </c>
      <c r="AO236" s="13">
        <v>24.967483015358955</v>
      </c>
      <c r="AP236" s="14">
        <v>0</v>
      </c>
    </row>
    <row r="237" spans="2:42" x14ac:dyDescent="0.25">
      <c r="B237" s="11">
        <v>234</v>
      </c>
      <c r="C237" s="13">
        <v>2031.13503692685</v>
      </c>
      <c r="D237" s="13">
        <v>3071.7458454976586</v>
      </c>
      <c r="E237" s="13">
        <v>2348.2125301209435</v>
      </c>
      <c r="F237" s="14">
        <v>3665.6665032654992</v>
      </c>
      <c r="G237" s="13">
        <v>0</v>
      </c>
      <c r="H237" s="13">
        <v>0</v>
      </c>
      <c r="I237" s="13">
        <v>0</v>
      </c>
      <c r="J237" s="14">
        <v>0</v>
      </c>
      <c r="K237" s="13">
        <v>9</v>
      </c>
      <c r="L237" s="13">
        <v>17</v>
      </c>
      <c r="M237" s="13">
        <v>4</v>
      </c>
      <c r="N237" s="14">
        <v>2</v>
      </c>
      <c r="O237" s="13">
        <v>0.78773689139882774</v>
      </c>
      <c r="P237" s="13">
        <v>0.84642419352854037</v>
      </c>
      <c r="Q237" s="13">
        <v>0.89429724654941711</v>
      </c>
      <c r="R237" s="14">
        <v>0.98208606723852232</v>
      </c>
      <c r="S237" s="13">
        <v>1350</v>
      </c>
      <c r="T237" s="13">
        <v>3400</v>
      </c>
      <c r="U237" s="13">
        <v>1600</v>
      </c>
      <c r="V237" s="14">
        <v>2200</v>
      </c>
      <c r="W237" s="13">
        <v>1550</v>
      </c>
      <c r="X237" s="13">
        <v>3800</v>
      </c>
      <c r="Y237" s="13">
        <v>2600</v>
      </c>
      <c r="Z237" s="14">
        <v>4700</v>
      </c>
      <c r="AA237" s="13">
        <v>7.8080520009599583</v>
      </c>
      <c r="AB237" s="13">
        <v>2.7208894002756572</v>
      </c>
      <c r="AC237" s="13">
        <v>12.864281521709115</v>
      </c>
      <c r="AD237" s="14">
        <v>2</v>
      </c>
      <c r="AE237" s="13">
        <v>70.272468008639621</v>
      </c>
      <c r="AF237" s="13">
        <v>46.255119804686174</v>
      </c>
      <c r="AG237" s="13">
        <v>51.45712608683646</v>
      </c>
      <c r="AH237" s="14">
        <v>4</v>
      </c>
      <c r="AI237" s="13">
        <v>26.154045375227611</v>
      </c>
      <c r="AJ237" s="13">
        <v>10.287884794953863</v>
      </c>
      <c r="AK237" s="13">
        <v>6.1622140993958023</v>
      </c>
      <c r="AL237" s="14">
        <v>4.4490157941319737</v>
      </c>
      <c r="AM237" s="13">
        <v>235.3864083770485</v>
      </c>
      <c r="AN237" s="13">
        <v>174.89404151421567</v>
      </c>
      <c r="AO237" s="13">
        <v>24.648856397583209</v>
      </c>
      <c r="AP237" s="14">
        <v>8.8980315882639474</v>
      </c>
    </row>
    <row r="238" spans="2:42" x14ac:dyDescent="0.25">
      <c r="B238" s="11">
        <v>235</v>
      </c>
      <c r="C238" s="13">
        <v>2546.1898921594657</v>
      </c>
      <c r="D238" s="13">
        <v>2980.5467959785251</v>
      </c>
      <c r="E238" s="13">
        <v>2369.9314217638971</v>
      </c>
      <c r="F238" s="14">
        <v>3600</v>
      </c>
      <c r="G238" s="13">
        <v>0</v>
      </c>
      <c r="H238" s="13">
        <v>0</v>
      </c>
      <c r="I238" s="13">
        <v>0</v>
      </c>
      <c r="J238" s="14">
        <v>0</v>
      </c>
      <c r="K238" s="13">
        <v>13</v>
      </c>
      <c r="L238" s="13">
        <v>16</v>
      </c>
      <c r="M238" s="13">
        <v>4</v>
      </c>
      <c r="N238" s="14">
        <v>0</v>
      </c>
      <c r="O238" s="13">
        <v>0.6283898953989695</v>
      </c>
      <c r="P238" s="13">
        <v>0.87232316013559186</v>
      </c>
      <c r="Q238" s="13">
        <v>0.88610158957131679</v>
      </c>
      <c r="R238" s="14">
        <v>1</v>
      </c>
      <c r="S238" s="13">
        <v>1950</v>
      </c>
      <c r="T238" s="13">
        <v>3200</v>
      </c>
      <c r="U238" s="13">
        <v>1600</v>
      </c>
      <c r="V238" s="14">
        <v>0</v>
      </c>
      <c r="W238" s="13">
        <v>2150</v>
      </c>
      <c r="X238" s="13">
        <v>3600</v>
      </c>
      <c r="Y238" s="13">
        <v>2600</v>
      </c>
      <c r="Z238" s="14">
        <v>2500</v>
      </c>
      <c r="AA238" s="13">
        <v>5.005922917937399</v>
      </c>
      <c r="AB238" s="13">
        <v>3.2514021318646402</v>
      </c>
      <c r="AC238" s="13">
        <v>9.0595656151391157</v>
      </c>
      <c r="AD238" s="14">
        <v>7.7341271366298496</v>
      </c>
      <c r="AE238" s="13">
        <v>65.076997933186192</v>
      </c>
      <c r="AF238" s="13">
        <v>52.022434109834244</v>
      </c>
      <c r="AG238" s="13">
        <v>36.238262460556463</v>
      </c>
      <c r="AH238" s="14">
        <v>0</v>
      </c>
      <c r="AI238" s="13">
        <v>36.157042514792131</v>
      </c>
      <c r="AJ238" s="13">
        <v>8.2395134559320979</v>
      </c>
      <c r="AK238" s="13">
        <v>11.442148262023878</v>
      </c>
      <c r="AL238" s="14">
        <v>5.1531028863792319</v>
      </c>
      <c r="AM238" s="13">
        <v>470.04155269229773</v>
      </c>
      <c r="AN238" s="13">
        <v>131.83221529491357</v>
      </c>
      <c r="AO238" s="13">
        <v>45.768593048095511</v>
      </c>
      <c r="AP238" s="14">
        <v>0</v>
      </c>
    </row>
    <row r="239" spans="2:42" x14ac:dyDescent="0.25">
      <c r="B239" s="11">
        <v>236</v>
      </c>
      <c r="C239" s="13">
        <v>2000.5296986139933</v>
      </c>
      <c r="D239" s="13">
        <v>3148.9156725858975</v>
      </c>
      <c r="E239" s="13">
        <v>2511.3419848267945</v>
      </c>
      <c r="F239" s="14">
        <v>3664.9786399017212</v>
      </c>
      <c r="G239" s="13">
        <v>0</v>
      </c>
      <c r="H239" s="13">
        <v>0</v>
      </c>
      <c r="I239" s="13">
        <v>0</v>
      </c>
      <c r="J239" s="14">
        <v>0</v>
      </c>
      <c r="K239" s="13">
        <v>7</v>
      </c>
      <c r="L239" s="13">
        <v>18</v>
      </c>
      <c r="M239" s="13">
        <v>7</v>
      </c>
      <c r="N239" s="14">
        <v>1</v>
      </c>
      <c r="O239" s="13">
        <v>0.79978817665566859</v>
      </c>
      <c r="P239" s="13">
        <v>0.82568105034863426</v>
      </c>
      <c r="Q239" s="13">
        <v>0.83620630431376142</v>
      </c>
      <c r="R239" s="14">
        <v>0.98227039055718379</v>
      </c>
      <c r="S239" s="13">
        <v>1050</v>
      </c>
      <c r="T239" s="13">
        <v>3600</v>
      </c>
      <c r="U239" s="13">
        <v>2800</v>
      </c>
      <c r="V239" s="14">
        <v>1100</v>
      </c>
      <c r="W239" s="13">
        <v>1250</v>
      </c>
      <c r="X239" s="13">
        <v>4000</v>
      </c>
      <c r="Y239" s="13">
        <v>3800</v>
      </c>
      <c r="Z239" s="14">
        <v>3600</v>
      </c>
      <c r="AA239" s="13">
        <v>12.789438155854379</v>
      </c>
      <c r="AB239" s="13">
        <v>2</v>
      </c>
      <c r="AC239" s="13">
        <v>10.54200951074759</v>
      </c>
      <c r="AD239" s="14">
        <v>7.6755937960904621</v>
      </c>
      <c r="AE239" s="13">
        <v>89.526067090980646</v>
      </c>
      <c r="AF239" s="13">
        <v>36</v>
      </c>
      <c r="AG239" s="13">
        <v>73.794066575233131</v>
      </c>
      <c r="AH239" s="14">
        <v>7.6755937960904621</v>
      </c>
      <c r="AI239" s="13">
        <v>28.396994074979485</v>
      </c>
      <c r="AJ239" s="13">
        <v>11.945515972109263</v>
      </c>
      <c r="AK239" s="13">
        <v>6.3053420455512317</v>
      </c>
      <c r="AL239" s="14">
        <v>5.0897250027372376</v>
      </c>
      <c r="AM239" s="13">
        <v>198.77895852485639</v>
      </c>
      <c r="AN239" s="13">
        <v>215.01928749796673</v>
      </c>
      <c r="AO239" s="13">
        <v>44.137394318858625</v>
      </c>
      <c r="AP239" s="14">
        <v>5.0897250027372376</v>
      </c>
    </row>
    <row r="240" spans="2:42" x14ac:dyDescent="0.25">
      <c r="B240" s="11">
        <v>237</v>
      </c>
      <c r="C240" s="13">
        <v>1840.9782816039142</v>
      </c>
      <c r="D240" s="13">
        <v>2953.3220629648167</v>
      </c>
      <c r="E240" s="13">
        <v>2330.4718372028597</v>
      </c>
      <c r="F240" s="14">
        <v>3706.1078793775227</v>
      </c>
      <c r="G240" s="13">
        <v>0</v>
      </c>
      <c r="H240" s="13">
        <v>0</v>
      </c>
      <c r="I240" s="13">
        <v>0</v>
      </c>
      <c r="J240" s="14">
        <v>0</v>
      </c>
      <c r="K240" s="13">
        <v>7</v>
      </c>
      <c r="L240" s="13">
        <v>11</v>
      </c>
      <c r="M240" s="13">
        <v>4</v>
      </c>
      <c r="N240" s="14">
        <v>2</v>
      </c>
      <c r="O240" s="13">
        <v>0.86910313716793719</v>
      </c>
      <c r="P240" s="13">
        <v>0.88036453341965704</v>
      </c>
      <c r="Q240" s="13">
        <v>0.90110507515101212</v>
      </c>
      <c r="R240" s="14">
        <v>0.97136945743863645</v>
      </c>
      <c r="S240" s="13">
        <v>1050</v>
      </c>
      <c r="T240" s="13">
        <v>2200</v>
      </c>
      <c r="U240" s="13">
        <v>1600</v>
      </c>
      <c r="V240" s="14">
        <v>2200</v>
      </c>
      <c r="W240" s="13">
        <v>1250</v>
      </c>
      <c r="X240" s="13">
        <v>2600</v>
      </c>
      <c r="Y240" s="13">
        <v>2600</v>
      </c>
      <c r="Z240" s="14">
        <v>4700</v>
      </c>
      <c r="AA240" s="13">
        <v>2</v>
      </c>
      <c r="AB240" s="13">
        <v>2</v>
      </c>
      <c r="AC240" s="13">
        <v>7.4097621615215825</v>
      </c>
      <c r="AD240" s="14">
        <v>5.3021105982638401</v>
      </c>
      <c r="AE240" s="13">
        <v>14</v>
      </c>
      <c r="AF240" s="13">
        <v>22</v>
      </c>
      <c r="AG240" s="13">
        <v>29.63904864608633</v>
      </c>
      <c r="AH240" s="14">
        <v>10.60422119652768</v>
      </c>
      <c r="AI240" s="13">
        <v>24.927354639738628</v>
      </c>
      <c r="AJ240" s="13">
        <v>13.661370170517621</v>
      </c>
      <c r="AK240" s="13">
        <v>10.391324311296232</v>
      </c>
      <c r="AL240" s="14">
        <v>5.0048847238270371</v>
      </c>
      <c r="AM240" s="13">
        <v>174.49148247817038</v>
      </c>
      <c r="AN240" s="13">
        <v>150.27507187569384</v>
      </c>
      <c r="AO240" s="13">
        <v>41.565297245184929</v>
      </c>
      <c r="AP240" s="14">
        <v>10.009769447654074</v>
      </c>
    </row>
    <row r="241" spans="2:42" x14ac:dyDescent="0.25">
      <c r="B241" s="11">
        <v>238</v>
      </c>
      <c r="C241" s="13">
        <v>2153.713190358088</v>
      </c>
      <c r="D241" s="13">
        <v>2930.3965211552754</v>
      </c>
      <c r="E241" s="13">
        <v>2335.0509577406629</v>
      </c>
      <c r="F241" s="14">
        <v>3648.6473993608947</v>
      </c>
      <c r="G241" s="13">
        <v>0</v>
      </c>
      <c r="H241" s="13">
        <v>0</v>
      </c>
      <c r="I241" s="13">
        <v>0</v>
      </c>
      <c r="J241" s="14">
        <v>0</v>
      </c>
      <c r="K241" s="13">
        <v>10</v>
      </c>
      <c r="L241" s="13">
        <v>14</v>
      </c>
      <c r="M241" s="13">
        <v>3</v>
      </c>
      <c r="N241" s="14">
        <v>1</v>
      </c>
      <c r="O241" s="13">
        <v>0.74290300452400326</v>
      </c>
      <c r="P241" s="13">
        <v>0.88725194055819434</v>
      </c>
      <c r="Q241" s="13">
        <v>0.89933797506154112</v>
      </c>
      <c r="R241" s="14">
        <v>0.98666700449886824</v>
      </c>
      <c r="S241" s="13">
        <v>1500</v>
      </c>
      <c r="T241" s="13">
        <v>2800</v>
      </c>
      <c r="U241" s="13">
        <v>1200</v>
      </c>
      <c r="V241" s="14">
        <v>1100</v>
      </c>
      <c r="W241" s="13">
        <v>1700</v>
      </c>
      <c r="X241" s="13">
        <v>3200</v>
      </c>
      <c r="Y241" s="13">
        <v>2200</v>
      </c>
      <c r="Z241" s="14">
        <v>3600</v>
      </c>
      <c r="AA241" s="13">
        <v>2.5290298309264232</v>
      </c>
      <c r="AB241" s="13">
        <v>3.3728043776337215</v>
      </c>
      <c r="AC241" s="13">
        <v>12.039641159846354</v>
      </c>
      <c r="AD241" s="14">
        <v>6.4364883825247352</v>
      </c>
      <c r="AE241" s="13">
        <v>25.29029830926423</v>
      </c>
      <c r="AF241" s="13">
        <v>47.219261286872104</v>
      </c>
      <c r="AG241" s="13">
        <v>36.118923479539063</v>
      </c>
      <c r="AH241" s="14">
        <v>6.4364883825247352</v>
      </c>
      <c r="AI241" s="13">
        <v>34.492937517617115</v>
      </c>
      <c r="AJ241" s="13">
        <v>8.224138879237719</v>
      </c>
      <c r="AK241" s="13">
        <v>12.119244825383761</v>
      </c>
      <c r="AL241" s="14">
        <v>3.1632683782902182</v>
      </c>
      <c r="AM241" s="13">
        <v>344.92937517617116</v>
      </c>
      <c r="AN241" s="13">
        <v>115.13794430932806</v>
      </c>
      <c r="AO241" s="13">
        <v>36.357734476151286</v>
      </c>
      <c r="AP241" s="14">
        <v>3.1632683782902182</v>
      </c>
    </row>
    <row r="242" spans="2:42" x14ac:dyDescent="0.25">
      <c r="B242" s="11">
        <v>239</v>
      </c>
      <c r="C242" s="13">
        <v>2285.6946986876428</v>
      </c>
      <c r="D242" s="13">
        <v>2810.0922615918739</v>
      </c>
      <c r="E242" s="13">
        <v>2281.4932653785709</v>
      </c>
      <c r="F242" s="14">
        <v>3668.9259504858842</v>
      </c>
      <c r="G242" s="13">
        <v>0</v>
      </c>
      <c r="H242" s="13">
        <v>0</v>
      </c>
      <c r="I242" s="13">
        <v>0</v>
      </c>
      <c r="J242" s="14">
        <v>0</v>
      </c>
      <c r="K242" s="13">
        <v>13</v>
      </c>
      <c r="L242" s="13">
        <v>8</v>
      </c>
      <c r="M242" s="13">
        <v>3</v>
      </c>
      <c r="N242" s="14">
        <v>1</v>
      </c>
      <c r="O242" s="13">
        <v>0.70000599857831314</v>
      </c>
      <c r="P242" s="13">
        <v>0.92523652533996881</v>
      </c>
      <c r="Q242" s="13">
        <v>0.92044979131312255</v>
      </c>
      <c r="R242" s="14">
        <v>0.98121358909498946</v>
      </c>
      <c r="S242" s="13">
        <v>1950</v>
      </c>
      <c r="T242" s="13">
        <v>1600</v>
      </c>
      <c r="U242" s="13">
        <v>1200</v>
      </c>
      <c r="V242" s="14">
        <v>1100</v>
      </c>
      <c r="W242" s="13">
        <v>2150</v>
      </c>
      <c r="X242" s="13">
        <v>2000</v>
      </c>
      <c r="Y242" s="13">
        <v>2200</v>
      </c>
      <c r="Z242" s="14">
        <v>3600</v>
      </c>
      <c r="AA242" s="13">
        <v>4.2121981384156886</v>
      </c>
      <c r="AB242" s="13">
        <v>3.9309323483745668</v>
      </c>
      <c r="AC242" s="13">
        <v>9.6917973169968583</v>
      </c>
      <c r="AD242" s="14">
        <v>7.8319568763825735</v>
      </c>
      <c r="AE242" s="13">
        <v>54.75857579940395</v>
      </c>
      <c r="AF242" s="13">
        <v>31.447458786996535</v>
      </c>
      <c r="AG242" s="13">
        <v>29.075391950990575</v>
      </c>
      <c r="AH242" s="14">
        <v>7.8319568763825735</v>
      </c>
      <c r="AI242" s="13">
        <v>29.017906634448078</v>
      </c>
      <c r="AJ242" s="13">
        <v>9.526493090431039</v>
      </c>
      <c r="AK242" s="13">
        <v>9.400252767853738</v>
      </c>
      <c r="AL242" s="14">
        <v>5.6942589752250212</v>
      </c>
      <c r="AM242" s="13">
        <v>377.232786247825</v>
      </c>
      <c r="AN242" s="13">
        <v>76.211944723448312</v>
      </c>
      <c r="AO242" s="13">
        <v>28.200758303561216</v>
      </c>
      <c r="AP242" s="14">
        <v>5.6942589752250212</v>
      </c>
    </row>
    <row r="243" spans="2:42" x14ac:dyDescent="0.25">
      <c r="B243" s="11">
        <v>240</v>
      </c>
      <c r="C243" s="13">
        <v>1793.5160324723743</v>
      </c>
      <c r="D243" s="13">
        <v>2898.4484712840149</v>
      </c>
      <c r="E243" s="13">
        <v>2363.2880885114678</v>
      </c>
      <c r="F243" s="14">
        <v>3644.4262499873134</v>
      </c>
      <c r="G243" s="13">
        <v>0</v>
      </c>
      <c r="H243" s="13">
        <v>0</v>
      </c>
      <c r="I243" s="13">
        <v>0</v>
      </c>
      <c r="J243" s="14">
        <v>0</v>
      </c>
      <c r="K243" s="13">
        <v>5</v>
      </c>
      <c r="L243" s="13">
        <v>10</v>
      </c>
      <c r="M243" s="13">
        <v>4</v>
      </c>
      <c r="N243" s="14">
        <v>1</v>
      </c>
      <c r="O243" s="13">
        <v>0.89210242397130346</v>
      </c>
      <c r="P243" s="13">
        <v>0.89703164495044418</v>
      </c>
      <c r="Q243" s="13">
        <v>0.88859247004570596</v>
      </c>
      <c r="R243" s="14">
        <v>0.98780980957222886</v>
      </c>
      <c r="S243" s="13">
        <v>750</v>
      </c>
      <c r="T243" s="13">
        <v>2000</v>
      </c>
      <c r="U243" s="13">
        <v>1600</v>
      </c>
      <c r="V243" s="14">
        <v>1100</v>
      </c>
      <c r="W243" s="13">
        <v>950</v>
      </c>
      <c r="X243" s="13">
        <v>2400</v>
      </c>
      <c r="Y243" s="13">
        <v>2600</v>
      </c>
      <c r="Z243" s="14">
        <v>3600</v>
      </c>
      <c r="AA243" s="13">
        <v>4.4606582691228054</v>
      </c>
      <c r="AB243" s="13">
        <v>2.168409060493945</v>
      </c>
      <c r="AC243" s="13">
        <v>11.146283057834413</v>
      </c>
      <c r="AD243" s="14">
        <v>4.0862567549037641</v>
      </c>
      <c r="AE243" s="13">
        <v>22.303291345614028</v>
      </c>
      <c r="AF243" s="13">
        <v>21.684090604939449</v>
      </c>
      <c r="AG243" s="13">
        <v>44.585132231337653</v>
      </c>
      <c r="AH243" s="14">
        <v>4.0862567549037641</v>
      </c>
      <c r="AI243" s="13">
        <v>26.613843627141815</v>
      </c>
      <c r="AJ243" s="13">
        <v>12.659034066642089</v>
      </c>
      <c r="AK243" s="13">
        <v>8.907072333938503</v>
      </c>
      <c r="AL243" s="14">
        <v>4.690680353091401</v>
      </c>
      <c r="AM243" s="13">
        <v>133.06921813570906</v>
      </c>
      <c r="AN243" s="13">
        <v>126.5903406664209</v>
      </c>
      <c r="AO243" s="13">
        <v>35.628289335754012</v>
      </c>
      <c r="AP243" s="14">
        <v>4.690680353091401</v>
      </c>
    </row>
    <row r="244" spans="2:42" x14ac:dyDescent="0.25">
      <c r="B244" s="11">
        <v>241</v>
      </c>
      <c r="C244" s="13">
        <v>2193.64879562035</v>
      </c>
      <c r="D244" s="13">
        <v>2946.0003232289041</v>
      </c>
      <c r="E244" s="13">
        <v>2546.707627548768</v>
      </c>
      <c r="F244" s="14">
        <v>3724.5077439044148</v>
      </c>
      <c r="G244" s="13">
        <v>0</v>
      </c>
      <c r="H244" s="13">
        <v>0</v>
      </c>
      <c r="I244" s="13">
        <v>0</v>
      </c>
      <c r="J244" s="14">
        <v>0</v>
      </c>
      <c r="K244" s="13">
        <v>10</v>
      </c>
      <c r="L244" s="13">
        <v>15</v>
      </c>
      <c r="M244" s="13">
        <v>5</v>
      </c>
      <c r="N244" s="14">
        <v>2</v>
      </c>
      <c r="O244" s="13">
        <v>0.72937837779430414</v>
      </c>
      <c r="P244" s="13">
        <v>0.88255251688170988</v>
      </c>
      <c r="Q244" s="13">
        <v>0.82459406697629889</v>
      </c>
      <c r="R244" s="14">
        <v>0.96657068464733731</v>
      </c>
      <c r="S244" s="13">
        <v>1500</v>
      </c>
      <c r="T244" s="13">
        <v>3000</v>
      </c>
      <c r="U244" s="13">
        <v>2000</v>
      </c>
      <c r="V244" s="14">
        <v>2200</v>
      </c>
      <c r="W244" s="13">
        <v>1700</v>
      </c>
      <c r="X244" s="13">
        <v>3400</v>
      </c>
      <c r="Y244" s="13">
        <v>3000</v>
      </c>
      <c r="Z244" s="14">
        <v>4700</v>
      </c>
      <c r="AA244" s="13">
        <v>6.7974215090452184</v>
      </c>
      <c r="AB244" s="13">
        <v>2.3441678387660594</v>
      </c>
      <c r="AC244" s="13">
        <v>8.3174145002126263</v>
      </c>
      <c r="AD244" s="14">
        <v>6.1020522140765667</v>
      </c>
      <c r="AE244" s="13">
        <v>67.974215090452191</v>
      </c>
      <c r="AF244" s="13">
        <v>35.162517581490889</v>
      </c>
      <c r="AG244" s="13">
        <v>41.587072501063133</v>
      </c>
      <c r="AH244" s="14">
        <v>12.204104428153133</v>
      </c>
      <c r="AI244" s="13">
        <v>32.172092088574985</v>
      </c>
      <c r="AJ244" s="13">
        <v>8.9307905405897809</v>
      </c>
      <c r="AK244" s="13">
        <v>16.941039855200348</v>
      </c>
      <c r="AL244" s="14">
        <v>5.9325013128820023</v>
      </c>
      <c r="AM244" s="13">
        <v>321.72092088574982</v>
      </c>
      <c r="AN244" s="13">
        <v>133.96185810884671</v>
      </c>
      <c r="AO244" s="13">
        <v>84.705199276001736</v>
      </c>
      <c r="AP244" s="14">
        <v>11.865002625764005</v>
      </c>
    </row>
    <row r="245" spans="2:42" x14ac:dyDescent="0.25">
      <c r="B245" s="11">
        <v>242</v>
      </c>
      <c r="C245" s="13">
        <v>1920.3545633388742</v>
      </c>
      <c r="D245" s="13">
        <v>3397.8133358076334</v>
      </c>
      <c r="E245" s="13">
        <v>2146.3163453966149</v>
      </c>
      <c r="F245" s="14">
        <v>3657.3129143517913</v>
      </c>
      <c r="G245" s="13">
        <v>0</v>
      </c>
      <c r="H245" s="13">
        <v>0</v>
      </c>
      <c r="I245" s="13">
        <v>0</v>
      </c>
      <c r="J245" s="14">
        <v>0</v>
      </c>
      <c r="K245" s="13">
        <v>8</v>
      </c>
      <c r="L245" s="13">
        <v>14</v>
      </c>
      <c r="M245" s="13">
        <v>1</v>
      </c>
      <c r="N245" s="14">
        <v>1</v>
      </c>
      <c r="O245" s="13">
        <v>0.83317947140871662</v>
      </c>
      <c r="P245" s="13">
        <v>0.76519800914313629</v>
      </c>
      <c r="Q245" s="13">
        <v>0.9784205410838186</v>
      </c>
      <c r="R245" s="14">
        <v>0.98432922867308192</v>
      </c>
      <c r="S245" s="13">
        <v>1200</v>
      </c>
      <c r="T245" s="13">
        <v>2800</v>
      </c>
      <c r="U245" s="13">
        <v>400</v>
      </c>
      <c r="V245" s="14">
        <v>1100</v>
      </c>
      <c r="W245" s="13">
        <v>1400</v>
      </c>
      <c r="X245" s="13">
        <v>3200</v>
      </c>
      <c r="Y245" s="13">
        <v>1400</v>
      </c>
      <c r="Z245" s="14">
        <v>3600</v>
      </c>
      <c r="AA245" s="13">
        <v>5.2117974316025348</v>
      </c>
      <c r="AB245" s="13">
        <v>3.0371185596500871</v>
      </c>
      <c r="AC245" s="13">
        <v>12.503910982540493</v>
      </c>
      <c r="AD245" s="14">
        <v>5.990010982539169</v>
      </c>
      <c r="AE245" s="13">
        <v>41.694379452820279</v>
      </c>
      <c r="AF245" s="13">
        <v>42.519659835101223</v>
      </c>
      <c r="AG245" s="13">
        <v>12.503910982540493</v>
      </c>
      <c r="AH245" s="14">
        <v>5.990010982539169</v>
      </c>
      <c r="AI245" s="13">
        <v>24.815897714828459</v>
      </c>
      <c r="AJ245" s="13">
        <v>21.113943357055906</v>
      </c>
      <c r="AK245" s="13">
        <v>3.0332994371101396</v>
      </c>
      <c r="AL245" s="14">
        <v>5.2929443728418146</v>
      </c>
      <c r="AM245" s="13">
        <v>198.52718171862767</v>
      </c>
      <c r="AN245" s="13">
        <v>295.59520699878266</v>
      </c>
      <c r="AO245" s="13">
        <v>3.0332994371101396</v>
      </c>
      <c r="AP245" s="14">
        <v>5.2929443728418146</v>
      </c>
    </row>
    <row r="246" spans="2:42" x14ac:dyDescent="0.25">
      <c r="B246" s="11">
        <v>243</v>
      </c>
      <c r="C246" s="13">
        <v>2096.322644497604</v>
      </c>
      <c r="D246" s="13">
        <v>2752.1950281756617</v>
      </c>
      <c r="E246" s="13">
        <v>2353.0684590492629</v>
      </c>
      <c r="F246" s="14">
        <v>3655.3007362744024</v>
      </c>
      <c r="G246" s="13">
        <v>0</v>
      </c>
      <c r="H246" s="13">
        <v>0</v>
      </c>
      <c r="I246" s="13">
        <v>0</v>
      </c>
      <c r="J246" s="14">
        <v>0</v>
      </c>
      <c r="K246" s="13">
        <v>10</v>
      </c>
      <c r="L246" s="13">
        <v>10</v>
      </c>
      <c r="M246" s="13">
        <v>5</v>
      </c>
      <c r="N246" s="14">
        <v>1</v>
      </c>
      <c r="O246" s="13">
        <v>0.76324129026591203</v>
      </c>
      <c r="P246" s="13">
        <v>0.94470049301827763</v>
      </c>
      <c r="Q246" s="13">
        <v>0.89245172273843965</v>
      </c>
      <c r="R246" s="14">
        <v>0.98487108441567883</v>
      </c>
      <c r="S246" s="13">
        <v>1500</v>
      </c>
      <c r="T246" s="13">
        <v>2000</v>
      </c>
      <c r="U246" s="13">
        <v>2000</v>
      </c>
      <c r="V246" s="14">
        <v>1100</v>
      </c>
      <c r="W246" s="13">
        <v>1700</v>
      </c>
      <c r="X246" s="13">
        <v>2400</v>
      </c>
      <c r="Y246" s="13">
        <v>3000</v>
      </c>
      <c r="Z246" s="14">
        <v>3600</v>
      </c>
      <c r="AA246" s="13">
        <v>5.1723612328811202</v>
      </c>
      <c r="AB246" s="13">
        <v>2.8458026018149485</v>
      </c>
      <c r="AC246" s="13">
        <v>10.69123057912466</v>
      </c>
      <c r="AD246" s="14">
        <v>5.2860455083355173</v>
      </c>
      <c r="AE246" s="13">
        <v>51.7236123288112</v>
      </c>
      <c r="AF246" s="13">
        <v>28.458026018149486</v>
      </c>
      <c r="AG246" s="13">
        <v>53.456152895623305</v>
      </c>
      <c r="AH246" s="14">
        <v>5.2860455083355173</v>
      </c>
      <c r="AI246" s="13">
        <v>28.920892968827538</v>
      </c>
      <c r="AJ246" s="13">
        <v>5.1173264035530739</v>
      </c>
      <c r="AK246" s="13">
        <v>4.7957213465400272</v>
      </c>
      <c r="AL246" s="14">
        <v>5.6067737123756674</v>
      </c>
      <c r="AM246" s="13">
        <v>289.20892968827536</v>
      </c>
      <c r="AN246" s="13">
        <v>51.173264035530735</v>
      </c>
      <c r="AO246" s="13">
        <v>23.978606732700136</v>
      </c>
      <c r="AP246" s="14">
        <v>5.6067737123756674</v>
      </c>
    </row>
    <row r="247" spans="2:42" x14ac:dyDescent="0.25">
      <c r="B247" s="11">
        <v>244</v>
      </c>
      <c r="C247" s="13">
        <v>1924.9898272663891</v>
      </c>
      <c r="D247" s="13">
        <v>3350.6195632842919</v>
      </c>
      <c r="E247" s="13">
        <v>2478.113327294956</v>
      </c>
      <c r="F247" s="14">
        <v>3651.4549303538888</v>
      </c>
      <c r="G247" s="13">
        <v>0</v>
      </c>
      <c r="H247" s="13">
        <v>0</v>
      </c>
      <c r="I247" s="13">
        <v>0</v>
      </c>
      <c r="J247" s="14">
        <v>0</v>
      </c>
      <c r="K247" s="13">
        <v>9</v>
      </c>
      <c r="L247" s="13">
        <v>23</v>
      </c>
      <c r="M247" s="13">
        <v>5</v>
      </c>
      <c r="N247" s="14">
        <v>1</v>
      </c>
      <c r="O247" s="13">
        <v>0.83117322353443512</v>
      </c>
      <c r="P247" s="13">
        <v>0.7759758906951133</v>
      </c>
      <c r="Q247" s="13">
        <v>0.84741887179643449</v>
      </c>
      <c r="R247" s="14">
        <v>0.98590837588432123</v>
      </c>
      <c r="S247" s="13">
        <v>1350</v>
      </c>
      <c r="T247" s="13">
        <v>4600</v>
      </c>
      <c r="U247" s="13">
        <v>2000</v>
      </c>
      <c r="V247" s="14">
        <v>1100</v>
      </c>
      <c r="W247" s="13">
        <v>1550</v>
      </c>
      <c r="X247" s="13">
        <v>5000</v>
      </c>
      <c r="Y247" s="13">
        <v>3000</v>
      </c>
      <c r="Z247" s="14">
        <v>3600</v>
      </c>
      <c r="AA247" s="13">
        <v>2</v>
      </c>
      <c r="AB247" s="13">
        <v>3.258186098723618</v>
      </c>
      <c r="AC247" s="13">
        <v>11.188764063937318</v>
      </c>
      <c r="AD247" s="14">
        <v>5.6789918670941573</v>
      </c>
      <c r="AE247" s="13">
        <v>18</v>
      </c>
      <c r="AF247" s="13">
        <v>74.938280270643219</v>
      </c>
      <c r="AG247" s="13">
        <v>55.943820319686594</v>
      </c>
      <c r="AH247" s="14">
        <v>5.6789918670941573</v>
      </c>
      <c r="AI247" s="13">
        <v>25.01228423449038</v>
      </c>
      <c r="AJ247" s="13">
        <v>10.767671179495377</v>
      </c>
      <c r="AK247" s="13">
        <v>10.782918397376122</v>
      </c>
      <c r="AL247" s="14">
        <v>4.4669774961946116</v>
      </c>
      <c r="AM247" s="13">
        <v>225.11055811041342</v>
      </c>
      <c r="AN247" s="13">
        <v>247.65643712839366</v>
      </c>
      <c r="AO247" s="13">
        <v>53.914591986880609</v>
      </c>
      <c r="AP247" s="14">
        <v>4.4669774961946116</v>
      </c>
    </row>
    <row r="248" spans="2:42" x14ac:dyDescent="0.25">
      <c r="B248" s="11">
        <v>245</v>
      </c>
      <c r="C248" s="13">
        <v>2154.6375961120589</v>
      </c>
      <c r="D248" s="13">
        <v>2956.421270892627</v>
      </c>
      <c r="E248" s="13">
        <v>2309.4323087160133</v>
      </c>
      <c r="F248" s="14">
        <v>3702.9002573782391</v>
      </c>
      <c r="G248" s="13">
        <v>0</v>
      </c>
      <c r="H248" s="13">
        <v>0</v>
      </c>
      <c r="I248" s="13">
        <v>0</v>
      </c>
      <c r="J248" s="14">
        <v>0</v>
      </c>
      <c r="K248" s="13">
        <v>11</v>
      </c>
      <c r="L248" s="13">
        <v>15</v>
      </c>
      <c r="M248" s="13">
        <v>4</v>
      </c>
      <c r="N248" s="14">
        <v>2</v>
      </c>
      <c r="O248" s="13">
        <v>0.74258427630109303</v>
      </c>
      <c r="P248" s="13">
        <v>0.87944164980756845</v>
      </c>
      <c r="Q248" s="13">
        <v>0.90931437655669911</v>
      </c>
      <c r="R248" s="14">
        <v>0.97221090220477735</v>
      </c>
      <c r="S248" s="13">
        <v>1650</v>
      </c>
      <c r="T248" s="13">
        <v>3000</v>
      </c>
      <c r="U248" s="13">
        <v>1600</v>
      </c>
      <c r="V248" s="14">
        <v>2200</v>
      </c>
      <c r="W248" s="13">
        <v>1850</v>
      </c>
      <c r="X248" s="13">
        <v>3400</v>
      </c>
      <c r="Y248" s="13">
        <v>2600</v>
      </c>
      <c r="Z248" s="14">
        <v>4700</v>
      </c>
      <c r="AA248" s="13">
        <v>3.4724715075472439</v>
      </c>
      <c r="AB248" s="13">
        <v>2.2825300934498989</v>
      </c>
      <c r="AC248" s="13">
        <v>7.1599202329137697</v>
      </c>
      <c r="AD248" s="14">
        <v>5.9675287738013063</v>
      </c>
      <c r="AE248" s="13">
        <v>38.197186583019686</v>
      </c>
      <c r="AF248" s="13">
        <v>34.237951401748482</v>
      </c>
      <c r="AG248" s="13">
        <v>28.639680931655079</v>
      </c>
      <c r="AH248" s="14">
        <v>11.935057547602613</v>
      </c>
      <c r="AI248" s="13">
        <v>30.225586867582404</v>
      </c>
      <c r="AJ248" s="13">
        <v>9.291071525023531</v>
      </c>
      <c r="AK248" s="13">
        <v>9.1634919868803966</v>
      </c>
      <c r="AL248" s="14">
        <v>4.0365464324788425</v>
      </c>
      <c r="AM248" s="13">
        <v>332.48145554340647</v>
      </c>
      <c r="AN248" s="13">
        <v>139.36607287535296</v>
      </c>
      <c r="AO248" s="13">
        <v>36.653967947521586</v>
      </c>
      <c r="AP248" s="14">
        <v>8.073092864957685</v>
      </c>
    </row>
    <row r="249" spans="2:42" x14ac:dyDescent="0.25">
      <c r="B249" s="11">
        <v>246</v>
      </c>
      <c r="C249" s="13">
        <v>2208.2521673818819</v>
      </c>
      <c r="D249" s="13">
        <v>2866.2911805483918</v>
      </c>
      <c r="E249" s="13">
        <v>2199.0817435029689</v>
      </c>
      <c r="F249" s="14">
        <v>3669.4175720750914</v>
      </c>
      <c r="G249" s="13">
        <v>0</v>
      </c>
      <c r="H249" s="13">
        <v>0</v>
      </c>
      <c r="I249" s="13">
        <v>0</v>
      </c>
      <c r="J249" s="14">
        <v>0</v>
      </c>
      <c r="K249" s="13">
        <v>10</v>
      </c>
      <c r="L249" s="13">
        <v>13</v>
      </c>
      <c r="M249" s="13">
        <v>3</v>
      </c>
      <c r="N249" s="14">
        <v>1</v>
      </c>
      <c r="O249" s="13">
        <v>0.72455493246361002</v>
      </c>
      <c r="P249" s="13">
        <v>0.9070955587640458</v>
      </c>
      <c r="Q249" s="13">
        <v>0.95494403798508221</v>
      </c>
      <c r="R249" s="14">
        <v>0.98108212796402039</v>
      </c>
      <c r="S249" s="13">
        <v>1500</v>
      </c>
      <c r="T249" s="13">
        <v>2600</v>
      </c>
      <c r="U249" s="13">
        <v>1200</v>
      </c>
      <c r="V249" s="14">
        <v>1100</v>
      </c>
      <c r="W249" s="13">
        <v>1700</v>
      </c>
      <c r="X249" s="13">
        <v>3000</v>
      </c>
      <c r="Y249" s="13">
        <v>2200</v>
      </c>
      <c r="Z249" s="14">
        <v>3600</v>
      </c>
      <c r="AA249" s="13">
        <v>10.134732774596829</v>
      </c>
      <c r="AB249" s="13">
        <v>2</v>
      </c>
      <c r="AC249" s="13">
        <v>7.7377759613190378</v>
      </c>
      <c r="AD249" s="14">
        <v>8.5241495228964119</v>
      </c>
      <c r="AE249" s="13">
        <v>101.34732774596829</v>
      </c>
      <c r="AF249" s="13">
        <v>26</v>
      </c>
      <c r="AG249" s="13">
        <v>23.213327883957113</v>
      </c>
      <c r="AH249" s="14">
        <v>8.5241495228964119</v>
      </c>
      <c r="AI249" s="13">
        <v>29.529356950643333</v>
      </c>
      <c r="AJ249" s="13">
        <v>8.290953490751841</v>
      </c>
      <c r="AK249" s="13">
        <v>3.0756549222612382</v>
      </c>
      <c r="AL249" s="14">
        <v>5.096718343008904</v>
      </c>
      <c r="AM249" s="13">
        <v>295.2935695064333</v>
      </c>
      <c r="AN249" s="13">
        <v>107.78239537977393</v>
      </c>
      <c r="AO249" s="13">
        <v>9.2269647667837145</v>
      </c>
      <c r="AP249" s="14">
        <v>5.096718343008904</v>
      </c>
    </row>
    <row r="250" spans="2:42" x14ac:dyDescent="0.25">
      <c r="B250" s="11">
        <v>247</v>
      </c>
      <c r="C250" s="13">
        <v>2416.6084582015105</v>
      </c>
      <c r="D250" s="13">
        <v>2990.5446215541738</v>
      </c>
      <c r="E250" s="13">
        <v>2306.2708008481945</v>
      </c>
      <c r="F250" s="14">
        <v>3635.0215739666473</v>
      </c>
      <c r="G250" s="13">
        <v>0</v>
      </c>
      <c r="H250" s="13">
        <v>0</v>
      </c>
      <c r="I250" s="13">
        <v>0</v>
      </c>
      <c r="J250" s="14">
        <v>0</v>
      </c>
      <c r="K250" s="13">
        <v>12</v>
      </c>
      <c r="L250" s="13">
        <v>14</v>
      </c>
      <c r="M250" s="13">
        <v>3</v>
      </c>
      <c r="N250" s="14">
        <v>1</v>
      </c>
      <c r="O250" s="13">
        <v>0.66208491266754599</v>
      </c>
      <c r="P250" s="13">
        <v>0.86940685695195896</v>
      </c>
      <c r="Q250" s="13">
        <v>0.91056089303461996</v>
      </c>
      <c r="R250" s="14">
        <v>0.99036551138582907</v>
      </c>
      <c r="S250" s="13">
        <v>1800</v>
      </c>
      <c r="T250" s="13">
        <v>2800</v>
      </c>
      <c r="U250" s="13">
        <v>1200</v>
      </c>
      <c r="V250" s="14">
        <v>1100</v>
      </c>
      <c r="W250" s="13">
        <v>2000</v>
      </c>
      <c r="X250" s="13">
        <v>3200</v>
      </c>
      <c r="Y250" s="13">
        <v>2200</v>
      </c>
      <c r="Z250" s="14">
        <v>3600</v>
      </c>
      <c r="AA250" s="13">
        <v>9.1224241007458104</v>
      </c>
      <c r="AB250" s="13">
        <v>2.1065767656508512</v>
      </c>
      <c r="AC250" s="13">
        <v>12.011052734685132</v>
      </c>
      <c r="AD250" s="14">
        <v>3.6599842254551249</v>
      </c>
      <c r="AE250" s="13">
        <v>109.46908920894973</v>
      </c>
      <c r="AF250" s="13">
        <v>29.492074719111915</v>
      </c>
      <c r="AG250" s="13">
        <v>36.033158204055397</v>
      </c>
      <c r="AH250" s="14">
        <v>3.6599842254551249</v>
      </c>
      <c r="AI250" s="13">
        <v>31.427386379148661</v>
      </c>
      <c r="AJ250" s="13">
        <v>11.325860805004798</v>
      </c>
      <c r="AK250" s="13">
        <v>9.4543329370060736</v>
      </c>
      <c r="AL250" s="14">
        <v>3.2768475767479091</v>
      </c>
      <c r="AM250" s="13">
        <v>377.12863654978395</v>
      </c>
      <c r="AN250" s="13">
        <v>158.56205127006717</v>
      </c>
      <c r="AO250" s="13">
        <v>28.362998811018223</v>
      </c>
      <c r="AP250" s="14">
        <v>3.2768475767479091</v>
      </c>
    </row>
    <row r="251" spans="2:42" x14ac:dyDescent="0.25">
      <c r="B251" s="11">
        <v>248</v>
      </c>
      <c r="C251" s="13">
        <v>1776.8444668555271</v>
      </c>
      <c r="D251" s="13">
        <v>2778.0269028604316</v>
      </c>
      <c r="E251" s="13">
        <v>2327.9849400055364</v>
      </c>
      <c r="F251" s="14">
        <v>3713.5932771196335</v>
      </c>
      <c r="G251" s="13">
        <v>0</v>
      </c>
      <c r="H251" s="13">
        <v>0</v>
      </c>
      <c r="I251" s="13">
        <v>0</v>
      </c>
      <c r="J251" s="14">
        <v>0</v>
      </c>
      <c r="K251" s="13">
        <v>4</v>
      </c>
      <c r="L251" s="13">
        <v>9</v>
      </c>
      <c r="M251" s="13">
        <v>4</v>
      </c>
      <c r="N251" s="14">
        <v>3</v>
      </c>
      <c r="O251" s="13">
        <v>0.90047273683526852</v>
      </c>
      <c r="P251" s="13">
        <v>0.9359160623401005</v>
      </c>
      <c r="Q251" s="13">
        <v>0.90206769120894992</v>
      </c>
      <c r="R251" s="14">
        <v>0.96941149214710465</v>
      </c>
      <c r="S251" s="13">
        <v>600</v>
      </c>
      <c r="T251" s="13">
        <v>1800</v>
      </c>
      <c r="U251" s="13">
        <v>1600</v>
      </c>
      <c r="V251" s="14">
        <v>3300</v>
      </c>
      <c r="W251" s="13">
        <v>800</v>
      </c>
      <c r="X251" s="13">
        <v>2200</v>
      </c>
      <c r="Y251" s="13">
        <v>2600</v>
      </c>
      <c r="Z251" s="14">
        <v>5800</v>
      </c>
      <c r="AA251" s="13">
        <v>6.4946311764157159</v>
      </c>
      <c r="AB251" s="13">
        <v>2</v>
      </c>
      <c r="AC251" s="13">
        <v>7.7221532959001848</v>
      </c>
      <c r="AD251" s="14">
        <v>2.2295888521656706</v>
      </c>
      <c r="AE251" s="13">
        <v>25.978524705662863</v>
      </c>
      <c r="AF251" s="13">
        <v>18</v>
      </c>
      <c r="AG251" s="13">
        <v>30.888613183600739</v>
      </c>
      <c r="AH251" s="14">
        <v>6.6887665564970114</v>
      </c>
      <c r="AI251" s="13">
        <v>29.335183562887639</v>
      </c>
      <c r="AJ251" s="13">
        <v>8.2534300255839117</v>
      </c>
      <c r="AK251" s="13">
        <v>9.9056622864888375</v>
      </c>
      <c r="AL251" s="14">
        <v>5.1116530325292038</v>
      </c>
      <c r="AM251" s="13">
        <v>117.34073425155056</v>
      </c>
      <c r="AN251" s="13">
        <v>74.280870230255204</v>
      </c>
      <c r="AO251" s="13">
        <v>39.62264914595535</v>
      </c>
      <c r="AP251" s="14">
        <v>15.33495909758761</v>
      </c>
    </row>
    <row r="252" spans="2:42" x14ac:dyDescent="0.25">
      <c r="B252" s="11">
        <v>249</v>
      </c>
      <c r="C252" s="13">
        <v>2057.4241535207711</v>
      </c>
      <c r="D252" s="13">
        <v>2782.7135749200675</v>
      </c>
      <c r="E252" s="13">
        <v>2149.1212124346216</v>
      </c>
      <c r="F252" s="14">
        <v>3600</v>
      </c>
      <c r="G252" s="13">
        <v>0</v>
      </c>
      <c r="H252" s="13">
        <v>0</v>
      </c>
      <c r="I252" s="13">
        <v>0</v>
      </c>
      <c r="J252" s="14">
        <v>0</v>
      </c>
      <c r="K252" s="13">
        <v>9</v>
      </c>
      <c r="L252" s="13">
        <v>9</v>
      </c>
      <c r="M252" s="13">
        <v>1</v>
      </c>
      <c r="N252" s="14">
        <v>0</v>
      </c>
      <c r="O252" s="13">
        <v>0.77767143797840454</v>
      </c>
      <c r="P252" s="13">
        <v>0.93433978381144889</v>
      </c>
      <c r="Q252" s="13">
        <v>0.97714358215329566</v>
      </c>
      <c r="R252" s="14">
        <v>1</v>
      </c>
      <c r="S252" s="13">
        <v>1350</v>
      </c>
      <c r="T252" s="13">
        <v>1800</v>
      </c>
      <c r="U252" s="13">
        <v>400</v>
      </c>
      <c r="V252" s="14">
        <v>0</v>
      </c>
      <c r="W252" s="13">
        <v>1550</v>
      </c>
      <c r="X252" s="13">
        <v>2200</v>
      </c>
      <c r="Y252" s="13">
        <v>1400</v>
      </c>
      <c r="Z252" s="14">
        <v>2500</v>
      </c>
      <c r="AA252" s="13">
        <v>5.5018185689986474</v>
      </c>
      <c r="AB252" s="13">
        <v>2</v>
      </c>
      <c r="AC252" s="13">
        <v>12.686908923941562</v>
      </c>
      <c r="AD252" s="14">
        <v>2.0463342429582974</v>
      </c>
      <c r="AE252" s="13">
        <v>49.516367120987823</v>
      </c>
      <c r="AF252" s="13">
        <v>18</v>
      </c>
      <c r="AG252" s="13">
        <v>12.686908923941562</v>
      </c>
      <c r="AH252" s="14">
        <v>0</v>
      </c>
      <c r="AI252" s="13">
        <v>30.070751354456611</v>
      </c>
      <c r="AJ252" s="13">
        <v>8.5056345901681691</v>
      </c>
      <c r="AK252" s="13">
        <v>3.7697119256856055</v>
      </c>
      <c r="AL252" s="14">
        <v>4.4242626591606919</v>
      </c>
      <c r="AM252" s="13">
        <v>270.63676219010949</v>
      </c>
      <c r="AN252" s="13">
        <v>76.550711311513524</v>
      </c>
      <c r="AO252" s="13">
        <v>3.7697119256856055</v>
      </c>
      <c r="AP252" s="14">
        <v>0</v>
      </c>
    </row>
    <row r="253" spans="2:42" x14ac:dyDescent="0.25">
      <c r="B253" s="11">
        <v>250</v>
      </c>
      <c r="C253" s="13">
        <v>2793.9312751012176</v>
      </c>
      <c r="D253" s="13">
        <v>2983.4028313891126</v>
      </c>
      <c r="E253" s="13">
        <v>2664.2991807391418</v>
      </c>
      <c r="F253" s="14">
        <v>3655.2815547457681</v>
      </c>
      <c r="G253" s="13">
        <v>0</v>
      </c>
      <c r="H253" s="13">
        <v>0</v>
      </c>
      <c r="I253" s="13">
        <v>0</v>
      </c>
      <c r="J253" s="14">
        <v>0</v>
      </c>
      <c r="K253" s="13">
        <v>18</v>
      </c>
      <c r="L253" s="13">
        <v>15</v>
      </c>
      <c r="M253" s="13">
        <v>7</v>
      </c>
      <c r="N253" s="14">
        <v>1</v>
      </c>
      <c r="O253" s="13">
        <v>0.57266977690495835</v>
      </c>
      <c r="P253" s="13">
        <v>0.87148807819204388</v>
      </c>
      <c r="Q253" s="13">
        <v>0.7881997694483428</v>
      </c>
      <c r="R253" s="14">
        <v>0.9848762526448902</v>
      </c>
      <c r="S253" s="13">
        <v>2700</v>
      </c>
      <c r="T253" s="13">
        <v>3000</v>
      </c>
      <c r="U253" s="13">
        <v>2800</v>
      </c>
      <c r="V253" s="14">
        <v>1100</v>
      </c>
      <c r="W253" s="13">
        <v>2900</v>
      </c>
      <c r="X253" s="13">
        <v>3400</v>
      </c>
      <c r="Y253" s="13">
        <v>3800</v>
      </c>
      <c r="Z253" s="14">
        <v>3600</v>
      </c>
      <c r="AA253" s="13">
        <v>4.6779014697904193</v>
      </c>
      <c r="AB253" s="13">
        <v>2</v>
      </c>
      <c r="AC253" s="13">
        <v>12.943409056571735</v>
      </c>
      <c r="AD253" s="14">
        <v>6.7360223603575795</v>
      </c>
      <c r="AE253" s="13">
        <v>84.20222645622755</v>
      </c>
      <c r="AF253" s="13">
        <v>30</v>
      </c>
      <c r="AG253" s="13">
        <v>90.60386339600214</v>
      </c>
      <c r="AH253" s="14">
        <v>6.7360223603575795</v>
      </c>
      <c r="AI253" s="13">
        <v>29.50851637781291</v>
      </c>
      <c r="AJ253" s="13">
        <v>10.337144493563789</v>
      </c>
      <c r="AK253" s="13">
        <v>8.8417575144558729</v>
      </c>
      <c r="AL253" s="14">
        <v>4.1530757353214467</v>
      </c>
      <c r="AM253" s="13">
        <v>531.15329480063235</v>
      </c>
      <c r="AN253" s="13">
        <v>155.05716740345684</v>
      </c>
      <c r="AO253" s="13">
        <v>61.892302601191112</v>
      </c>
      <c r="AP253" s="14">
        <v>4.1530757353214467</v>
      </c>
    </row>
    <row r="254" spans="2:42" x14ac:dyDescent="0.25">
      <c r="B254" s="11">
        <v>251</v>
      </c>
      <c r="C254" s="13">
        <v>2998.7803071080152</v>
      </c>
      <c r="D254" s="13">
        <v>2838.9309568849858</v>
      </c>
      <c r="E254" s="13">
        <v>2580.8719598806447</v>
      </c>
      <c r="F254" s="14">
        <v>3629.7619909844711</v>
      </c>
      <c r="G254" s="13">
        <v>0</v>
      </c>
      <c r="H254" s="13">
        <v>0</v>
      </c>
      <c r="I254" s="13">
        <v>0</v>
      </c>
      <c r="J254" s="14">
        <v>0</v>
      </c>
      <c r="K254" s="13">
        <v>18</v>
      </c>
      <c r="L254" s="13">
        <v>9</v>
      </c>
      <c r="M254" s="13">
        <v>8</v>
      </c>
      <c r="N254" s="14">
        <v>1</v>
      </c>
      <c r="O254" s="13">
        <v>0.53355025581817939</v>
      </c>
      <c r="P254" s="13">
        <v>0.91583770070014225</v>
      </c>
      <c r="Q254" s="13">
        <v>0.81367849031035111</v>
      </c>
      <c r="R254" s="14">
        <v>0.99180056679793516</v>
      </c>
      <c r="S254" s="13">
        <v>2700</v>
      </c>
      <c r="T254" s="13">
        <v>1800</v>
      </c>
      <c r="U254" s="13">
        <v>3200</v>
      </c>
      <c r="V254" s="14">
        <v>1100</v>
      </c>
      <c r="W254" s="13">
        <v>2900</v>
      </c>
      <c r="X254" s="13">
        <v>2200</v>
      </c>
      <c r="Y254" s="13">
        <v>4200</v>
      </c>
      <c r="Z254" s="14">
        <v>3600</v>
      </c>
      <c r="AA254" s="13">
        <v>9.2913342740824767</v>
      </c>
      <c r="AB254" s="13">
        <v>3.9618215357838618</v>
      </c>
      <c r="AC254" s="13">
        <v>8.9037916610934964</v>
      </c>
      <c r="AD254" s="14">
        <v>3.0662940818173956</v>
      </c>
      <c r="AE254" s="13">
        <v>167.24401693348457</v>
      </c>
      <c r="AF254" s="13">
        <v>35.656393822054753</v>
      </c>
      <c r="AG254" s="13">
        <v>71.230333288747971</v>
      </c>
      <c r="AH254" s="14">
        <v>3.0662940818173956</v>
      </c>
      <c r="AI254" s="13">
        <v>28.024645260463167</v>
      </c>
      <c r="AJ254" s="13">
        <v>9.5041463521933665</v>
      </c>
      <c r="AK254" s="13">
        <v>7.8651442109749077</v>
      </c>
      <c r="AL254" s="14">
        <v>2.8372978236693074</v>
      </c>
      <c r="AM254" s="13">
        <v>504.44361468833699</v>
      </c>
      <c r="AN254" s="13">
        <v>85.537317169740305</v>
      </c>
      <c r="AO254" s="13">
        <v>62.921153687799261</v>
      </c>
      <c r="AP254" s="14">
        <v>2.8372978236693074</v>
      </c>
    </row>
    <row r="255" spans="2:42" x14ac:dyDescent="0.25">
      <c r="B255" s="11">
        <v>252</v>
      </c>
      <c r="C255" s="13">
        <v>2125.7192400730523</v>
      </c>
      <c r="D255" s="13">
        <v>2957.295337725252</v>
      </c>
      <c r="E255" s="13">
        <v>2100</v>
      </c>
      <c r="F255" s="14">
        <v>3712.4002416317235</v>
      </c>
      <c r="G255" s="13">
        <v>0</v>
      </c>
      <c r="H255" s="13">
        <v>0</v>
      </c>
      <c r="I255" s="13">
        <v>0</v>
      </c>
      <c r="J255" s="14">
        <v>0</v>
      </c>
      <c r="K255" s="13">
        <v>10</v>
      </c>
      <c r="L255" s="13">
        <v>17</v>
      </c>
      <c r="M255" s="13">
        <v>0</v>
      </c>
      <c r="N255" s="14">
        <v>3</v>
      </c>
      <c r="O255" s="13">
        <v>0.75268641777218637</v>
      </c>
      <c r="P255" s="13">
        <v>0.87918171946935708</v>
      </c>
      <c r="Q255" s="13">
        <v>1</v>
      </c>
      <c r="R255" s="14">
        <v>0.96972302706716773</v>
      </c>
      <c r="S255" s="13">
        <v>1500</v>
      </c>
      <c r="T255" s="13">
        <v>3400</v>
      </c>
      <c r="U255" s="13">
        <v>0</v>
      </c>
      <c r="V255" s="14">
        <v>3300</v>
      </c>
      <c r="W255" s="13">
        <v>1700</v>
      </c>
      <c r="X255" s="13">
        <v>3800</v>
      </c>
      <c r="Y255" s="13">
        <v>1000</v>
      </c>
      <c r="Z255" s="14">
        <v>5800</v>
      </c>
      <c r="AA255" s="13">
        <v>9.1846820983184472</v>
      </c>
      <c r="AB255" s="13">
        <v>3.2025550324535899</v>
      </c>
      <c r="AC255" s="13">
        <v>10.049314168706152</v>
      </c>
      <c r="AD255" s="14">
        <v>4.7292721233630255</v>
      </c>
      <c r="AE255" s="13">
        <v>91.846820983184472</v>
      </c>
      <c r="AF255" s="13">
        <v>54.443435551711026</v>
      </c>
      <c r="AG255" s="13">
        <v>0</v>
      </c>
      <c r="AH255" s="14">
        <v>14.187816370089077</v>
      </c>
      <c r="AI255" s="13">
        <v>26.42847374248673</v>
      </c>
      <c r="AJ255" s="13">
        <v>7.0314640242596962</v>
      </c>
      <c r="AK255" s="13">
        <v>13.049572945943481</v>
      </c>
      <c r="AL255" s="14">
        <v>2.5372013805167239</v>
      </c>
      <c r="AM255" s="13">
        <v>264.28473742486733</v>
      </c>
      <c r="AN255" s="13">
        <v>119.53488841241483</v>
      </c>
      <c r="AO255" s="13">
        <v>0</v>
      </c>
      <c r="AP255" s="14">
        <v>7.6116041415501723</v>
      </c>
    </row>
    <row r="256" spans="2:42" x14ac:dyDescent="0.25">
      <c r="B256" s="11">
        <v>253</v>
      </c>
      <c r="C256" s="13">
        <v>2271.882590870719</v>
      </c>
      <c r="D256" s="13">
        <v>2781.480917959163</v>
      </c>
      <c r="E256" s="13">
        <v>2286.6250471779745</v>
      </c>
      <c r="F256" s="14">
        <v>3633.0316411966128</v>
      </c>
      <c r="G256" s="13">
        <v>0</v>
      </c>
      <c r="H256" s="13">
        <v>0</v>
      </c>
      <c r="I256" s="13">
        <v>0</v>
      </c>
      <c r="J256" s="14">
        <v>0</v>
      </c>
      <c r="K256" s="13">
        <v>12</v>
      </c>
      <c r="L256" s="13">
        <v>8</v>
      </c>
      <c r="M256" s="13">
        <v>3</v>
      </c>
      <c r="N256" s="14">
        <v>1</v>
      </c>
      <c r="O256" s="13">
        <v>0.70426174593238378</v>
      </c>
      <c r="P256" s="13">
        <v>0.93475385116345866</v>
      </c>
      <c r="Q256" s="13">
        <v>0.91838406239435855</v>
      </c>
      <c r="R256" s="14">
        <v>0.99090796765377653</v>
      </c>
      <c r="S256" s="13">
        <v>1800</v>
      </c>
      <c r="T256" s="13">
        <v>1600</v>
      </c>
      <c r="U256" s="13">
        <v>1200</v>
      </c>
      <c r="V256" s="14">
        <v>1100</v>
      </c>
      <c r="W256" s="13">
        <v>2000</v>
      </c>
      <c r="X256" s="13">
        <v>2000</v>
      </c>
      <c r="Y256" s="13">
        <v>2200</v>
      </c>
      <c r="Z256" s="14">
        <v>3600</v>
      </c>
      <c r="AA256" s="13">
        <v>6.5430785218786429</v>
      </c>
      <c r="AB256" s="13">
        <v>2</v>
      </c>
      <c r="AC256" s="13">
        <v>11.663522872813484</v>
      </c>
      <c r="AD256" s="14">
        <v>2</v>
      </c>
      <c r="AE256" s="13">
        <v>78.516942262543722</v>
      </c>
      <c r="AF256" s="13">
        <v>16</v>
      </c>
      <c r="AG256" s="13">
        <v>34.990568618440449</v>
      </c>
      <c r="AH256" s="14">
        <v>2</v>
      </c>
      <c r="AI256" s="13">
        <v>28.945511966235305</v>
      </c>
      <c r="AJ256" s="13">
        <v>9.7443067905774381</v>
      </c>
      <c r="AK256" s="13">
        <v>7.9243021525404647</v>
      </c>
      <c r="AL256" s="14">
        <v>4.5462632892809065</v>
      </c>
      <c r="AM256" s="13">
        <v>347.34614359482367</v>
      </c>
      <c r="AN256" s="13">
        <v>77.954454324619505</v>
      </c>
      <c r="AO256" s="13">
        <v>23.772906457621396</v>
      </c>
      <c r="AP256" s="14">
        <v>4.5462632892809065</v>
      </c>
    </row>
    <row r="257" spans="2:42" x14ac:dyDescent="0.25">
      <c r="B257" s="11">
        <v>254</v>
      </c>
      <c r="C257" s="13">
        <v>1872.4281179102095</v>
      </c>
      <c r="D257" s="13">
        <v>2763.0016550633868</v>
      </c>
      <c r="E257" s="13">
        <v>2271.7246842425698</v>
      </c>
      <c r="F257" s="14">
        <v>3600</v>
      </c>
      <c r="G257" s="13">
        <v>0</v>
      </c>
      <c r="H257" s="13">
        <v>0</v>
      </c>
      <c r="I257" s="13">
        <v>0</v>
      </c>
      <c r="J257" s="14">
        <v>0</v>
      </c>
      <c r="K257" s="13">
        <v>6</v>
      </c>
      <c r="L257" s="13">
        <v>5</v>
      </c>
      <c r="M257" s="13">
        <v>3</v>
      </c>
      <c r="N257" s="14">
        <v>0</v>
      </c>
      <c r="O257" s="13">
        <v>0.85450543318359118</v>
      </c>
      <c r="P257" s="13">
        <v>0.94100558906120257</v>
      </c>
      <c r="Q257" s="13">
        <v>0.92440779226738667</v>
      </c>
      <c r="R257" s="14">
        <v>1</v>
      </c>
      <c r="S257" s="13">
        <v>900</v>
      </c>
      <c r="T257" s="13">
        <v>1000</v>
      </c>
      <c r="U257" s="13">
        <v>1200</v>
      </c>
      <c r="V257" s="14">
        <v>0</v>
      </c>
      <c r="W257" s="13">
        <v>1100</v>
      </c>
      <c r="X257" s="13">
        <v>1400</v>
      </c>
      <c r="Y257" s="13">
        <v>2200</v>
      </c>
      <c r="Z257" s="14">
        <v>2500</v>
      </c>
      <c r="AA257" s="13">
        <v>2.8404680724899789</v>
      </c>
      <c r="AB257" s="13">
        <v>3.9016120648246724</v>
      </c>
      <c r="AC257" s="13">
        <v>7.6457804891035881</v>
      </c>
      <c r="AD257" s="14">
        <v>3.5757121307832138</v>
      </c>
      <c r="AE257" s="13">
        <v>17.042808434939872</v>
      </c>
      <c r="AF257" s="13">
        <v>19.508060324123363</v>
      </c>
      <c r="AG257" s="13">
        <v>22.937341467310766</v>
      </c>
      <c r="AH257" s="14">
        <v>0</v>
      </c>
      <c r="AI257" s="13">
        <v>32.078227963448114</v>
      </c>
      <c r="AJ257" s="13">
        <v>13.088778285549001</v>
      </c>
      <c r="AK257" s="13">
        <v>10.496349366723591</v>
      </c>
      <c r="AL257" s="14">
        <v>5.0620002469413716</v>
      </c>
      <c r="AM257" s="13">
        <v>192.46936778068869</v>
      </c>
      <c r="AN257" s="13">
        <v>65.443891427745001</v>
      </c>
      <c r="AO257" s="13">
        <v>31.48904810017077</v>
      </c>
      <c r="AP257" s="14">
        <v>0</v>
      </c>
    </row>
    <row r="258" spans="2:42" x14ac:dyDescent="0.25">
      <c r="B258" s="11">
        <v>255</v>
      </c>
      <c r="C258" s="13">
        <v>1962.5962978609512</v>
      </c>
      <c r="D258" s="13">
        <v>3010.9955100757129</v>
      </c>
      <c r="E258" s="13">
        <v>2169.4008980161261</v>
      </c>
      <c r="F258" s="14">
        <v>3651.0183925241317</v>
      </c>
      <c r="G258" s="13">
        <v>0</v>
      </c>
      <c r="H258" s="13">
        <v>0</v>
      </c>
      <c r="I258" s="13">
        <v>0</v>
      </c>
      <c r="J258" s="14">
        <v>0</v>
      </c>
      <c r="K258" s="13">
        <v>7</v>
      </c>
      <c r="L258" s="13">
        <v>10</v>
      </c>
      <c r="M258" s="13">
        <v>1</v>
      </c>
      <c r="N258" s="14">
        <v>1</v>
      </c>
      <c r="O258" s="13">
        <v>0.81524662088879529</v>
      </c>
      <c r="P258" s="13">
        <v>0.86350178580459647</v>
      </c>
      <c r="Q258" s="13">
        <v>0.96800918720021178</v>
      </c>
      <c r="R258" s="14">
        <v>0.98602625704965019</v>
      </c>
      <c r="S258" s="13">
        <v>1050</v>
      </c>
      <c r="T258" s="13">
        <v>2000</v>
      </c>
      <c r="U258" s="13">
        <v>400</v>
      </c>
      <c r="V258" s="14">
        <v>1100</v>
      </c>
      <c r="W258" s="13">
        <v>1250</v>
      </c>
      <c r="X258" s="13">
        <v>2400</v>
      </c>
      <c r="Y258" s="13">
        <v>1400</v>
      </c>
      <c r="Z258" s="14">
        <v>3600</v>
      </c>
      <c r="AA258" s="13">
        <v>5.1735980884140362</v>
      </c>
      <c r="AB258" s="13">
        <v>2</v>
      </c>
      <c r="AC258" s="13">
        <v>13.495818860285729</v>
      </c>
      <c r="AD258" s="14">
        <v>5.9988618568564043</v>
      </c>
      <c r="AE258" s="13">
        <v>36.215186618898251</v>
      </c>
      <c r="AF258" s="13">
        <v>20</v>
      </c>
      <c r="AG258" s="13">
        <v>13.495818860285729</v>
      </c>
      <c r="AH258" s="14">
        <v>5.9988618568564043</v>
      </c>
      <c r="AI258" s="13">
        <v>32.832811328748072</v>
      </c>
      <c r="AJ258" s="13">
        <v>17.655742844138107</v>
      </c>
      <c r="AK258" s="13">
        <v>9.5375663555617241</v>
      </c>
      <c r="AL258" s="14">
        <v>4.062233067395451</v>
      </c>
      <c r="AM258" s="13">
        <v>229.8296793012365</v>
      </c>
      <c r="AN258" s="13">
        <v>176.55742844138106</v>
      </c>
      <c r="AO258" s="13">
        <v>9.5375663555617241</v>
      </c>
      <c r="AP258" s="14">
        <v>4.062233067395451</v>
      </c>
    </row>
    <row r="259" spans="2:42" x14ac:dyDescent="0.25">
      <c r="B259" s="11">
        <v>256</v>
      </c>
      <c r="C259" s="13">
        <v>2051.7349784381486</v>
      </c>
      <c r="D259" s="13">
        <v>2856.5806053670058</v>
      </c>
      <c r="E259" s="13">
        <v>2100</v>
      </c>
      <c r="F259" s="14">
        <v>3661.2288785273513</v>
      </c>
      <c r="G259" s="13">
        <v>0</v>
      </c>
      <c r="H259" s="13">
        <v>0</v>
      </c>
      <c r="I259" s="13">
        <v>0</v>
      </c>
      <c r="J259" s="14">
        <v>0</v>
      </c>
      <c r="K259" s="13">
        <v>8</v>
      </c>
      <c r="L259" s="13">
        <v>12</v>
      </c>
      <c r="M259" s="13">
        <v>0</v>
      </c>
      <c r="N259" s="14">
        <v>1</v>
      </c>
      <c r="O259" s="13">
        <v>0.77982781246824351</v>
      </c>
      <c r="P259" s="13">
        <v>0.91017911243780891</v>
      </c>
      <c r="Q259" s="13">
        <v>1</v>
      </c>
      <c r="R259" s="14">
        <v>0.98327641331399662</v>
      </c>
      <c r="S259" s="13">
        <v>1200</v>
      </c>
      <c r="T259" s="13">
        <v>2400</v>
      </c>
      <c r="U259" s="13">
        <v>0</v>
      </c>
      <c r="V259" s="14">
        <v>1100</v>
      </c>
      <c r="W259" s="13">
        <v>1400</v>
      </c>
      <c r="X259" s="13">
        <v>2800</v>
      </c>
      <c r="Y259" s="13">
        <v>1000</v>
      </c>
      <c r="Z259" s="14">
        <v>3600</v>
      </c>
      <c r="AA259" s="13">
        <v>7.8833393216012446</v>
      </c>
      <c r="AB259" s="13">
        <v>2.8927265577856605</v>
      </c>
      <c r="AC259" s="13">
        <v>10.41137658975151</v>
      </c>
      <c r="AD259" s="14">
        <v>7.2834702774569422</v>
      </c>
      <c r="AE259" s="13">
        <v>63.066714572809957</v>
      </c>
      <c r="AF259" s="13">
        <v>34.712718693427924</v>
      </c>
      <c r="AG259" s="13">
        <v>0</v>
      </c>
      <c r="AH259" s="14">
        <v>7.2834702774569422</v>
      </c>
      <c r="AI259" s="13">
        <v>31.747654434114917</v>
      </c>
      <c r="AJ259" s="13">
        <v>7.8857799496772669</v>
      </c>
      <c r="AK259" s="13">
        <v>11.236582368420919</v>
      </c>
      <c r="AL259" s="14">
        <v>4.7575121364654294</v>
      </c>
      <c r="AM259" s="13">
        <v>253.98123547291934</v>
      </c>
      <c r="AN259" s="13">
        <v>94.629359396127199</v>
      </c>
      <c r="AO259" s="13">
        <v>0</v>
      </c>
      <c r="AP259" s="14">
        <v>4.7575121364654294</v>
      </c>
    </row>
    <row r="260" spans="2:42" x14ac:dyDescent="0.25">
      <c r="B260" s="11">
        <v>257</v>
      </c>
      <c r="C260" s="13">
        <v>2060.0386286771168</v>
      </c>
      <c r="D260" s="13">
        <v>2869.9136392453461</v>
      </c>
      <c r="E260" s="13">
        <v>2333.7990558326151</v>
      </c>
      <c r="F260" s="14">
        <v>3600</v>
      </c>
      <c r="G260" s="13">
        <v>0</v>
      </c>
      <c r="H260" s="13">
        <v>0</v>
      </c>
      <c r="I260" s="13">
        <v>0</v>
      </c>
      <c r="J260" s="14">
        <v>0</v>
      </c>
      <c r="K260" s="13">
        <v>9</v>
      </c>
      <c r="L260" s="13">
        <v>9</v>
      </c>
      <c r="M260" s="13">
        <v>3</v>
      </c>
      <c r="N260" s="14">
        <v>0</v>
      </c>
      <c r="O260" s="13">
        <v>0.77668446490610843</v>
      </c>
      <c r="P260" s="13">
        <v>0.90595060577630449</v>
      </c>
      <c r="Q260" s="13">
        <v>0.89982040002616936</v>
      </c>
      <c r="R260" s="14">
        <v>1</v>
      </c>
      <c r="S260" s="13">
        <v>1350</v>
      </c>
      <c r="T260" s="13">
        <v>1800</v>
      </c>
      <c r="U260" s="13">
        <v>1200</v>
      </c>
      <c r="V260" s="14">
        <v>0</v>
      </c>
      <c r="W260" s="13">
        <v>1550</v>
      </c>
      <c r="X260" s="13">
        <v>2200</v>
      </c>
      <c r="Y260" s="13">
        <v>2200</v>
      </c>
      <c r="Z260" s="14">
        <v>2500</v>
      </c>
      <c r="AA260" s="13">
        <v>2.6876999103187034</v>
      </c>
      <c r="AB260" s="13">
        <v>2.1120898117376981</v>
      </c>
      <c r="AC260" s="13">
        <v>11.533590912252217</v>
      </c>
      <c r="AD260" s="14">
        <v>5.187605765643978</v>
      </c>
      <c r="AE260" s="13">
        <v>24.189299192868329</v>
      </c>
      <c r="AF260" s="13">
        <v>19.008808305639281</v>
      </c>
      <c r="AG260" s="13">
        <v>34.600772736756653</v>
      </c>
      <c r="AH260" s="14">
        <v>0</v>
      </c>
      <c r="AI260" s="13">
        <v>33.042785704703938</v>
      </c>
      <c r="AJ260" s="13">
        <v>12.935813264053589</v>
      </c>
      <c r="AK260" s="13">
        <v>12.509513081467119</v>
      </c>
      <c r="AL260" s="14">
        <v>4.4675901518349397</v>
      </c>
      <c r="AM260" s="13">
        <v>297.38507134233544</v>
      </c>
      <c r="AN260" s="13">
        <v>116.42231937648231</v>
      </c>
      <c r="AO260" s="13">
        <v>37.528539244401358</v>
      </c>
      <c r="AP260" s="14">
        <v>0</v>
      </c>
    </row>
    <row r="261" spans="2:42" x14ac:dyDescent="0.25">
      <c r="B261" s="11">
        <v>258</v>
      </c>
      <c r="C261" s="13">
        <v>2189.6872920726146</v>
      </c>
      <c r="D261" s="13">
        <v>2730.4906959129917</v>
      </c>
      <c r="E261" s="13">
        <v>2402.974875324348</v>
      </c>
      <c r="F261" s="14">
        <v>3600</v>
      </c>
      <c r="G261" s="13">
        <v>0</v>
      </c>
      <c r="H261" s="13">
        <v>0</v>
      </c>
      <c r="I261" s="13">
        <v>0</v>
      </c>
      <c r="J261" s="14">
        <v>0</v>
      </c>
      <c r="K261" s="13">
        <v>11</v>
      </c>
      <c r="L261" s="13">
        <v>7</v>
      </c>
      <c r="M261" s="13">
        <v>6</v>
      </c>
      <c r="N261" s="14">
        <v>0</v>
      </c>
      <c r="O261" s="13">
        <v>0.73069794294031121</v>
      </c>
      <c r="P261" s="13">
        <v>0.95220980019880286</v>
      </c>
      <c r="Q261" s="13">
        <v>0.87391675275695369</v>
      </c>
      <c r="R261" s="14">
        <v>1</v>
      </c>
      <c r="S261" s="13">
        <v>1650</v>
      </c>
      <c r="T261" s="13">
        <v>1400</v>
      </c>
      <c r="U261" s="13">
        <v>2400</v>
      </c>
      <c r="V261" s="14">
        <v>0</v>
      </c>
      <c r="W261" s="13">
        <v>1850</v>
      </c>
      <c r="X261" s="13">
        <v>1800</v>
      </c>
      <c r="Y261" s="13">
        <v>3400</v>
      </c>
      <c r="Z261" s="14">
        <v>2500</v>
      </c>
      <c r="AA261" s="13">
        <v>5.5637089529553974</v>
      </c>
      <c r="AB261" s="13">
        <v>2</v>
      </c>
      <c r="AC261" s="13">
        <v>3.3631618805832773</v>
      </c>
      <c r="AD261" s="14">
        <v>2</v>
      </c>
      <c r="AE261" s="13">
        <v>61.20079848250937</v>
      </c>
      <c r="AF261" s="13">
        <v>14</v>
      </c>
      <c r="AG261" s="13">
        <v>20.178971283499664</v>
      </c>
      <c r="AH261" s="14">
        <v>0</v>
      </c>
      <c r="AI261" s="13">
        <v>29.690378516676571</v>
      </c>
      <c r="AJ261" s="13">
        <v>7.8311268162462584</v>
      </c>
      <c r="AK261" s="13">
        <v>11.766827788582276</v>
      </c>
      <c r="AL261" s="14">
        <v>4.4744151662233058</v>
      </c>
      <c r="AM261" s="13">
        <v>326.59416368344228</v>
      </c>
      <c r="AN261" s="13">
        <v>54.817887713723806</v>
      </c>
      <c r="AO261" s="13">
        <v>70.600966731493656</v>
      </c>
      <c r="AP261" s="14">
        <v>0</v>
      </c>
    </row>
    <row r="262" spans="2:42" x14ac:dyDescent="0.25">
      <c r="B262" s="11">
        <v>259</v>
      </c>
      <c r="C262" s="13">
        <v>1732.9983529655351</v>
      </c>
      <c r="D262" s="13">
        <v>2780.2627446993465</v>
      </c>
      <c r="E262" s="13">
        <v>2398.9100259565926</v>
      </c>
      <c r="F262" s="14">
        <v>3600</v>
      </c>
      <c r="G262" s="13">
        <v>0</v>
      </c>
      <c r="H262" s="13">
        <v>0</v>
      </c>
      <c r="I262" s="13">
        <v>0</v>
      </c>
      <c r="J262" s="14">
        <v>0</v>
      </c>
      <c r="K262" s="13">
        <v>3</v>
      </c>
      <c r="L262" s="13">
        <v>13</v>
      </c>
      <c r="M262" s="13">
        <v>5</v>
      </c>
      <c r="N262" s="14">
        <v>0</v>
      </c>
      <c r="O262" s="13">
        <v>0.92325534947107935</v>
      </c>
      <c r="P262" s="13">
        <v>0.93516341394602975</v>
      </c>
      <c r="Q262" s="13">
        <v>0.87539756692733861</v>
      </c>
      <c r="R262" s="14">
        <v>1</v>
      </c>
      <c r="S262" s="13">
        <v>450</v>
      </c>
      <c r="T262" s="13">
        <v>2600</v>
      </c>
      <c r="U262" s="13">
        <v>2000</v>
      </c>
      <c r="V262" s="14">
        <v>0</v>
      </c>
      <c r="W262" s="13">
        <v>650</v>
      </c>
      <c r="X262" s="13">
        <v>3000</v>
      </c>
      <c r="Y262" s="13">
        <v>3000</v>
      </c>
      <c r="Z262" s="14">
        <v>2500</v>
      </c>
      <c r="AA262" s="13">
        <v>6.1081627613876854</v>
      </c>
      <c r="AB262" s="13">
        <v>2</v>
      </c>
      <c r="AC262" s="13">
        <v>9.6845669746052465</v>
      </c>
      <c r="AD262" s="14">
        <v>7.190640773561995</v>
      </c>
      <c r="AE262" s="13">
        <v>18.324488284163056</v>
      </c>
      <c r="AF262" s="13">
        <v>26</v>
      </c>
      <c r="AG262" s="13">
        <v>48.422834873026233</v>
      </c>
      <c r="AH262" s="14">
        <v>0</v>
      </c>
      <c r="AI262" s="13">
        <v>30.729269492494236</v>
      </c>
      <c r="AJ262" s="13">
        <v>5.1818987629013264</v>
      </c>
      <c r="AK262" s="13">
        <v>8.2581833878580024</v>
      </c>
      <c r="AL262" s="14">
        <v>5.1862950693915764</v>
      </c>
      <c r="AM262" s="13">
        <v>92.187808477482704</v>
      </c>
      <c r="AN262" s="13">
        <v>67.364683917717244</v>
      </c>
      <c r="AO262" s="13">
        <v>41.290916939290014</v>
      </c>
      <c r="AP262" s="14">
        <v>0</v>
      </c>
    </row>
    <row r="263" spans="2:42" x14ac:dyDescent="0.25">
      <c r="B263" s="11">
        <v>260</v>
      </c>
      <c r="C263" s="13">
        <v>2039.1914113922032</v>
      </c>
      <c r="D263" s="13">
        <v>3032.711836330544</v>
      </c>
      <c r="E263" s="13">
        <v>2395.1119522460335</v>
      </c>
      <c r="F263" s="14">
        <v>3724.2450099242114</v>
      </c>
      <c r="G263" s="13">
        <v>0</v>
      </c>
      <c r="H263" s="13">
        <v>0</v>
      </c>
      <c r="I263" s="13">
        <v>0</v>
      </c>
      <c r="J263" s="14">
        <v>0</v>
      </c>
      <c r="K263" s="13">
        <v>9</v>
      </c>
      <c r="L263" s="13">
        <v>13</v>
      </c>
      <c r="M263" s="13">
        <v>4</v>
      </c>
      <c r="N263" s="14">
        <v>2</v>
      </c>
      <c r="O263" s="13">
        <v>0.78462472481072432</v>
      </c>
      <c r="P263" s="13">
        <v>0.85731851237996037</v>
      </c>
      <c r="Q263" s="13">
        <v>0.87678573773167889</v>
      </c>
      <c r="R263" s="14">
        <v>0.9666388732231288</v>
      </c>
      <c r="S263" s="13">
        <v>1350</v>
      </c>
      <c r="T263" s="13">
        <v>2600</v>
      </c>
      <c r="U263" s="13">
        <v>1600</v>
      </c>
      <c r="V263" s="14">
        <v>2200</v>
      </c>
      <c r="W263" s="13">
        <v>1550</v>
      </c>
      <c r="X263" s="13">
        <v>3000</v>
      </c>
      <c r="Y263" s="13">
        <v>2600</v>
      </c>
      <c r="Z263" s="14">
        <v>4700</v>
      </c>
      <c r="AA263" s="13">
        <v>7.1736191907172238</v>
      </c>
      <c r="AB263" s="13">
        <v>3.0199051119256066</v>
      </c>
      <c r="AC263" s="13">
        <v>14.156207491686486</v>
      </c>
      <c r="AD263" s="14">
        <v>6.2226855948979711</v>
      </c>
      <c r="AE263" s="13">
        <v>64.562572716455009</v>
      </c>
      <c r="AF263" s="13">
        <v>39.258766455032884</v>
      </c>
      <c r="AG263" s="13">
        <v>56.624829966745942</v>
      </c>
      <c r="AH263" s="14">
        <v>12.445371189795942</v>
      </c>
      <c r="AI263" s="13">
        <v>27.286424839566887</v>
      </c>
      <c r="AJ263" s="13">
        <v>12.784813516755701</v>
      </c>
      <c r="AK263" s="13">
        <v>8.0223597166113372</v>
      </c>
      <c r="AL263" s="14">
        <v>5.7873200447756847</v>
      </c>
      <c r="AM263" s="13">
        <v>245.57782355610198</v>
      </c>
      <c r="AN263" s="13">
        <v>166.20257571782412</v>
      </c>
      <c r="AO263" s="13">
        <v>32.089438866445349</v>
      </c>
      <c r="AP263" s="14">
        <v>11.574640089551369</v>
      </c>
    </row>
    <row r="264" spans="2:42" x14ac:dyDescent="0.25">
      <c r="B264" s="11">
        <v>261</v>
      </c>
      <c r="C264" s="13">
        <v>2089.4797352276269</v>
      </c>
      <c r="D264" s="13">
        <v>2994.331470558091</v>
      </c>
      <c r="E264" s="13">
        <v>2367.6958016103436</v>
      </c>
      <c r="F264" s="14">
        <v>3600</v>
      </c>
      <c r="G264" s="13">
        <v>0</v>
      </c>
      <c r="H264" s="13">
        <v>0</v>
      </c>
      <c r="I264" s="13">
        <v>0</v>
      </c>
      <c r="J264" s="14">
        <v>0</v>
      </c>
      <c r="K264" s="13">
        <v>9</v>
      </c>
      <c r="L264" s="13">
        <v>19</v>
      </c>
      <c r="M264" s="13">
        <v>4</v>
      </c>
      <c r="N264" s="14">
        <v>0</v>
      </c>
      <c r="O264" s="13">
        <v>0.76574085549850857</v>
      </c>
      <c r="P264" s="13">
        <v>0.86830734191074888</v>
      </c>
      <c r="Q264" s="13">
        <v>0.88693826232733308</v>
      </c>
      <c r="R264" s="14">
        <v>1</v>
      </c>
      <c r="S264" s="13">
        <v>1350</v>
      </c>
      <c r="T264" s="13">
        <v>3800</v>
      </c>
      <c r="U264" s="13">
        <v>1600</v>
      </c>
      <c r="V264" s="14">
        <v>0</v>
      </c>
      <c r="W264" s="13">
        <v>1550</v>
      </c>
      <c r="X264" s="13">
        <v>4200</v>
      </c>
      <c r="Y264" s="13">
        <v>2600</v>
      </c>
      <c r="Z264" s="14">
        <v>2500</v>
      </c>
      <c r="AA264" s="13">
        <v>6.5117629893618973</v>
      </c>
      <c r="AB264" s="13">
        <v>3.0245731404568286</v>
      </c>
      <c r="AC264" s="13">
        <v>11.267150179633969</v>
      </c>
      <c r="AD264" s="14">
        <v>7.7078039687488218</v>
      </c>
      <c r="AE264" s="13">
        <v>58.605866904257077</v>
      </c>
      <c r="AF264" s="13">
        <v>57.466889668679741</v>
      </c>
      <c r="AG264" s="13">
        <v>45.068600718535876</v>
      </c>
      <c r="AH264" s="14">
        <v>0</v>
      </c>
      <c r="AI264" s="13">
        <v>30.969700130876749</v>
      </c>
      <c r="AJ264" s="13">
        <v>6.9563441042022118</v>
      </c>
      <c r="AK264" s="13">
        <v>9.0839626014460819</v>
      </c>
      <c r="AL264" s="14">
        <v>6.5162856773221858</v>
      </c>
      <c r="AM264" s="13">
        <v>278.72730117789075</v>
      </c>
      <c r="AN264" s="13">
        <v>132.17053797984204</v>
      </c>
      <c r="AO264" s="13">
        <v>36.335850405784328</v>
      </c>
      <c r="AP264" s="14">
        <v>0</v>
      </c>
    </row>
    <row r="265" spans="2:42" x14ac:dyDescent="0.25">
      <c r="B265" s="11">
        <v>262</v>
      </c>
      <c r="C265" s="13">
        <v>2517.8080647629008</v>
      </c>
      <c r="D265" s="13">
        <v>3338.1486637457947</v>
      </c>
      <c r="E265" s="13">
        <v>2231.4564753134778</v>
      </c>
      <c r="F265" s="14">
        <v>3738.8446225524303</v>
      </c>
      <c r="G265" s="13">
        <v>0</v>
      </c>
      <c r="H265" s="13">
        <v>0</v>
      </c>
      <c r="I265" s="13">
        <v>0</v>
      </c>
      <c r="J265" s="14">
        <v>0</v>
      </c>
      <c r="K265" s="13">
        <v>14</v>
      </c>
      <c r="L265" s="13">
        <v>18</v>
      </c>
      <c r="M265" s="13">
        <v>3</v>
      </c>
      <c r="N265" s="14">
        <v>3</v>
      </c>
      <c r="O265" s="13">
        <v>0.63547337956067362</v>
      </c>
      <c r="P265" s="13">
        <v>0.77887483809139124</v>
      </c>
      <c r="Q265" s="13">
        <v>0.94108938410057474</v>
      </c>
      <c r="R265" s="14">
        <v>0.96286429724441347</v>
      </c>
      <c r="S265" s="13">
        <v>2100</v>
      </c>
      <c r="T265" s="13">
        <v>3600</v>
      </c>
      <c r="U265" s="13">
        <v>1200</v>
      </c>
      <c r="V265" s="14">
        <v>3300</v>
      </c>
      <c r="W265" s="13">
        <v>2300</v>
      </c>
      <c r="X265" s="13">
        <v>4000</v>
      </c>
      <c r="Y265" s="13">
        <v>2200</v>
      </c>
      <c r="Z265" s="14">
        <v>5800</v>
      </c>
      <c r="AA265" s="13">
        <v>6.3370995515290796</v>
      </c>
      <c r="AB265" s="13">
        <v>5.8155393949908927</v>
      </c>
      <c r="AC265" s="13">
        <v>9.7468699154097376</v>
      </c>
      <c r="AD265" s="14">
        <v>4.7006110216417492</v>
      </c>
      <c r="AE265" s="13">
        <v>88.719393721407116</v>
      </c>
      <c r="AF265" s="13">
        <v>104.67970910983607</v>
      </c>
      <c r="AG265" s="13">
        <v>29.240609746229211</v>
      </c>
      <c r="AH265" s="14">
        <v>14.101833064925248</v>
      </c>
      <c r="AI265" s="13">
        <v>31.15706712223021</v>
      </c>
      <c r="AJ265" s="13">
        <v>11.874473557697806</v>
      </c>
      <c r="AK265" s="13">
        <v>4.3916779004522999</v>
      </c>
      <c r="AL265" s="14">
        <v>4.2119576396990492</v>
      </c>
      <c r="AM265" s="13">
        <v>436.19893971122292</v>
      </c>
      <c r="AN265" s="13">
        <v>213.74052403856052</v>
      </c>
      <c r="AO265" s="13">
        <v>13.175033701356899</v>
      </c>
      <c r="AP265" s="14">
        <v>12.635872919097148</v>
      </c>
    </row>
    <row r="266" spans="2:42" x14ac:dyDescent="0.25">
      <c r="B266" s="11">
        <v>263</v>
      </c>
      <c r="C266" s="13">
        <v>2321.7260938653935</v>
      </c>
      <c r="D266" s="13">
        <v>2802.774465057706</v>
      </c>
      <c r="E266" s="13">
        <v>2151.4102494990216</v>
      </c>
      <c r="F266" s="14">
        <v>3645.7654930251761</v>
      </c>
      <c r="G266" s="13">
        <v>0</v>
      </c>
      <c r="H266" s="13">
        <v>0</v>
      </c>
      <c r="I266" s="13">
        <v>0</v>
      </c>
      <c r="J266" s="14">
        <v>0</v>
      </c>
      <c r="K266" s="13">
        <v>11</v>
      </c>
      <c r="L266" s="13">
        <v>8</v>
      </c>
      <c r="M266" s="13">
        <v>1</v>
      </c>
      <c r="N266" s="14">
        <v>1</v>
      </c>
      <c r="O266" s="13">
        <v>0.68914244631510058</v>
      </c>
      <c r="P266" s="13">
        <v>0.92765223617322667</v>
      </c>
      <c r="Q266" s="13">
        <v>0.97610393019602237</v>
      </c>
      <c r="R266" s="14">
        <v>0.98744694547339062</v>
      </c>
      <c r="S266" s="13">
        <v>1650</v>
      </c>
      <c r="T266" s="13">
        <v>1600</v>
      </c>
      <c r="U266" s="13">
        <v>400</v>
      </c>
      <c r="V266" s="14">
        <v>1100</v>
      </c>
      <c r="W266" s="13">
        <v>1850</v>
      </c>
      <c r="X266" s="13">
        <v>2000</v>
      </c>
      <c r="Y266" s="13">
        <v>1400</v>
      </c>
      <c r="Z266" s="14">
        <v>3600</v>
      </c>
      <c r="AA266" s="13">
        <v>8.7737686718480283</v>
      </c>
      <c r="AB266" s="13">
        <v>3.2060475872052505</v>
      </c>
      <c r="AC266" s="13">
        <v>8.2194046239507887</v>
      </c>
      <c r="AD266" s="14">
        <v>4.0256377830531793</v>
      </c>
      <c r="AE266" s="13">
        <v>96.511455390328308</v>
      </c>
      <c r="AF266" s="13">
        <v>25.648380697642004</v>
      </c>
      <c r="AG266" s="13">
        <v>8.2194046239507887</v>
      </c>
      <c r="AH266" s="14">
        <v>4.0256377830531793</v>
      </c>
      <c r="AI266" s="13">
        <v>31.920311083266089</v>
      </c>
      <c r="AJ266" s="13">
        <v>9.8165499016139641</v>
      </c>
      <c r="AK266" s="13">
        <v>8.9857656349130508</v>
      </c>
      <c r="AL266" s="14">
        <v>5.0125614761055628</v>
      </c>
      <c r="AM266" s="13">
        <v>351.123421915927</v>
      </c>
      <c r="AN266" s="13">
        <v>78.532399212911713</v>
      </c>
      <c r="AO266" s="13">
        <v>8.9857656349130508</v>
      </c>
      <c r="AP266" s="14">
        <v>5.0125614761055628</v>
      </c>
    </row>
    <row r="267" spans="2:42" x14ac:dyDescent="0.25">
      <c r="B267" s="11">
        <v>264</v>
      </c>
      <c r="C267" s="13">
        <v>2106.6948430981261</v>
      </c>
      <c r="D267" s="13">
        <v>2885.5449755062373</v>
      </c>
      <c r="E267" s="13">
        <v>2553.1145589159883</v>
      </c>
      <c r="F267" s="14">
        <v>3650.1933872096552</v>
      </c>
      <c r="G267" s="13">
        <v>0</v>
      </c>
      <c r="H267" s="13">
        <v>0</v>
      </c>
      <c r="I267" s="13">
        <v>0</v>
      </c>
      <c r="J267" s="14">
        <v>0</v>
      </c>
      <c r="K267" s="13">
        <v>10</v>
      </c>
      <c r="L267" s="13">
        <v>10</v>
      </c>
      <c r="M267" s="13">
        <v>6</v>
      </c>
      <c r="N267" s="14">
        <v>1</v>
      </c>
      <c r="O267" s="13">
        <v>0.75948351287888682</v>
      </c>
      <c r="P267" s="13">
        <v>0.90104296487143076</v>
      </c>
      <c r="Q267" s="13">
        <v>0.82252478356929926</v>
      </c>
      <c r="R267" s="14">
        <v>0.98624911562616557</v>
      </c>
      <c r="S267" s="13">
        <v>1500</v>
      </c>
      <c r="T267" s="13">
        <v>2000</v>
      </c>
      <c r="U267" s="13">
        <v>2400</v>
      </c>
      <c r="V267" s="14">
        <v>1100</v>
      </c>
      <c r="W267" s="13">
        <v>1700</v>
      </c>
      <c r="X267" s="13">
        <v>2400</v>
      </c>
      <c r="Y267" s="13">
        <v>3400</v>
      </c>
      <c r="Z267" s="14">
        <v>3600</v>
      </c>
      <c r="AA267" s="13">
        <v>4.0878391191694519</v>
      </c>
      <c r="AB267" s="13">
        <v>4.8553358395370427</v>
      </c>
      <c r="AC267" s="13">
        <v>10.539449073854135</v>
      </c>
      <c r="AD267" s="14">
        <v>3.8987666666912428</v>
      </c>
      <c r="AE267" s="13">
        <v>40.878391191694519</v>
      </c>
      <c r="AF267" s="13">
        <v>48.553358395370424</v>
      </c>
      <c r="AG267" s="13">
        <v>63.236694443124804</v>
      </c>
      <c r="AH267" s="14">
        <v>3.8987666666912428</v>
      </c>
      <c r="AI267" s="13">
        <v>30.546535026270845</v>
      </c>
      <c r="AJ267" s="13">
        <v>9.3944772189769346</v>
      </c>
      <c r="AK267" s="13">
        <v>10.757576897829956</v>
      </c>
      <c r="AL267" s="14">
        <v>6.0018700824694786</v>
      </c>
      <c r="AM267" s="13">
        <v>305.46535026270845</v>
      </c>
      <c r="AN267" s="13">
        <v>93.944772189769338</v>
      </c>
      <c r="AO267" s="13">
        <v>64.545461386979738</v>
      </c>
      <c r="AP267" s="14">
        <v>6.0018700824694786</v>
      </c>
    </row>
    <row r="268" spans="2:42" x14ac:dyDescent="0.25">
      <c r="B268" s="11">
        <v>265</v>
      </c>
      <c r="C268" s="13">
        <v>2261.2128992273292</v>
      </c>
      <c r="D268" s="13">
        <v>2914.6217131157186</v>
      </c>
      <c r="E268" s="13">
        <v>2226.2119937410698</v>
      </c>
      <c r="F268" s="14">
        <v>3600</v>
      </c>
      <c r="G268" s="13">
        <v>0</v>
      </c>
      <c r="H268" s="13">
        <v>0</v>
      </c>
      <c r="I268" s="13">
        <v>0</v>
      </c>
      <c r="J268" s="14">
        <v>0</v>
      </c>
      <c r="K268" s="13">
        <v>10</v>
      </c>
      <c r="L268" s="13">
        <v>10</v>
      </c>
      <c r="M268" s="13">
        <v>2</v>
      </c>
      <c r="N268" s="14">
        <v>0</v>
      </c>
      <c r="O268" s="13">
        <v>0.70758485437029406</v>
      </c>
      <c r="P268" s="13">
        <v>0.89205401452273225</v>
      </c>
      <c r="Q268" s="13">
        <v>0.94330639036358122</v>
      </c>
      <c r="R268" s="14">
        <v>1</v>
      </c>
      <c r="S268" s="13">
        <v>1500</v>
      </c>
      <c r="T268" s="13">
        <v>2000</v>
      </c>
      <c r="U268" s="13">
        <v>800</v>
      </c>
      <c r="V268" s="14">
        <v>0</v>
      </c>
      <c r="W268" s="13">
        <v>1700</v>
      </c>
      <c r="X268" s="13">
        <v>2400</v>
      </c>
      <c r="Y268" s="13">
        <v>1800</v>
      </c>
      <c r="Z268" s="14">
        <v>2500</v>
      </c>
      <c r="AA268" s="13">
        <v>10.820155225250772</v>
      </c>
      <c r="AB268" s="13">
        <v>5.4762334347350077</v>
      </c>
      <c r="AC268" s="13">
        <v>11.990552281787462</v>
      </c>
      <c r="AD268" s="14">
        <v>6.5638591965105668</v>
      </c>
      <c r="AE268" s="13">
        <v>108.20155225250772</v>
      </c>
      <c r="AF268" s="13">
        <v>54.762334347350077</v>
      </c>
      <c r="AG268" s="13">
        <v>23.981104563574924</v>
      </c>
      <c r="AH268" s="14">
        <v>0</v>
      </c>
      <c r="AI268" s="13">
        <v>31.287625745426887</v>
      </c>
      <c r="AJ268" s="13">
        <v>10.06798847399156</v>
      </c>
      <c r="AK268" s="13">
        <v>8.419147187323281</v>
      </c>
      <c r="AL268" s="14">
        <v>4.5305135339979534</v>
      </c>
      <c r="AM268" s="13">
        <v>312.87625745426885</v>
      </c>
      <c r="AN268" s="13">
        <v>100.67988473991561</v>
      </c>
      <c r="AO268" s="13">
        <v>16.838294374646562</v>
      </c>
      <c r="AP268" s="14">
        <v>0</v>
      </c>
    </row>
    <row r="269" spans="2:42" x14ac:dyDescent="0.25">
      <c r="B269" s="11">
        <v>266</v>
      </c>
      <c r="C269" s="13">
        <v>1855.0635987833559</v>
      </c>
      <c r="D269" s="13">
        <v>2866.6517194309913</v>
      </c>
      <c r="E269" s="13">
        <v>2402.8965420538252</v>
      </c>
      <c r="F269" s="14">
        <v>3600</v>
      </c>
      <c r="G269" s="13">
        <v>0</v>
      </c>
      <c r="H269" s="13">
        <v>0</v>
      </c>
      <c r="I269" s="13">
        <v>0</v>
      </c>
      <c r="J269" s="14">
        <v>0</v>
      </c>
      <c r="K269" s="13">
        <v>6</v>
      </c>
      <c r="L269" s="13">
        <v>9</v>
      </c>
      <c r="M269" s="13">
        <v>4</v>
      </c>
      <c r="N269" s="14">
        <v>0</v>
      </c>
      <c r="O269" s="13">
        <v>0.86250412171817747</v>
      </c>
      <c r="P269" s="13">
        <v>0.90698147332529122</v>
      </c>
      <c r="Q269" s="13">
        <v>0.87394524202239232</v>
      </c>
      <c r="R269" s="14">
        <v>1</v>
      </c>
      <c r="S269" s="13">
        <v>900</v>
      </c>
      <c r="T269" s="13">
        <v>1800</v>
      </c>
      <c r="U269" s="13">
        <v>1600</v>
      </c>
      <c r="V269" s="14">
        <v>0</v>
      </c>
      <c r="W269" s="13">
        <v>1100</v>
      </c>
      <c r="X269" s="13">
        <v>2200</v>
      </c>
      <c r="Y269" s="13">
        <v>2600</v>
      </c>
      <c r="Z269" s="14">
        <v>2500</v>
      </c>
      <c r="AA269" s="13">
        <v>4.4300189372935375</v>
      </c>
      <c r="AB269" s="13">
        <v>4.3050415350606519</v>
      </c>
      <c r="AC269" s="13">
        <v>10.068589344655116</v>
      </c>
      <c r="AD269" s="14">
        <v>2.3955743264423646</v>
      </c>
      <c r="AE269" s="13">
        <v>26.580113623761225</v>
      </c>
      <c r="AF269" s="13">
        <v>38.745373815545868</v>
      </c>
      <c r="AG269" s="13">
        <v>40.274357378620465</v>
      </c>
      <c r="AH269" s="14">
        <v>0</v>
      </c>
      <c r="AI269" s="13">
        <v>28.568991850343892</v>
      </c>
      <c r="AJ269" s="13">
        <v>10.577922732892766</v>
      </c>
      <c r="AK269" s="13">
        <v>12.621267091314252</v>
      </c>
      <c r="AL269" s="14">
        <v>4.0210578340771415</v>
      </c>
      <c r="AM269" s="13">
        <v>171.41395110206335</v>
      </c>
      <c r="AN269" s="13">
        <v>95.201304596034902</v>
      </c>
      <c r="AO269" s="13">
        <v>50.485068365257007</v>
      </c>
      <c r="AP269" s="14">
        <v>0</v>
      </c>
    </row>
    <row r="270" spans="2:42" x14ac:dyDescent="0.25">
      <c r="B270" s="11">
        <v>267</v>
      </c>
      <c r="C270" s="13">
        <v>2071.7823275707842</v>
      </c>
      <c r="D270" s="13">
        <v>2886.8982459898189</v>
      </c>
      <c r="E270" s="13">
        <v>2259.0969347430591</v>
      </c>
      <c r="F270" s="14">
        <v>3600</v>
      </c>
      <c r="G270" s="13">
        <v>0</v>
      </c>
      <c r="H270" s="13">
        <v>0</v>
      </c>
      <c r="I270" s="13">
        <v>0</v>
      </c>
      <c r="J270" s="14">
        <v>0</v>
      </c>
      <c r="K270" s="13">
        <v>9</v>
      </c>
      <c r="L270" s="13">
        <v>16</v>
      </c>
      <c r="M270" s="13">
        <v>2</v>
      </c>
      <c r="N270" s="14">
        <v>0</v>
      </c>
      <c r="O270" s="13">
        <v>0.77228190370560756</v>
      </c>
      <c r="P270" s="13">
        <v>0.90062058945501511</v>
      </c>
      <c r="Q270" s="13">
        <v>0.9295749853420282</v>
      </c>
      <c r="R270" s="14">
        <v>1</v>
      </c>
      <c r="S270" s="13">
        <v>1350</v>
      </c>
      <c r="T270" s="13">
        <v>3200</v>
      </c>
      <c r="U270" s="13">
        <v>800</v>
      </c>
      <c r="V270" s="14">
        <v>0</v>
      </c>
      <c r="W270" s="13">
        <v>1550</v>
      </c>
      <c r="X270" s="13">
        <v>3600</v>
      </c>
      <c r="Y270" s="13">
        <v>1800</v>
      </c>
      <c r="Z270" s="14">
        <v>2500</v>
      </c>
      <c r="AA270" s="13">
        <v>2</v>
      </c>
      <c r="AB270" s="13">
        <v>2.6801536002948598</v>
      </c>
      <c r="AC270" s="13">
        <v>11.156041819204255</v>
      </c>
      <c r="AD270" s="14">
        <v>6.3024671339901239</v>
      </c>
      <c r="AE270" s="13">
        <v>18</v>
      </c>
      <c r="AF270" s="13">
        <v>42.882457604717757</v>
      </c>
      <c r="AG270" s="13">
        <v>22.31208363840851</v>
      </c>
      <c r="AH270" s="14">
        <v>0</v>
      </c>
      <c r="AI270" s="13">
        <v>34.434895407102786</v>
      </c>
      <c r="AJ270" s="13">
        <v>6.2639933487537771</v>
      </c>
      <c r="AK270" s="13">
        <v>14.196963457665582</v>
      </c>
      <c r="AL270" s="14">
        <v>5.7197248635026234</v>
      </c>
      <c r="AM270" s="13">
        <v>309.91405866392506</v>
      </c>
      <c r="AN270" s="13">
        <v>100.22389358006043</v>
      </c>
      <c r="AO270" s="13">
        <v>28.393926915331164</v>
      </c>
      <c r="AP270" s="14">
        <v>0</v>
      </c>
    </row>
    <row r="271" spans="2:42" x14ac:dyDescent="0.25">
      <c r="B271" s="11">
        <v>268</v>
      </c>
      <c r="C271" s="13">
        <v>1827.0765069860515</v>
      </c>
      <c r="D271" s="13">
        <v>2701.6665266238047</v>
      </c>
      <c r="E271" s="13">
        <v>2483.2542636033891</v>
      </c>
      <c r="F271" s="14">
        <v>3743.4143913594671</v>
      </c>
      <c r="G271" s="13">
        <v>0</v>
      </c>
      <c r="H271" s="13">
        <v>0</v>
      </c>
      <c r="I271" s="13">
        <v>0</v>
      </c>
      <c r="J271" s="14">
        <v>0</v>
      </c>
      <c r="K271" s="13">
        <v>5</v>
      </c>
      <c r="L271" s="13">
        <v>12</v>
      </c>
      <c r="M271" s="13">
        <v>6</v>
      </c>
      <c r="N271" s="14">
        <v>2</v>
      </c>
      <c r="O271" s="13">
        <v>0.87571592863364145</v>
      </c>
      <c r="P271" s="13">
        <v>0.96236895796652799</v>
      </c>
      <c r="Q271" s="13">
        <v>0.84566450998567577</v>
      </c>
      <c r="R271" s="14">
        <v>0.96168888176246381</v>
      </c>
      <c r="S271" s="13">
        <v>750</v>
      </c>
      <c r="T271" s="13">
        <v>2400</v>
      </c>
      <c r="U271" s="13">
        <v>2400</v>
      </c>
      <c r="V271" s="14">
        <v>2200</v>
      </c>
      <c r="W271" s="13">
        <v>950</v>
      </c>
      <c r="X271" s="13">
        <v>2800</v>
      </c>
      <c r="Y271" s="13">
        <v>3400</v>
      </c>
      <c r="Z271" s="14">
        <v>4700</v>
      </c>
      <c r="AA271" s="13">
        <v>4.3976299510825019</v>
      </c>
      <c r="AB271" s="13">
        <v>3.2622899920920823</v>
      </c>
      <c r="AC271" s="13">
        <v>9.2100111456978002</v>
      </c>
      <c r="AD271" s="14">
        <v>8.1788721739279016</v>
      </c>
      <c r="AE271" s="13">
        <v>21.988149755412508</v>
      </c>
      <c r="AF271" s="13">
        <v>39.147479905104987</v>
      </c>
      <c r="AG271" s="13">
        <v>55.260066874186805</v>
      </c>
      <c r="AH271" s="14">
        <v>16.357744347855803</v>
      </c>
      <c r="AI271" s="13">
        <v>31.396182602428777</v>
      </c>
      <c r="AJ271" s="13">
        <v>1.2534350519245585</v>
      </c>
      <c r="AK271" s="13">
        <v>9.3102476560210992</v>
      </c>
      <c r="AL271" s="14">
        <v>5.6131303915851163</v>
      </c>
      <c r="AM271" s="13">
        <v>156.98091301214387</v>
      </c>
      <c r="AN271" s="13">
        <v>15.041220623094702</v>
      </c>
      <c r="AO271" s="13">
        <v>55.861485936126599</v>
      </c>
      <c r="AP271" s="14">
        <v>11.226260783170233</v>
      </c>
    </row>
    <row r="272" spans="2:42" x14ac:dyDescent="0.25">
      <c r="B272" s="11">
        <v>269</v>
      </c>
      <c r="C272" s="13">
        <v>2573.7153088371138</v>
      </c>
      <c r="D272" s="13">
        <v>3099.1551293205639</v>
      </c>
      <c r="E272" s="13">
        <v>2639.1996916208009</v>
      </c>
      <c r="F272" s="14">
        <v>3639.575197831693</v>
      </c>
      <c r="G272" s="13">
        <v>0</v>
      </c>
      <c r="H272" s="13">
        <v>0</v>
      </c>
      <c r="I272" s="13">
        <v>0</v>
      </c>
      <c r="J272" s="14">
        <v>0</v>
      </c>
      <c r="K272" s="13">
        <v>13</v>
      </c>
      <c r="L272" s="13">
        <v>14</v>
      </c>
      <c r="M272" s="13">
        <v>8</v>
      </c>
      <c r="N272" s="14">
        <v>1</v>
      </c>
      <c r="O272" s="13">
        <v>0.62166937986739912</v>
      </c>
      <c r="P272" s="13">
        <v>0.83893832077066921</v>
      </c>
      <c r="Q272" s="13">
        <v>0.79569575832677353</v>
      </c>
      <c r="R272" s="14">
        <v>0.98912642391472771</v>
      </c>
      <c r="S272" s="13">
        <v>1950</v>
      </c>
      <c r="T272" s="13">
        <v>2800</v>
      </c>
      <c r="U272" s="13">
        <v>3200</v>
      </c>
      <c r="V272" s="14">
        <v>1100</v>
      </c>
      <c r="W272" s="13">
        <v>2150</v>
      </c>
      <c r="X272" s="13">
        <v>3200</v>
      </c>
      <c r="Y272" s="13">
        <v>4200</v>
      </c>
      <c r="Z272" s="14">
        <v>3600</v>
      </c>
      <c r="AA272" s="13">
        <v>12.309515200860663</v>
      </c>
      <c r="AB272" s="13">
        <v>3.5304291507323939</v>
      </c>
      <c r="AC272" s="13">
        <v>7.0199849385597233</v>
      </c>
      <c r="AD272" s="14">
        <v>3.6693909290243698</v>
      </c>
      <c r="AE272" s="13">
        <v>160.02369761118862</v>
      </c>
      <c r="AF272" s="13">
        <v>49.426008110253512</v>
      </c>
      <c r="AG272" s="13">
        <v>56.159879508477786</v>
      </c>
      <c r="AH272" s="14">
        <v>3.6693909290243698</v>
      </c>
      <c r="AI272" s="13">
        <v>29.597876567673598</v>
      </c>
      <c r="AJ272" s="13">
        <v>13.035914998570199</v>
      </c>
      <c r="AK272" s="13">
        <v>11.367396812030661</v>
      </c>
      <c r="AL272" s="14">
        <v>4.159583852371707</v>
      </c>
      <c r="AM272" s="13">
        <v>384.7723953797568</v>
      </c>
      <c r="AN272" s="13">
        <v>182.50280997998277</v>
      </c>
      <c r="AO272" s="13">
        <v>90.939174496245286</v>
      </c>
      <c r="AP272" s="14">
        <v>4.159583852371707</v>
      </c>
    </row>
    <row r="273" spans="2:42" x14ac:dyDescent="0.25">
      <c r="B273" s="11">
        <v>270</v>
      </c>
      <c r="C273" s="13">
        <v>2880.560990320761</v>
      </c>
      <c r="D273" s="13">
        <v>3211.2281908416612</v>
      </c>
      <c r="E273" s="13">
        <v>2235.127804648077</v>
      </c>
      <c r="F273" s="14">
        <v>3600</v>
      </c>
      <c r="G273" s="13">
        <v>0</v>
      </c>
      <c r="H273" s="13">
        <v>0</v>
      </c>
      <c r="I273" s="13">
        <v>0</v>
      </c>
      <c r="J273" s="14">
        <v>0</v>
      </c>
      <c r="K273" s="13">
        <v>14</v>
      </c>
      <c r="L273" s="13">
        <v>13</v>
      </c>
      <c r="M273" s="13">
        <v>4</v>
      </c>
      <c r="N273" s="14">
        <v>0</v>
      </c>
      <c r="O273" s="13">
        <v>0.55544736090515279</v>
      </c>
      <c r="P273" s="13">
        <v>0.80965906048506053</v>
      </c>
      <c r="Q273" s="13">
        <v>0.93954358924484283</v>
      </c>
      <c r="R273" s="14">
        <v>1</v>
      </c>
      <c r="S273" s="13">
        <v>2100</v>
      </c>
      <c r="T273" s="13">
        <v>2600</v>
      </c>
      <c r="U273" s="13">
        <v>1600</v>
      </c>
      <c r="V273" s="14">
        <v>0</v>
      </c>
      <c r="W273" s="13">
        <v>2300</v>
      </c>
      <c r="X273" s="13">
        <v>3000</v>
      </c>
      <c r="Y273" s="13">
        <v>2600</v>
      </c>
      <c r="Z273" s="14">
        <v>2500</v>
      </c>
      <c r="AA273" s="13">
        <v>9.7795398862594993</v>
      </c>
      <c r="AB273" s="13">
        <v>4.2562202266704432</v>
      </c>
      <c r="AC273" s="13">
        <v>3.3341657949232939</v>
      </c>
      <c r="AD273" s="14">
        <v>6.6204041046872844</v>
      </c>
      <c r="AE273" s="13">
        <v>136.91355840763299</v>
      </c>
      <c r="AF273" s="13">
        <v>55.330862946715762</v>
      </c>
      <c r="AG273" s="13">
        <v>13.336663179693176</v>
      </c>
      <c r="AH273" s="14">
        <v>0</v>
      </c>
      <c r="AI273" s="13">
        <v>35.945874420639072</v>
      </c>
      <c r="AJ273" s="13">
        <v>16.827699227292083</v>
      </c>
      <c r="AK273" s="13">
        <v>7.5479881410050007</v>
      </c>
      <c r="AL273" s="14">
        <v>4.7268836093769577</v>
      </c>
      <c r="AM273" s="13">
        <v>503.24224188894698</v>
      </c>
      <c r="AN273" s="13">
        <v>218.76008995479708</v>
      </c>
      <c r="AO273" s="13">
        <v>30.191952564020003</v>
      </c>
      <c r="AP273" s="14">
        <v>0</v>
      </c>
    </row>
    <row r="274" spans="2:42" x14ac:dyDescent="0.25">
      <c r="B274" s="11">
        <v>271</v>
      </c>
      <c r="C274" s="13">
        <v>1815.0727362691869</v>
      </c>
      <c r="D274" s="13">
        <v>2809.0057326271613</v>
      </c>
      <c r="E274" s="13">
        <v>2419.6570718023654</v>
      </c>
      <c r="F274" s="14">
        <v>3600</v>
      </c>
      <c r="G274" s="13">
        <v>0</v>
      </c>
      <c r="H274" s="13">
        <v>0</v>
      </c>
      <c r="I274" s="13">
        <v>0</v>
      </c>
      <c r="J274" s="14">
        <v>0</v>
      </c>
      <c r="K274" s="13">
        <v>5</v>
      </c>
      <c r="L274" s="13">
        <v>8</v>
      </c>
      <c r="M274" s="13">
        <v>6</v>
      </c>
      <c r="N274" s="14">
        <v>0</v>
      </c>
      <c r="O274" s="13">
        <v>0.88150737324650652</v>
      </c>
      <c r="P274" s="13">
        <v>0.92559440865516285</v>
      </c>
      <c r="Q274" s="13">
        <v>0.86789158036999936</v>
      </c>
      <c r="R274" s="14">
        <v>1</v>
      </c>
      <c r="S274" s="13">
        <v>750</v>
      </c>
      <c r="T274" s="13">
        <v>1600</v>
      </c>
      <c r="U274" s="13">
        <v>2400</v>
      </c>
      <c r="V274" s="14">
        <v>0</v>
      </c>
      <c r="W274" s="13">
        <v>950</v>
      </c>
      <c r="X274" s="13">
        <v>2000</v>
      </c>
      <c r="Y274" s="13">
        <v>3400</v>
      </c>
      <c r="Z274" s="14">
        <v>2500</v>
      </c>
      <c r="AA274" s="13">
        <v>4.3385393905503644</v>
      </c>
      <c r="AB274" s="13">
        <v>3.2829163203171663</v>
      </c>
      <c r="AC274" s="13">
        <v>5.3097038540884336</v>
      </c>
      <c r="AD274" s="14">
        <v>5.3588213745134583</v>
      </c>
      <c r="AE274" s="13">
        <v>21.692696952751824</v>
      </c>
      <c r="AF274" s="13">
        <v>26.26333056253733</v>
      </c>
      <c r="AG274" s="13">
        <v>31.858223124530603</v>
      </c>
      <c r="AH274" s="14">
        <v>0</v>
      </c>
      <c r="AI274" s="13">
        <v>29.787337114455781</v>
      </c>
      <c r="AJ274" s="13">
        <v>10.110090121753508</v>
      </c>
      <c r="AK274" s="13">
        <v>10.543306501511637</v>
      </c>
      <c r="AL274" s="14">
        <v>4.7981213691426801</v>
      </c>
      <c r="AM274" s="13">
        <v>148.93668557227892</v>
      </c>
      <c r="AN274" s="13">
        <v>80.880720974028065</v>
      </c>
      <c r="AO274" s="13">
        <v>63.259839009069822</v>
      </c>
      <c r="AP274" s="14">
        <v>0</v>
      </c>
    </row>
    <row r="275" spans="2:42" x14ac:dyDescent="0.25">
      <c r="B275" s="11">
        <v>272</v>
      </c>
      <c r="C275" s="13">
        <v>1808.0987175429239</v>
      </c>
      <c r="D275" s="13">
        <v>2735.229577523954</v>
      </c>
      <c r="E275" s="13">
        <v>2245.1266508762001</v>
      </c>
      <c r="F275" s="14">
        <v>3600</v>
      </c>
      <c r="G275" s="13">
        <v>0</v>
      </c>
      <c r="H275" s="13">
        <v>0</v>
      </c>
      <c r="I275" s="13">
        <v>0</v>
      </c>
      <c r="J275" s="14">
        <v>0</v>
      </c>
      <c r="K275" s="13">
        <v>6</v>
      </c>
      <c r="L275" s="13">
        <v>8</v>
      </c>
      <c r="M275" s="13">
        <v>3</v>
      </c>
      <c r="N275" s="14">
        <v>0</v>
      </c>
      <c r="O275" s="13">
        <v>0.88490743590277243</v>
      </c>
      <c r="P275" s="13">
        <v>0.95056006317160058</v>
      </c>
      <c r="Q275" s="13">
        <v>0.93535925876628756</v>
      </c>
      <c r="R275" s="14">
        <v>1</v>
      </c>
      <c r="S275" s="13">
        <v>900</v>
      </c>
      <c r="T275" s="13">
        <v>1600</v>
      </c>
      <c r="U275" s="13">
        <v>1200</v>
      </c>
      <c r="V275" s="14">
        <v>0</v>
      </c>
      <c r="W275" s="13">
        <v>1100</v>
      </c>
      <c r="X275" s="13">
        <v>2000</v>
      </c>
      <c r="Y275" s="13">
        <v>2200</v>
      </c>
      <c r="Z275" s="14">
        <v>2500</v>
      </c>
      <c r="AA275" s="13">
        <v>3.507156103218489</v>
      </c>
      <c r="AB275" s="13">
        <v>3.7301020720812081</v>
      </c>
      <c r="AC275" s="13">
        <v>13.120822743971088</v>
      </c>
      <c r="AD275" s="14">
        <v>5.5966542630505476</v>
      </c>
      <c r="AE275" s="13">
        <v>21.042936619310936</v>
      </c>
      <c r="AF275" s="13">
        <v>29.840816576649665</v>
      </c>
      <c r="AG275" s="13">
        <v>39.362468231913262</v>
      </c>
      <c r="AH275" s="14">
        <v>0</v>
      </c>
      <c r="AI275" s="13">
        <v>24.11505928011611</v>
      </c>
      <c r="AJ275" s="13">
        <v>5.1690865570306963</v>
      </c>
      <c r="AK275" s="13">
        <v>2.3929551521198995</v>
      </c>
      <c r="AL275" s="14">
        <v>4.076778421131805</v>
      </c>
      <c r="AM275" s="13">
        <v>144.69035568069665</v>
      </c>
      <c r="AN275" s="13">
        <v>41.35269245624557</v>
      </c>
      <c r="AO275" s="13">
        <v>7.1788654563596985</v>
      </c>
      <c r="AP275" s="14">
        <v>0</v>
      </c>
    </row>
    <row r="276" spans="2:42" x14ac:dyDescent="0.25">
      <c r="B276" s="11">
        <v>273</v>
      </c>
      <c r="C276" s="13">
        <v>2302.4343138030813</v>
      </c>
      <c r="D276" s="13">
        <v>2764.9403382818919</v>
      </c>
      <c r="E276" s="13">
        <v>2181.3881404096196</v>
      </c>
      <c r="F276" s="14">
        <v>3648.5181233682142</v>
      </c>
      <c r="G276" s="13">
        <v>0</v>
      </c>
      <c r="H276" s="13">
        <v>0</v>
      </c>
      <c r="I276" s="13">
        <v>0</v>
      </c>
      <c r="J276" s="14">
        <v>0</v>
      </c>
      <c r="K276" s="13">
        <v>13</v>
      </c>
      <c r="L276" s="13">
        <v>7</v>
      </c>
      <c r="M276" s="13">
        <v>1</v>
      </c>
      <c r="N276" s="14">
        <v>1</v>
      </c>
      <c r="O276" s="13">
        <v>0.69491667597551365</v>
      </c>
      <c r="P276" s="13">
        <v>0.94034578757515463</v>
      </c>
      <c r="Q276" s="13">
        <v>0.96268974837539156</v>
      </c>
      <c r="R276" s="14">
        <v>0.98670196454350523</v>
      </c>
      <c r="S276" s="13">
        <v>1950</v>
      </c>
      <c r="T276" s="13">
        <v>1400</v>
      </c>
      <c r="U276" s="13">
        <v>400</v>
      </c>
      <c r="V276" s="14">
        <v>1100</v>
      </c>
      <c r="W276" s="13">
        <v>2150</v>
      </c>
      <c r="X276" s="13">
        <v>1800</v>
      </c>
      <c r="Y276" s="13">
        <v>1400</v>
      </c>
      <c r="Z276" s="14">
        <v>3600</v>
      </c>
      <c r="AA276" s="13">
        <v>7.3739915655085753</v>
      </c>
      <c r="AB276" s="13">
        <v>4.2682397337302831</v>
      </c>
      <c r="AC276" s="13">
        <v>11.677386540358304</v>
      </c>
      <c r="AD276" s="14">
        <v>3.8723985252922004</v>
      </c>
      <c r="AE276" s="13">
        <v>95.861890351611478</v>
      </c>
      <c r="AF276" s="13">
        <v>29.877678136111982</v>
      </c>
      <c r="AG276" s="13">
        <v>11.677386540358304</v>
      </c>
      <c r="AH276" s="14">
        <v>3.8723985252922004</v>
      </c>
      <c r="AI276" s="13">
        <v>26.419853557203758</v>
      </c>
      <c r="AJ276" s="13">
        <v>8.0034839650950556</v>
      </c>
      <c r="AK276" s="13">
        <v>15.185994629359829</v>
      </c>
      <c r="AL276" s="14">
        <v>5.7021870033840427</v>
      </c>
      <c r="AM276" s="13">
        <v>343.45809624364887</v>
      </c>
      <c r="AN276" s="13">
        <v>56.024387755665387</v>
      </c>
      <c r="AO276" s="13">
        <v>15.185994629359829</v>
      </c>
      <c r="AP276" s="14">
        <v>5.7021870033840427</v>
      </c>
    </row>
    <row r="277" spans="2:42" x14ac:dyDescent="0.25">
      <c r="B277" s="11">
        <v>274</v>
      </c>
      <c r="C277" s="13">
        <v>2426.7420241359764</v>
      </c>
      <c r="D277" s="13">
        <v>2857.3462437551893</v>
      </c>
      <c r="E277" s="13">
        <v>2227.5471477666847</v>
      </c>
      <c r="F277" s="14">
        <v>3600</v>
      </c>
      <c r="G277" s="13">
        <v>0</v>
      </c>
      <c r="H277" s="13">
        <v>0</v>
      </c>
      <c r="I277" s="13">
        <v>0</v>
      </c>
      <c r="J277" s="14">
        <v>0</v>
      </c>
      <c r="K277" s="13">
        <v>14</v>
      </c>
      <c r="L277" s="13">
        <v>11</v>
      </c>
      <c r="M277" s="13">
        <v>2</v>
      </c>
      <c r="N277" s="14">
        <v>0</v>
      </c>
      <c r="O277" s="13">
        <v>0.65932018487612754</v>
      </c>
      <c r="P277" s="13">
        <v>0.90993522597493159</v>
      </c>
      <c r="Q277" s="13">
        <v>0.94274098849285315</v>
      </c>
      <c r="R277" s="14">
        <v>1</v>
      </c>
      <c r="S277" s="13">
        <v>2100</v>
      </c>
      <c r="T277" s="13">
        <v>2200</v>
      </c>
      <c r="U277" s="13">
        <v>800</v>
      </c>
      <c r="V277" s="14">
        <v>0</v>
      </c>
      <c r="W277" s="13">
        <v>2300</v>
      </c>
      <c r="X277" s="13">
        <v>2600</v>
      </c>
      <c r="Y277" s="13">
        <v>1800</v>
      </c>
      <c r="Z277" s="14">
        <v>2500</v>
      </c>
      <c r="AA277" s="13">
        <v>4.8593487128525039</v>
      </c>
      <c r="AB277" s="13">
        <v>2.9477600523118395</v>
      </c>
      <c r="AC277" s="13">
        <v>12.4597337695392</v>
      </c>
      <c r="AD277" s="14">
        <v>3.905376103474878</v>
      </c>
      <c r="AE277" s="13">
        <v>68.03088197993506</v>
      </c>
      <c r="AF277" s="13">
        <v>32.425360575430233</v>
      </c>
      <c r="AG277" s="13">
        <v>24.919467539078401</v>
      </c>
      <c r="AH277" s="14">
        <v>0</v>
      </c>
      <c r="AI277" s="13">
        <v>30.182003699888668</v>
      </c>
      <c r="AJ277" s="13">
        <v>8.8425376382425593</v>
      </c>
      <c r="AK277" s="13">
        <v>8.1535103730336349</v>
      </c>
      <c r="AL277" s="14">
        <v>4.515374164814256</v>
      </c>
      <c r="AM277" s="13">
        <v>422.54805179844135</v>
      </c>
      <c r="AN277" s="13">
        <v>97.267914020668158</v>
      </c>
      <c r="AO277" s="13">
        <v>16.30702074606727</v>
      </c>
      <c r="AP277" s="14">
        <v>0</v>
      </c>
    </row>
    <row r="278" spans="2:42" x14ac:dyDescent="0.25">
      <c r="B278" s="11">
        <v>275</v>
      </c>
      <c r="C278" s="13">
        <v>2249.0634256434241</v>
      </c>
      <c r="D278" s="13">
        <v>2945.2998757554319</v>
      </c>
      <c r="E278" s="13">
        <v>2808.1201152059016</v>
      </c>
      <c r="F278" s="14">
        <v>3648.0277328609841</v>
      </c>
      <c r="G278" s="13">
        <v>0</v>
      </c>
      <c r="H278" s="13">
        <v>0</v>
      </c>
      <c r="I278" s="13">
        <v>0</v>
      </c>
      <c r="J278" s="14">
        <v>0</v>
      </c>
      <c r="K278" s="13">
        <v>10</v>
      </c>
      <c r="L278" s="13">
        <v>17</v>
      </c>
      <c r="M278" s="13">
        <v>9</v>
      </c>
      <c r="N278" s="14">
        <v>1</v>
      </c>
      <c r="O278" s="13">
        <v>0.71140723812280371</v>
      </c>
      <c r="P278" s="13">
        <v>0.88276240439969911</v>
      </c>
      <c r="Q278" s="13">
        <v>0.74783125858062538</v>
      </c>
      <c r="R278" s="14">
        <v>0.98683460313956606</v>
      </c>
      <c r="S278" s="13">
        <v>1500</v>
      </c>
      <c r="T278" s="13">
        <v>3400</v>
      </c>
      <c r="U278" s="13">
        <v>3600</v>
      </c>
      <c r="V278" s="14">
        <v>1100</v>
      </c>
      <c r="W278" s="13">
        <v>1700</v>
      </c>
      <c r="X278" s="13">
        <v>3800</v>
      </c>
      <c r="Y278" s="13">
        <v>4600</v>
      </c>
      <c r="Z278" s="14">
        <v>3600</v>
      </c>
      <c r="AA278" s="13">
        <v>8.634593152602033</v>
      </c>
      <c r="AB278" s="13">
        <v>4.6491844138173111</v>
      </c>
      <c r="AC278" s="13">
        <v>12.430507973292086</v>
      </c>
      <c r="AD278" s="14">
        <v>4.4146334264953309</v>
      </c>
      <c r="AE278" s="13">
        <v>86.345931526020337</v>
      </c>
      <c r="AF278" s="13">
        <v>79.036135034894286</v>
      </c>
      <c r="AG278" s="13">
        <v>111.87457175962876</v>
      </c>
      <c r="AH278" s="14">
        <v>4.4146334264953309</v>
      </c>
      <c r="AI278" s="13">
        <v>32.922764557714231</v>
      </c>
      <c r="AJ278" s="13">
        <v>5.281529566443476</v>
      </c>
      <c r="AK278" s="13">
        <v>7.7429913402578823</v>
      </c>
      <c r="AL278" s="14">
        <v>5.064452313017112</v>
      </c>
      <c r="AM278" s="13">
        <v>329.22764557714231</v>
      </c>
      <c r="AN278" s="13">
        <v>89.786002629539098</v>
      </c>
      <c r="AO278" s="13">
        <v>69.686922062320946</v>
      </c>
      <c r="AP278" s="14">
        <v>5.064452313017112</v>
      </c>
    </row>
    <row r="279" spans="2:42" x14ac:dyDescent="0.25">
      <c r="B279" s="11">
        <v>276</v>
      </c>
      <c r="C279" s="13">
        <v>2023.2724860084954</v>
      </c>
      <c r="D279" s="13">
        <v>2957.0793784178259</v>
      </c>
      <c r="E279" s="13">
        <v>2211.6878111427859</v>
      </c>
      <c r="F279" s="14">
        <v>3600</v>
      </c>
      <c r="G279" s="13">
        <v>0</v>
      </c>
      <c r="H279" s="13">
        <v>0</v>
      </c>
      <c r="I279" s="13">
        <v>0</v>
      </c>
      <c r="J279" s="14">
        <v>0</v>
      </c>
      <c r="K279" s="13">
        <v>9</v>
      </c>
      <c r="L279" s="13">
        <v>11</v>
      </c>
      <c r="M279" s="13">
        <v>2</v>
      </c>
      <c r="N279" s="14">
        <v>0</v>
      </c>
      <c r="O279" s="13">
        <v>0.79079808135802521</v>
      </c>
      <c r="P279" s="13">
        <v>0.87924592724024886</v>
      </c>
      <c r="Q279" s="13">
        <v>0.94950109568805896</v>
      </c>
      <c r="R279" s="14">
        <v>1</v>
      </c>
      <c r="S279" s="13">
        <v>1350</v>
      </c>
      <c r="T279" s="13">
        <v>2200</v>
      </c>
      <c r="U279" s="13">
        <v>800</v>
      </c>
      <c r="V279" s="14">
        <v>0</v>
      </c>
      <c r="W279" s="13">
        <v>1550</v>
      </c>
      <c r="X279" s="13">
        <v>2600</v>
      </c>
      <c r="Y279" s="13">
        <v>1800</v>
      </c>
      <c r="Z279" s="14">
        <v>2500</v>
      </c>
      <c r="AA279" s="13">
        <v>2</v>
      </c>
      <c r="AB279" s="13">
        <v>3.7678459576752723</v>
      </c>
      <c r="AC279" s="13">
        <v>14.111115934962603</v>
      </c>
      <c r="AD279" s="14">
        <v>5.1859807348287896</v>
      </c>
      <c r="AE279" s="13">
        <v>18</v>
      </c>
      <c r="AF279" s="13">
        <v>41.446305534427992</v>
      </c>
      <c r="AG279" s="13">
        <v>28.222231869925206</v>
      </c>
      <c r="AH279" s="14">
        <v>0</v>
      </c>
      <c r="AI279" s="13">
        <v>31.472306982715949</v>
      </c>
      <c r="AJ279" s="13">
        <v>12.039959930873978</v>
      </c>
      <c r="AK279" s="13">
        <v>4.0684896173361569</v>
      </c>
      <c r="AL279" s="14">
        <v>3.9262768283036245</v>
      </c>
      <c r="AM279" s="13">
        <v>283.25076284444356</v>
      </c>
      <c r="AN279" s="13">
        <v>132.43955923961377</v>
      </c>
      <c r="AO279" s="13">
        <v>8.1369792346723138</v>
      </c>
      <c r="AP279" s="14">
        <v>0</v>
      </c>
    </row>
    <row r="280" spans="2:42" x14ac:dyDescent="0.25">
      <c r="B280" s="11">
        <v>277</v>
      </c>
      <c r="C280" s="13">
        <v>2282.552767276823</v>
      </c>
      <c r="D280" s="13">
        <v>2880.9043613856661</v>
      </c>
      <c r="E280" s="13">
        <v>2159.9825771057626</v>
      </c>
      <c r="F280" s="14">
        <v>3600</v>
      </c>
      <c r="G280" s="13">
        <v>0</v>
      </c>
      <c r="H280" s="13">
        <v>0</v>
      </c>
      <c r="I280" s="13">
        <v>0</v>
      </c>
      <c r="J280" s="14">
        <v>0</v>
      </c>
      <c r="K280" s="13">
        <v>11</v>
      </c>
      <c r="L280" s="13">
        <v>12</v>
      </c>
      <c r="M280" s="13">
        <v>1</v>
      </c>
      <c r="N280" s="14">
        <v>0</v>
      </c>
      <c r="O280" s="13">
        <v>0.70096955607684119</v>
      </c>
      <c r="P280" s="13">
        <v>0.9024943815730988</v>
      </c>
      <c r="Q280" s="13">
        <v>0.97223006438036386</v>
      </c>
      <c r="R280" s="14">
        <v>1</v>
      </c>
      <c r="S280" s="13">
        <v>1650</v>
      </c>
      <c r="T280" s="13">
        <v>2400</v>
      </c>
      <c r="U280" s="13">
        <v>400</v>
      </c>
      <c r="V280" s="14">
        <v>0</v>
      </c>
      <c r="W280" s="13">
        <v>1850</v>
      </c>
      <c r="X280" s="13">
        <v>2800</v>
      </c>
      <c r="Y280" s="13">
        <v>1400</v>
      </c>
      <c r="Z280" s="14">
        <v>2500</v>
      </c>
      <c r="AA280" s="13">
        <v>6.8531380703777307</v>
      </c>
      <c r="AB280" s="13">
        <v>3.9146271438098537</v>
      </c>
      <c r="AC280" s="13">
        <v>14.959381781829247</v>
      </c>
      <c r="AD280" s="14">
        <v>5.8104279845330096</v>
      </c>
      <c r="AE280" s="13">
        <v>75.38451877415504</v>
      </c>
      <c r="AF280" s="13">
        <v>46.975525725718242</v>
      </c>
      <c r="AG280" s="13">
        <v>14.959381781829247</v>
      </c>
      <c r="AH280" s="14">
        <v>0</v>
      </c>
      <c r="AI280" s="13">
        <v>32.292665497744871</v>
      </c>
      <c r="AJ280" s="13">
        <v>7.786047067418294</v>
      </c>
      <c r="AK280" s="13">
        <v>5.0349718643088481</v>
      </c>
      <c r="AL280" s="14">
        <v>4.9745920092941773</v>
      </c>
      <c r="AM280" s="13">
        <v>355.21932047519357</v>
      </c>
      <c r="AN280" s="13">
        <v>93.432564809019524</v>
      </c>
      <c r="AO280" s="13">
        <v>5.0349718643088481</v>
      </c>
      <c r="AP280" s="14">
        <v>0</v>
      </c>
    </row>
    <row r="281" spans="2:42" x14ac:dyDescent="0.25">
      <c r="B281" s="11">
        <v>278</v>
      </c>
      <c r="C281" s="13">
        <v>3220.9154075701204</v>
      </c>
      <c r="D281" s="13">
        <v>2873.8840897793566</v>
      </c>
      <c r="E281" s="13">
        <v>2302.5094943982754</v>
      </c>
      <c r="F281" s="14">
        <v>3727.9353624083351</v>
      </c>
      <c r="G281" s="13">
        <v>0</v>
      </c>
      <c r="H281" s="13">
        <v>0</v>
      </c>
      <c r="I281" s="13">
        <v>0</v>
      </c>
      <c r="J281" s="14">
        <v>0</v>
      </c>
      <c r="K281" s="13">
        <v>18</v>
      </c>
      <c r="L281" s="13">
        <v>15</v>
      </c>
      <c r="M281" s="13">
        <v>3</v>
      </c>
      <c r="N281" s="14">
        <v>2</v>
      </c>
      <c r="O281" s="13">
        <v>0.49675318893489673</v>
      </c>
      <c r="P281" s="13">
        <v>0.90469897837794</v>
      </c>
      <c r="Q281" s="13">
        <v>0.9120483564167895</v>
      </c>
      <c r="R281" s="14">
        <v>0.96568197944138012</v>
      </c>
      <c r="S281" s="13">
        <v>2700</v>
      </c>
      <c r="T281" s="13">
        <v>3000</v>
      </c>
      <c r="U281" s="13">
        <v>1200</v>
      </c>
      <c r="V281" s="14">
        <v>2200</v>
      </c>
      <c r="W281" s="13">
        <v>2900</v>
      </c>
      <c r="X281" s="13">
        <v>3400</v>
      </c>
      <c r="Y281" s="13">
        <v>2200</v>
      </c>
      <c r="Z281" s="14">
        <v>4700</v>
      </c>
      <c r="AA281" s="13">
        <v>8.7111572624577747</v>
      </c>
      <c r="AB281" s="13">
        <v>2.5718018340624464</v>
      </c>
      <c r="AC281" s="13">
        <v>10.520144416732023</v>
      </c>
      <c r="AD281" s="14">
        <v>7.3287263224382082</v>
      </c>
      <c r="AE281" s="13">
        <v>156.80083072423994</v>
      </c>
      <c r="AF281" s="13">
        <v>38.577027510936695</v>
      </c>
      <c r="AG281" s="13">
        <v>31.56043325019607</v>
      </c>
      <c r="AH281" s="14">
        <v>14.657452644876416</v>
      </c>
      <c r="AI281" s="13">
        <v>31.548587622750492</v>
      </c>
      <c r="AJ281" s="13">
        <v>6.5770962416553216</v>
      </c>
      <c r="AK281" s="13">
        <v>10.588250043238503</v>
      </c>
      <c r="AL281" s="14">
        <v>5.0257610786649591</v>
      </c>
      <c r="AM281" s="13">
        <v>567.87457720950886</v>
      </c>
      <c r="AN281" s="13">
        <v>98.656443624829819</v>
      </c>
      <c r="AO281" s="13">
        <v>31.764750129715509</v>
      </c>
      <c r="AP281" s="14">
        <v>10.051522157329918</v>
      </c>
    </row>
    <row r="282" spans="2:42" x14ac:dyDescent="0.25">
      <c r="B282" s="11">
        <v>279</v>
      </c>
      <c r="C282" s="13">
        <v>2250.7590114439604</v>
      </c>
      <c r="D282" s="13">
        <v>2768.44254602622</v>
      </c>
      <c r="E282" s="13">
        <v>2257.553731786953</v>
      </c>
      <c r="F282" s="14">
        <v>3600</v>
      </c>
      <c r="G282" s="13">
        <v>0</v>
      </c>
      <c r="H282" s="13">
        <v>0</v>
      </c>
      <c r="I282" s="13">
        <v>0</v>
      </c>
      <c r="J282" s="14">
        <v>0</v>
      </c>
      <c r="K282" s="13">
        <v>12</v>
      </c>
      <c r="L282" s="13">
        <v>10</v>
      </c>
      <c r="M282" s="13">
        <v>3</v>
      </c>
      <c r="N282" s="14">
        <v>0</v>
      </c>
      <c r="O282" s="13">
        <v>0.71087130690794398</v>
      </c>
      <c r="P282" s="13">
        <v>0.9391562067025736</v>
      </c>
      <c r="Q282" s="13">
        <v>0.93021041777719182</v>
      </c>
      <c r="R282" s="14">
        <v>1</v>
      </c>
      <c r="S282" s="13">
        <v>1800</v>
      </c>
      <c r="T282" s="13">
        <v>2000</v>
      </c>
      <c r="U282" s="13">
        <v>1200</v>
      </c>
      <c r="V282" s="14">
        <v>0</v>
      </c>
      <c r="W282" s="13">
        <v>2000</v>
      </c>
      <c r="X282" s="13">
        <v>2400</v>
      </c>
      <c r="Y282" s="13">
        <v>2200</v>
      </c>
      <c r="Z282" s="14">
        <v>2500</v>
      </c>
      <c r="AA282" s="13">
        <v>4.7123008916219007</v>
      </c>
      <c r="AB282" s="13">
        <v>2.2544393606632984</v>
      </c>
      <c r="AC282" s="13">
        <v>10.206503126113954</v>
      </c>
      <c r="AD282" s="14">
        <v>5.4713000610791696</v>
      </c>
      <c r="AE282" s="13">
        <v>56.547610699462808</v>
      </c>
      <c r="AF282" s="13">
        <v>22.544393606632983</v>
      </c>
      <c r="AG282" s="13">
        <v>30.619509378341863</v>
      </c>
      <c r="AH282" s="14">
        <v>0</v>
      </c>
      <c r="AI282" s="13">
        <v>29.983142279424829</v>
      </c>
      <c r="AJ282" s="13">
        <v>6.5070668741661173</v>
      </c>
      <c r="AK282" s="13">
        <v>6.5429966073599957</v>
      </c>
      <c r="AL282" s="14">
        <v>5.0387919266927454</v>
      </c>
      <c r="AM282" s="13">
        <v>359.79770735309796</v>
      </c>
      <c r="AN282" s="13">
        <v>65.070668741661166</v>
      </c>
      <c r="AO282" s="13">
        <v>19.628989822079987</v>
      </c>
      <c r="AP282" s="14">
        <v>0</v>
      </c>
    </row>
    <row r="283" spans="2:42" x14ac:dyDescent="0.25">
      <c r="B283" s="11">
        <v>280</v>
      </c>
      <c r="C283" s="13">
        <v>1836.6036140383837</v>
      </c>
      <c r="D283" s="13">
        <v>2934.2232288657942</v>
      </c>
      <c r="E283" s="13">
        <v>2255.9326704338778</v>
      </c>
      <c r="F283" s="14">
        <v>3665.8404131244588</v>
      </c>
      <c r="G283" s="13">
        <v>0</v>
      </c>
      <c r="H283" s="13">
        <v>0</v>
      </c>
      <c r="I283" s="13">
        <v>0</v>
      </c>
      <c r="J283" s="14">
        <v>0</v>
      </c>
      <c r="K283" s="13">
        <v>6</v>
      </c>
      <c r="L283" s="13">
        <v>15</v>
      </c>
      <c r="M283" s="13">
        <v>3</v>
      </c>
      <c r="N283" s="14">
        <v>1</v>
      </c>
      <c r="O283" s="13">
        <v>0.8711732829937473</v>
      </c>
      <c r="P283" s="13">
        <v>0.88609481869755835</v>
      </c>
      <c r="Q283" s="13">
        <v>0.93087884559786638</v>
      </c>
      <c r="R283" s="14">
        <v>0.98203947643527068</v>
      </c>
      <c r="S283" s="13">
        <v>900</v>
      </c>
      <c r="T283" s="13">
        <v>3000</v>
      </c>
      <c r="U283" s="13">
        <v>1200</v>
      </c>
      <c r="V283" s="14">
        <v>1100</v>
      </c>
      <c r="W283" s="13">
        <v>1100</v>
      </c>
      <c r="X283" s="13">
        <v>3400</v>
      </c>
      <c r="Y283" s="13">
        <v>2200</v>
      </c>
      <c r="Z283" s="14">
        <v>3600</v>
      </c>
      <c r="AA283" s="13">
        <v>2</v>
      </c>
      <c r="AB283" s="13">
        <v>2</v>
      </c>
      <c r="AC283" s="13">
        <v>10.300407110706285</v>
      </c>
      <c r="AD283" s="14">
        <v>6.7629125580523031</v>
      </c>
      <c r="AE283" s="13">
        <v>12</v>
      </c>
      <c r="AF283" s="13">
        <v>30</v>
      </c>
      <c r="AG283" s="13">
        <v>30.901221332118855</v>
      </c>
      <c r="AH283" s="14">
        <v>6.7629125580523031</v>
      </c>
      <c r="AI283" s="13">
        <v>28.918412081500637</v>
      </c>
      <c r="AJ283" s="13">
        <v>8.9348974050344037</v>
      </c>
      <c r="AK283" s="13">
        <v>6.2886699458057818</v>
      </c>
      <c r="AL283" s="14">
        <v>6.168664408552873</v>
      </c>
      <c r="AM283" s="13">
        <v>173.51047248900383</v>
      </c>
      <c r="AN283" s="13">
        <v>134.02346107551605</v>
      </c>
      <c r="AO283" s="13">
        <v>18.866009837417344</v>
      </c>
      <c r="AP283" s="14">
        <v>6.168664408552873</v>
      </c>
    </row>
    <row r="284" spans="2:42" x14ac:dyDescent="0.25">
      <c r="B284" s="11">
        <v>281</v>
      </c>
      <c r="C284" s="13">
        <v>2374.5658671885822</v>
      </c>
      <c r="D284" s="13">
        <v>2843.5652333352227</v>
      </c>
      <c r="E284" s="13">
        <v>2397.1181161027575</v>
      </c>
      <c r="F284" s="14">
        <v>3649.8987896537337</v>
      </c>
      <c r="G284" s="13">
        <v>0</v>
      </c>
      <c r="H284" s="13">
        <v>0</v>
      </c>
      <c r="I284" s="13">
        <v>0</v>
      </c>
      <c r="J284" s="14">
        <v>0</v>
      </c>
      <c r="K284" s="13">
        <v>14</v>
      </c>
      <c r="L284" s="13">
        <v>11</v>
      </c>
      <c r="M284" s="13">
        <v>4</v>
      </c>
      <c r="N284" s="14">
        <v>1</v>
      </c>
      <c r="O284" s="13">
        <v>0.67380737763840348</v>
      </c>
      <c r="P284" s="13">
        <v>0.91434512193358597</v>
      </c>
      <c r="Q284" s="13">
        <v>0.87605195000327596</v>
      </c>
      <c r="R284" s="14">
        <v>0.98632871963595803</v>
      </c>
      <c r="S284" s="13">
        <v>2100</v>
      </c>
      <c r="T284" s="13">
        <v>2200</v>
      </c>
      <c r="U284" s="13">
        <v>1600</v>
      </c>
      <c r="V284" s="14">
        <v>1100</v>
      </c>
      <c r="W284" s="13">
        <v>2300</v>
      </c>
      <c r="X284" s="13">
        <v>2600</v>
      </c>
      <c r="Y284" s="13">
        <v>2600</v>
      </c>
      <c r="Z284" s="14">
        <v>3600</v>
      </c>
      <c r="AA284" s="13">
        <v>4.0033379428784182</v>
      </c>
      <c r="AB284" s="13">
        <v>2.1087820537363964</v>
      </c>
      <c r="AC284" s="13">
        <v>10.305986671996774</v>
      </c>
      <c r="AD284" s="14">
        <v>4.9023180919739096</v>
      </c>
      <c r="AE284" s="13">
        <v>56.046731200297856</v>
      </c>
      <c r="AF284" s="13">
        <v>23.196602591100358</v>
      </c>
      <c r="AG284" s="13">
        <v>41.223946687987095</v>
      </c>
      <c r="AH284" s="14">
        <v>4.9023180919739096</v>
      </c>
      <c r="AI284" s="13">
        <v>29.54790321431436</v>
      </c>
      <c r="AJ284" s="13">
        <v>9.1042201658668969</v>
      </c>
      <c r="AK284" s="13">
        <v>12.004662327413547</v>
      </c>
      <c r="AL284" s="14">
        <v>4.9410037701362528</v>
      </c>
      <c r="AM284" s="13">
        <v>413.67064500040101</v>
      </c>
      <c r="AN284" s="13">
        <v>100.14642182453586</v>
      </c>
      <c r="AO284" s="13">
        <v>48.018649309654187</v>
      </c>
      <c r="AP284" s="14">
        <v>4.9410037701362528</v>
      </c>
    </row>
    <row r="285" spans="2:42" x14ac:dyDescent="0.25">
      <c r="B285" s="11">
        <v>282</v>
      </c>
      <c r="C285" s="13">
        <v>1903.9807056281252</v>
      </c>
      <c r="D285" s="13">
        <v>2867.9148841239598</v>
      </c>
      <c r="E285" s="13">
        <v>2249.2088695823613</v>
      </c>
      <c r="F285" s="14">
        <v>3600</v>
      </c>
      <c r="G285" s="13">
        <v>0</v>
      </c>
      <c r="H285" s="13">
        <v>0</v>
      </c>
      <c r="I285" s="13">
        <v>0</v>
      </c>
      <c r="J285" s="14">
        <v>0</v>
      </c>
      <c r="K285" s="13">
        <v>7</v>
      </c>
      <c r="L285" s="13">
        <v>12</v>
      </c>
      <c r="M285" s="13">
        <v>4</v>
      </c>
      <c r="N285" s="14">
        <v>0</v>
      </c>
      <c r="O285" s="13">
        <v>0.840344650169214</v>
      </c>
      <c r="P285" s="13">
        <v>0.90658199599748657</v>
      </c>
      <c r="Q285" s="13">
        <v>0.9336616213815363</v>
      </c>
      <c r="R285" s="14">
        <v>1</v>
      </c>
      <c r="S285" s="13">
        <v>1050</v>
      </c>
      <c r="T285" s="13">
        <v>2400</v>
      </c>
      <c r="U285" s="13">
        <v>1600</v>
      </c>
      <c r="V285" s="14">
        <v>0</v>
      </c>
      <c r="W285" s="13">
        <v>1250</v>
      </c>
      <c r="X285" s="13">
        <v>2800</v>
      </c>
      <c r="Y285" s="13">
        <v>2600</v>
      </c>
      <c r="Z285" s="14">
        <v>2500</v>
      </c>
      <c r="AA285" s="13">
        <v>5.5273600949623782</v>
      </c>
      <c r="AB285" s="13">
        <v>2.8075811823692742</v>
      </c>
      <c r="AC285" s="13">
        <v>7.7706868654618741</v>
      </c>
      <c r="AD285" s="14">
        <v>5.5695438321485025</v>
      </c>
      <c r="AE285" s="13">
        <v>38.69152066473665</v>
      </c>
      <c r="AF285" s="13">
        <v>33.690974188431291</v>
      </c>
      <c r="AG285" s="13">
        <v>31.082747461847497</v>
      </c>
      <c r="AH285" s="14">
        <v>0</v>
      </c>
      <c r="AI285" s="13">
        <v>27.316026155942179</v>
      </c>
      <c r="AJ285" s="13">
        <v>8.4025792979323288</v>
      </c>
      <c r="AK285" s="13">
        <v>4.170221285861591</v>
      </c>
      <c r="AL285" s="14">
        <v>4.5180868917300785</v>
      </c>
      <c r="AM285" s="13">
        <v>191.21218309159525</v>
      </c>
      <c r="AN285" s="13">
        <v>100.83095157518795</v>
      </c>
      <c r="AO285" s="13">
        <v>16.680885143446364</v>
      </c>
      <c r="AP285" s="14">
        <v>0</v>
      </c>
    </row>
    <row r="286" spans="2:42" x14ac:dyDescent="0.25">
      <c r="B286" s="11">
        <v>283</v>
      </c>
      <c r="C286" s="13">
        <v>1901.2162460219017</v>
      </c>
      <c r="D286" s="13">
        <v>2773.0056485255818</v>
      </c>
      <c r="E286" s="13">
        <v>2230.9131115245877</v>
      </c>
      <c r="F286" s="14">
        <v>3650.254695326837</v>
      </c>
      <c r="G286" s="13">
        <v>0</v>
      </c>
      <c r="H286" s="13">
        <v>0</v>
      </c>
      <c r="I286" s="13">
        <v>0</v>
      </c>
      <c r="J286" s="14">
        <v>0</v>
      </c>
      <c r="K286" s="13">
        <v>6</v>
      </c>
      <c r="L286" s="13">
        <v>8</v>
      </c>
      <c r="M286" s="13">
        <v>2</v>
      </c>
      <c r="N286" s="14">
        <v>1</v>
      </c>
      <c r="O286" s="13">
        <v>0.84156655159445137</v>
      </c>
      <c r="P286" s="13">
        <v>0.93761078394572706</v>
      </c>
      <c r="Q286" s="13">
        <v>0.94131859692414332</v>
      </c>
      <c r="R286" s="14">
        <v>0.98623255100769414</v>
      </c>
      <c r="S286" s="13">
        <v>900</v>
      </c>
      <c r="T286" s="13">
        <v>1600</v>
      </c>
      <c r="U286" s="13">
        <v>800</v>
      </c>
      <c r="V286" s="14">
        <v>1100</v>
      </c>
      <c r="W286" s="13">
        <v>1100</v>
      </c>
      <c r="X286" s="13">
        <v>2000</v>
      </c>
      <c r="Y286" s="13">
        <v>1800</v>
      </c>
      <c r="Z286" s="14">
        <v>3600</v>
      </c>
      <c r="AA286" s="13">
        <v>2.9217852839258569</v>
      </c>
      <c r="AB286" s="13">
        <v>2</v>
      </c>
      <c r="AC286" s="13">
        <v>7.7159350644232276</v>
      </c>
      <c r="AD286" s="14">
        <v>3.7919402425172537</v>
      </c>
      <c r="AE286" s="13">
        <v>17.530711703555141</v>
      </c>
      <c r="AF286" s="13">
        <v>16</v>
      </c>
      <c r="AG286" s="13">
        <v>15.431870128846455</v>
      </c>
      <c r="AH286" s="14">
        <v>3.7919402425172537</v>
      </c>
      <c r="AI286" s="13">
        <v>35.102242333405826</v>
      </c>
      <c r="AJ286" s="13">
        <v>9.2300588897691522</v>
      </c>
      <c r="AK286" s="13">
        <v>13.409370042885168</v>
      </c>
      <c r="AL286" s="14">
        <v>6.1206230319429364</v>
      </c>
      <c r="AM286" s="13">
        <v>210.61345400043496</v>
      </c>
      <c r="AN286" s="13">
        <v>73.840471118153218</v>
      </c>
      <c r="AO286" s="13">
        <v>26.818740085770337</v>
      </c>
      <c r="AP286" s="14">
        <v>6.1206230319429364</v>
      </c>
    </row>
    <row r="287" spans="2:42" x14ac:dyDescent="0.25">
      <c r="B287" s="11">
        <v>284</v>
      </c>
      <c r="C287" s="13">
        <v>1928.6212898012641</v>
      </c>
      <c r="D287" s="13">
        <v>2799.3821754229325</v>
      </c>
      <c r="E287" s="13">
        <v>2354.1871334135772</v>
      </c>
      <c r="F287" s="14">
        <v>3655.7350837131039</v>
      </c>
      <c r="G287" s="13">
        <v>0</v>
      </c>
      <c r="H287" s="13">
        <v>0</v>
      </c>
      <c r="I287" s="13">
        <v>0</v>
      </c>
      <c r="J287" s="14">
        <v>0</v>
      </c>
      <c r="K287" s="13">
        <v>9</v>
      </c>
      <c r="L287" s="13">
        <v>10</v>
      </c>
      <c r="M287" s="13">
        <v>3</v>
      </c>
      <c r="N287" s="14">
        <v>1</v>
      </c>
      <c r="O287" s="13">
        <v>0.82960818096375621</v>
      </c>
      <c r="P287" s="13">
        <v>0.9287763645945164</v>
      </c>
      <c r="Q287" s="13">
        <v>0.89202764308502303</v>
      </c>
      <c r="R287" s="14">
        <v>0.98475406930841003</v>
      </c>
      <c r="S287" s="13">
        <v>1350</v>
      </c>
      <c r="T287" s="13">
        <v>2000</v>
      </c>
      <c r="U287" s="13">
        <v>1200</v>
      </c>
      <c r="V287" s="14">
        <v>1100</v>
      </c>
      <c r="W287" s="13">
        <v>1550</v>
      </c>
      <c r="X287" s="13">
        <v>2400</v>
      </c>
      <c r="Y287" s="13">
        <v>2200</v>
      </c>
      <c r="Z287" s="14">
        <v>3600</v>
      </c>
      <c r="AA287" s="13">
        <v>3.1136079403874293</v>
      </c>
      <c r="AB287" s="13">
        <v>3.7770619056698345</v>
      </c>
      <c r="AC287" s="13">
        <v>8.9253158256644944</v>
      </c>
      <c r="AD287" s="14">
        <v>4.6874855427629152</v>
      </c>
      <c r="AE287" s="13">
        <v>28.022471463486863</v>
      </c>
      <c r="AF287" s="13">
        <v>37.770619056698344</v>
      </c>
      <c r="AG287" s="13">
        <v>26.775947476993483</v>
      </c>
      <c r="AH287" s="14">
        <v>4.6874855427629152</v>
      </c>
      <c r="AI287" s="13">
        <v>24.14908310541157</v>
      </c>
      <c r="AJ287" s="13">
        <v>6.4791415927198006</v>
      </c>
      <c r="AK287" s="13">
        <v>16.988049833929985</v>
      </c>
      <c r="AL287" s="14">
        <v>6.2895845551818272</v>
      </c>
      <c r="AM287" s="13">
        <v>217.34174794870412</v>
      </c>
      <c r="AN287" s="13">
        <v>64.791415927198003</v>
      </c>
      <c r="AO287" s="13">
        <v>50.964149501789954</v>
      </c>
      <c r="AP287" s="14">
        <v>6.2895845551818272</v>
      </c>
    </row>
    <row r="288" spans="2:42" x14ac:dyDescent="0.25">
      <c r="B288" s="11">
        <v>285</v>
      </c>
      <c r="C288" s="13">
        <v>2125.485269883563</v>
      </c>
      <c r="D288" s="13">
        <v>3238.8344779443059</v>
      </c>
      <c r="E288" s="13">
        <v>2468.3925793040476</v>
      </c>
      <c r="F288" s="14">
        <v>3600</v>
      </c>
      <c r="G288" s="13">
        <v>0</v>
      </c>
      <c r="H288" s="13">
        <v>0</v>
      </c>
      <c r="I288" s="13">
        <v>0</v>
      </c>
      <c r="J288" s="14">
        <v>0</v>
      </c>
      <c r="K288" s="13">
        <v>13</v>
      </c>
      <c r="L288" s="13">
        <v>15</v>
      </c>
      <c r="M288" s="13">
        <v>5</v>
      </c>
      <c r="N288" s="14">
        <v>0</v>
      </c>
      <c r="O288" s="13">
        <v>0.7527692723495798</v>
      </c>
      <c r="P288" s="13">
        <v>0.80275791112679051</v>
      </c>
      <c r="Q288" s="13">
        <v>0.8507560821593807</v>
      </c>
      <c r="R288" s="14">
        <v>1</v>
      </c>
      <c r="S288" s="13">
        <v>1950</v>
      </c>
      <c r="T288" s="13">
        <v>3000</v>
      </c>
      <c r="U288" s="13">
        <v>2000</v>
      </c>
      <c r="V288" s="14">
        <v>0</v>
      </c>
      <c r="W288" s="13">
        <v>2150</v>
      </c>
      <c r="X288" s="13">
        <v>3400</v>
      </c>
      <c r="Y288" s="13">
        <v>3000</v>
      </c>
      <c r="Z288" s="14">
        <v>2500</v>
      </c>
      <c r="AA288" s="13">
        <v>2.3400985613398664</v>
      </c>
      <c r="AB288" s="13">
        <v>3.911244884960408</v>
      </c>
      <c r="AC288" s="13">
        <v>8.2830732306211168</v>
      </c>
      <c r="AD288" s="14">
        <v>7.1344362688904521</v>
      </c>
      <c r="AE288" s="13">
        <v>30.421281297418261</v>
      </c>
      <c r="AF288" s="13">
        <v>58.668673274406117</v>
      </c>
      <c r="AG288" s="13">
        <v>41.41536615310558</v>
      </c>
      <c r="AH288" s="14">
        <v>0</v>
      </c>
      <c r="AI288" s="13">
        <v>25.045458963014376</v>
      </c>
      <c r="AJ288" s="13">
        <v>15.023995646867707</v>
      </c>
      <c r="AK288" s="13">
        <v>13.208050938428078</v>
      </c>
      <c r="AL288" s="14">
        <v>4.8355802842154016</v>
      </c>
      <c r="AM288" s="13">
        <v>325.59096651918691</v>
      </c>
      <c r="AN288" s="13">
        <v>225.3599347030156</v>
      </c>
      <c r="AO288" s="13">
        <v>66.040254692140394</v>
      </c>
      <c r="AP288" s="14">
        <v>0</v>
      </c>
    </row>
    <row r="289" spans="2:42" x14ac:dyDescent="0.25">
      <c r="B289" s="11">
        <v>286</v>
      </c>
      <c r="C289" s="13">
        <v>2047.3325794316931</v>
      </c>
      <c r="D289" s="13">
        <v>2937.8166966582567</v>
      </c>
      <c r="E289" s="13">
        <v>2963.0685947726097</v>
      </c>
      <c r="F289" s="14">
        <v>3656.5202398145207</v>
      </c>
      <c r="G289" s="13">
        <v>0</v>
      </c>
      <c r="H289" s="13">
        <v>0</v>
      </c>
      <c r="I289" s="13">
        <v>0</v>
      </c>
      <c r="J289" s="14">
        <v>0</v>
      </c>
      <c r="K289" s="13">
        <v>9</v>
      </c>
      <c r="L289" s="13">
        <v>14</v>
      </c>
      <c r="M289" s="13">
        <v>8</v>
      </c>
      <c r="N289" s="14">
        <v>1</v>
      </c>
      <c r="O289" s="13">
        <v>0.78150468374031079</v>
      </c>
      <c r="P289" s="13">
        <v>0.88501096850510774</v>
      </c>
      <c r="Q289" s="13">
        <v>0.70872473344180453</v>
      </c>
      <c r="R289" s="14">
        <v>0.98454261535350129</v>
      </c>
      <c r="S289" s="13">
        <v>1350</v>
      </c>
      <c r="T289" s="13">
        <v>2800</v>
      </c>
      <c r="U289" s="13">
        <v>3200</v>
      </c>
      <c r="V289" s="14">
        <v>1100</v>
      </c>
      <c r="W289" s="13">
        <v>1550</v>
      </c>
      <c r="X289" s="13">
        <v>3200</v>
      </c>
      <c r="Y289" s="13">
        <v>4200</v>
      </c>
      <c r="Z289" s="14">
        <v>3600</v>
      </c>
      <c r="AA289" s="13">
        <v>4.5950877939909214</v>
      </c>
      <c r="AB289" s="13">
        <v>3.7001539296900363</v>
      </c>
      <c r="AC289" s="13">
        <v>16.650962391307466</v>
      </c>
      <c r="AD289" s="14">
        <v>7.0304323170507708</v>
      </c>
      <c r="AE289" s="13">
        <v>41.355790145918292</v>
      </c>
      <c r="AF289" s="13">
        <v>51.80215501566051</v>
      </c>
      <c r="AG289" s="13">
        <v>133.20769913045973</v>
      </c>
      <c r="AH289" s="14">
        <v>7.0304323170507708</v>
      </c>
      <c r="AI289" s="13">
        <v>30.364162807559339</v>
      </c>
      <c r="AJ289" s="13">
        <v>8.1272893097845937</v>
      </c>
      <c r="AK289" s="13">
        <v>9.5638115989301191</v>
      </c>
      <c r="AL289" s="14">
        <v>4.0988846284283316</v>
      </c>
      <c r="AM289" s="13">
        <v>273.27746526803406</v>
      </c>
      <c r="AN289" s="13">
        <v>113.78205033698431</v>
      </c>
      <c r="AO289" s="13">
        <v>76.510492791440953</v>
      </c>
      <c r="AP289" s="14">
        <v>4.0988846284283316</v>
      </c>
    </row>
    <row r="290" spans="2:42" x14ac:dyDescent="0.25">
      <c r="B290" s="11">
        <v>287</v>
      </c>
      <c r="C290" s="13">
        <v>2348.2444211638172</v>
      </c>
      <c r="D290" s="13">
        <v>2802.952851636242</v>
      </c>
      <c r="E290" s="13">
        <v>2988.4956939271865</v>
      </c>
      <c r="F290" s="14">
        <v>3600</v>
      </c>
      <c r="G290" s="13">
        <v>0</v>
      </c>
      <c r="H290" s="13">
        <v>0</v>
      </c>
      <c r="I290" s="13">
        <v>0</v>
      </c>
      <c r="J290" s="14">
        <v>0</v>
      </c>
      <c r="K290" s="13">
        <v>12</v>
      </c>
      <c r="L290" s="13">
        <v>15</v>
      </c>
      <c r="M290" s="13">
        <v>8</v>
      </c>
      <c r="N290" s="14">
        <v>0</v>
      </c>
      <c r="O290" s="13">
        <v>0.68136007716224933</v>
      </c>
      <c r="P290" s="13">
        <v>0.92759319818106578</v>
      </c>
      <c r="Q290" s="13">
        <v>0.70269467152565546</v>
      </c>
      <c r="R290" s="14">
        <v>1</v>
      </c>
      <c r="S290" s="13">
        <v>1800</v>
      </c>
      <c r="T290" s="13">
        <v>3000</v>
      </c>
      <c r="U290" s="13">
        <v>3200</v>
      </c>
      <c r="V290" s="14">
        <v>0</v>
      </c>
      <c r="W290" s="13">
        <v>2000</v>
      </c>
      <c r="X290" s="13">
        <v>3400</v>
      </c>
      <c r="Y290" s="13">
        <v>4200</v>
      </c>
      <c r="Z290" s="14">
        <v>2500</v>
      </c>
      <c r="AA290" s="13">
        <v>4.176799859487323</v>
      </c>
      <c r="AB290" s="13">
        <v>2.8570998019892184</v>
      </c>
      <c r="AC290" s="13">
        <v>9.8060450684336704</v>
      </c>
      <c r="AD290" s="14">
        <v>6.4965441959912376</v>
      </c>
      <c r="AE290" s="13">
        <v>50.121598313847876</v>
      </c>
      <c r="AF290" s="13">
        <v>42.856497029838273</v>
      </c>
      <c r="AG290" s="13">
        <v>78.448360547469363</v>
      </c>
      <c r="AH290" s="14">
        <v>0</v>
      </c>
      <c r="AI290" s="13">
        <v>34.059990881042751</v>
      </c>
      <c r="AJ290" s="13">
        <v>4.0939531726284626</v>
      </c>
      <c r="AK290" s="13">
        <v>16.951434494257338</v>
      </c>
      <c r="AL290" s="14">
        <v>5.8307487971706298</v>
      </c>
      <c r="AM290" s="13">
        <v>408.71989057251301</v>
      </c>
      <c r="AN290" s="13">
        <v>61.409297589426941</v>
      </c>
      <c r="AO290" s="13">
        <v>135.6114759540587</v>
      </c>
      <c r="AP290" s="14">
        <v>0</v>
      </c>
    </row>
    <row r="291" spans="2:42" x14ac:dyDescent="0.25">
      <c r="B291" s="11">
        <v>288</v>
      </c>
      <c r="C291" s="13">
        <v>1905.3625008921053</v>
      </c>
      <c r="D291" s="13">
        <v>3052.288571127418</v>
      </c>
      <c r="E291" s="13">
        <v>2475.2621288570394</v>
      </c>
      <c r="F291" s="14">
        <v>3691.5346295048439</v>
      </c>
      <c r="G291" s="13">
        <v>0</v>
      </c>
      <c r="H291" s="13">
        <v>0</v>
      </c>
      <c r="I291" s="13">
        <v>0</v>
      </c>
      <c r="J291" s="14">
        <v>0</v>
      </c>
      <c r="K291" s="13">
        <v>7</v>
      </c>
      <c r="L291" s="13">
        <v>13</v>
      </c>
      <c r="M291" s="13">
        <v>5</v>
      </c>
      <c r="N291" s="14">
        <v>2</v>
      </c>
      <c r="O291" s="13">
        <v>0.83973522059496175</v>
      </c>
      <c r="P291" s="13">
        <v>0.85181985235414459</v>
      </c>
      <c r="Q291" s="13">
        <v>0.84839499442011901</v>
      </c>
      <c r="R291" s="14">
        <v>0.9752041796457096</v>
      </c>
      <c r="S291" s="13">
        <v>1050</v>
      </c>
      <c r="T291" s="13">
        <v>2600</v>
      </c>
      <c r="U291" s="13">
        <v>2000</v>
      </c>
      <c r="V291" s="14">
        <v>2200</v>
      </c>
      <c r="W291" s="13">
        <v>1250</v>
      </c>
      <c r="X291" s="13">
        <v>3000</v>
      </c>
      <c r="Y291" s="13">
        <v>3000</v>
      </c>
      <c r="Z291" s="14">
        <v>4700</v>
      </c>
      <c r="AA291" s="13">
        <v>6.0646420431691519</v>
      </c>
      <c r="AB291" s="13">
        <v>3.4984387549504818</v>
      </c>
      <c r="AC291" s="13">
        <v>11.987498825582888</v>
      </c>
      <c r="AD291" s="14">
        <v>5.1378878804848496</v>
      </c>
      <c r="AE291" s="13">
        <v>42.452494302184064</v>
      </c>
      <c r="AF291" s="13">
        <v>45.479703814356263</v>
      </c>
      <c r="AG291" s="13">
        <v>59.937494127914441</v>
      </c>
      <c r="AH291" s="14">
        <v>10.275775760969699</v>
      </c>
      <c r="AI291" s="13">
        <v>26.904112577295859</v>
      </c>
      <c r="AJ291" s="13">
        <v>12.915362215051957</v>
      </c>
      <c r="AK291" s="13">
        <v>9.8436219779199643</v>
      </c>
      <c r="AL291" s="14">
        <v>3.7886074470597149</v>
      </c>
      <c r="AM291" s="13">
        <v>188.32878804107102</v>
      </c>
      <c r="AN291" s="13">
        <v>167.89970879567545</v>
      </c>
      <c r="AO291" s="13">
        <v>49.218109889599823</v>
      </c>
      <c r="AP291" s="14">
        <v>7.5772148941194297</v>
      </c>
    </row>
    <row r="292" spans="2:42" x14ac:dyDescent="0.25">
      <c r="B292" s="11">
        <v>289</v>
      </c>
      <c r="C292" s="13">
        <v>1750.2058694254115</v>
      </c>
      <c r="D292" s="13">
        <v>2758.9103456459225</v>
      </c>
      <c r="E292" s="13">
        <v>2166.0366420449095</v>
      </c>
      <c r="F292" s="14">
        <v>3667.9226621762591</v>
      </c>
      <c r="G292" s="13">
        <v>0</v>
      </c>
      <c r="H292" s="13">
        <v>0</v>
      </c>
      <c r="I292" s="13">
        <v>0</v>
      </c>
      <c r="J292" s="14">
        <v>0</v>
      </c>
      <c r="K292" s="13">
        <v>4</v>
      </c>
      <c r="L292" s="13">
        <v>6</v>
      </c>
      <c r="M292" s="13">
        <v>1</v>
      </c>
      <c r="N292" s="14">
        <v>1</v>
      </c>
      <c r="O292" s="13">
        <v>0.91417817066587503</v>
      </c>
      <c r="P292" s="13">
        <v>0.94240104761044052</v>
      </c>
      <c r="Q292" s="13">
        <v>0.96951268470575558</v>
      </c>
      <c r="R292" s="14">
        <v>0.98148198082890903</v>
      </c>
      <c r="S292" s="13">
        <v>600</v>
      </c>
      <c r="T292" s="13">
        <v>1200</v>
      </c>
      <c r="U292" s="13">
        <v>400</v>
      </c>
      <c r="V292" s="14">
        <v>1100</v>
      </c>
      <c r="W292" s="13">
        <v>800</v>
      </c>
      <c r="X292" s="13">
        <v>1600</v>
      </c>
      <c r="Y292" s="13">
        <v>1400</v>
      </c>
      <c r="Z292" s="14">
        <v>3600</v>
      </c>
      <c r="AA292" s="13">
        <v>2.201010785558136</v>
      </c>
      <c r="AB292" s="13">
        <v>3.0618169404278048</v>
      </c>
      <c r="AC292" s="13">
        <v>9.0363484023683238</v>
      </c>
      <c r="AD292" s="14">
        <v>7.7264859489667668</v>
      </c>
      <c r="AE292" s="13">
        <v>8.804043142232544</v>
      </c>
      <c r="AF292" s="13">
        <v>18.370901642566828</v>
      </c>
      <c r="AG292" s="13">
        <v>9.0363484023683238</v>
      </c>
      <c r="AH292" s="14">
        <v>7.7264859489667668</v>
      </c>
      <c r="AI292" s="13">
        <v>28.694847774726824</v>
      </c>
      <c r="AJ292" s="13">
        <v>10.761931633066473</v>
      </c>
      <c r="AK292" s="13">
        <v>12.914518609487649</v>
      </c>
      <c r="AL292" s="14">
        <v>5.6064878542187575</v>
      </c>
      <c r="AM292" s="13">
        <v>114.7793910989073</v>
      </c>
      <c r="AN292" s="13">
        <v>64.571589798398833</v>
      </c>
      <c r="AO292" s="13">
        <v>12.914518609487649</v>
      </c>
      <c r="AP292" s="14">
        <v>5.6064878542187575</v>
      </c>
    </row>
    <row r="293" spans="2:42" x14ac:dyDescent="0.25">
      <c r="B293" s="11">
        <v>290</v>
      </c>
      <c r="C293" s="13">
        <v>2231.4808869196831</v>
      </c>
      <c r="D293" s="13">
        <v>2957.8319494830707</v>
      </c>
      <c r="E293" s="13">
        <v>2754.7746715392263</v>
      </c>
      <c r="F293" s="14">
        <v>3675.1575913775414</v>
      </c>
      <c r="G293" s="13">
        <v>0</v>
      </c>
      <c r="H293" s="13">
        <v>0</v>
      </c>
      <c r="I293" s="13">
        <v>0</v>
      </c>
      <c r="J293" s="14">
        <v>0</v>
      </c>
      <c r="K293" s="13">
        <v>11</v>
      </c>
      <c r="L293" s="13">
        <v>12</v>
      </c>
      <c r="M293" s="13">
        <v>7</v>
      </c>
      <c r="N293" s="14">
        <v>2</v>
      </c>
      <c r="O293" s="13">
        <v>0.71701263917551461</v>
      </c>
      <c r="P293" s="13">
        <v>0.8790222177613547</v>
      </c>
      <c r="Q293" s="13">
        <v>0.76231280245749755</v>
      </c>
      <c r="R293" s="14">
        <v>0.97954983167147114</v>
      </c>
      <c r="S293" s="13">
        <v>1650</v>
      </c>
      <c r="T293" s="13">
        <v>2400</v>
      </c>
      <c r="U293" s="13">
        <v>2800</v>
      </c>
      <c r="V293" s="14">
        <v>2200</v>
      </c>
      <c r="W293" s="13">
        <v>1850</v>
      </c>
      <c r="X293" s="13">
        <v>2800</v>
      </c>
      <c r="Y293" s="13">
        <v>3800</v>
      </c>
      <c r="Z293" s="14">
        <v>4700</v>
      </c>
      <c r="AA293" s="13">
        <v>7.3481098806226068</v>
      </c>
      <c r="AB293" s="13">
        <v>3.2136450950007562</v>
      </c>
      <c r="AC293" s="13">
        <v>10.629835909522614</v>
      </c>
      <c r="AD293" s="14">
        <v>2.1254216232938412</v>
      </c>
      <c r="AE293" s="13">
        <v>80.829208686848673</v>
      </c>
      <c r="AF293" s="13">
        <v>38.563741140009071</v>
      </c>
      <c r="AG293" s="13">
        <v>74.408851366658297</v>
      </c>
      <c r="AH293" s="14">
        <v>4.2508432465876824</v>
      </c>
      <c r="AI293" s="13">
        <v>29.697508263673665</v>
      </c>
      <c r="AJ293" s="13">
        <v>11.30368877363669</v>
      </c>
      <c r="AK293" s="13">
        <v>13.817990123420495</v>
      </c>
      <c r="AL293" s="14">
        <v>5.2366389749765174</v>
      </c>
      <c r="AM293" s="13">
        <v>326.67259090041034</v>
      </c>
      <c r="AN293" s="13">
        <v>135.64426528364027</v>
      </c>
      <c r="AO293" s="13">
        <v>96.725930863943461</v>
      </c>
      <c r="AP293" s="14">
        <v>10.473277949953035</v>
      </c>
    </row>
    <row r="294" spans="2:42" x14ac:dyDescent="0.25">
      <c r="B294" s="11">
        <v>291</v>
      </c>
      <c r="C294" s="13">
        <v>2429.8775801987581</v>
      </c>
      <c r="D294" s="13">
        <v>3104.5703633641529</v>
      </c>
      <c r="E294" s="13">
        <v>2738.3317918842281</v>
      </c>
      <c r="F294" s="14">
        <v>3650.5718571990183</v>
      </c>
      <c r="G294" s="13">
        <v>0</v>
      </c>
      <c r="H294" s="13">
        <v>0</v>
      </c>
      <c r="I294" s="13">
        <v>0</v>
      </c>
      <c r="J294" s="14">
        <v>0</v>
      </c>
      <c r="K294" s="13">
        <v>13</v>
      </c>
      <c r="L294" s="13">
        <v>15</v>
      </c>
      <c r="M294" s="13">
        <v>6</v>
      </c>
      <c r="N294" s="14">
        <v>1</v>
      </c>
      <c r="O294" s="13">
        <v>0.658469386704298</v>
      </c>
      <c r="P294" s="13">
        <v>0.83747497904431656</v>
      </c>
      <c r="Q294" s="13">
        <v>0.76689026736055377</v>
      </c>
      <c r="R294" s="14">
        <v>0.98614686707254118</v>
      </c>
      <c r="S294" s="13">
        <v>1950</v>
      </c>
      <c r="T294" s="13">
        <v>3000</v>
      </c>
      <c r="U294" s="13">
        <v>2400</v>
      </c>
      <c r="V294" s="14">
        <v>1100</v>
      </c>
      <c r="W294" s="13">
        <v>2150</v>
      </c>
      <c r="X294" s="13">
        <v>3400</v>
      </c>
      <c r="Y294" s="13">
        <v>3400</v>
      </c>
      <c r="Z294" s="14">
        <v>3600</v>
      </c>
      <c r="AA294" s="13">
        <v>8.6139980619645549</v>
      </c>
      <c r="AB294" s="13">
        <v>4.5194238142084711</v>
      </c>
      <c r="AC294" s="13">
        <v>13.871530695449131</v>
      </c>
      <c r="AD294" s="14">
        <v>4.8485363624638529</v>
      </c>
      <c r="AE294" s="13">
        <v>111.98197480553921</v>
      </c>
      <c r="AF294" s="13">
        <v>67.791357213127071</v>
      </c>
      <c r="AG294" s="13">
        <v>83.229184172694787</v>
      </c>
      <c r="AH294" s="14">
        <v>4.8485363624638529</v>
      </c>
      <c r="AI294" s="13">
        <v>29.217085256943978</v>
      </c>
      <c r="AJ294" s="13">
        <v>11.082978197537136</v>
      </c>
      <c r="AK294" s="13">
        <v>14.10163722128442</v>
      </c>
      <c r="AL294" s="14">
        <v>5.1257193453064911</v>
      </c>
      <c r="AM294" s="13">
        <v>379.82210834027171</v>
      </c>
      <c r="AN294" s="13">
        <v>166.24467296305704</v>
      </c>
      <c r="AO294" s="13">
        <v>84.609823327706522</v>
      </c>
      <c r="AP294" s="14">
        <v>5.1257193453064911</v>
      </c>
    </row>
    <row r="295" spans="2:42" x14ac:dyDescent="0.25">
      <c r="B295" s="11">
        <v>292</v>
      </c>
      <c r="C295" s="13">
        <v>1831.5898952818222</v>
      </c>
      <c r="D295" s="13">
        <v>2727.8738416763326</v>
      </c>
      <c r="E295" s="13">
        <v>2192.9834307692536</v>
      </c>
      <c r="F295" s="14">
        <v>3600</v>
      </c>
      <c r="G295" s="13">
        <v>0</v>
      </c>
      <c r="H295" s="13">
        <v>0</v>
      </c>
      <c r="I295" s="13">
        <v>0</v>
      </c>
      <c r="J295" s="14">
        <v>0</v>
      </c>
      <c r="K295" s="13">
        <v>5</v>
      </c>
      <c r="L295" s="13">
        <v>6</v>
      </c>
      <c r="M295" s="13">
        <v>2</v>
      </c>
      <c r="N295" s="14">
        <v>0</v>
      </c>
      <c r="O295" s="13">
        <v>0.87355799686469215</v>
      </c>
      <c r="P295" s="13">
        <v>0.95312325675671583</v>
      </c>
      <c r="Q295" s="13">
        <v>0.95759957441327459</v>
      </c>
      <c r="R295" s="14">
        <v>1</v>
      </c>
      <c r="S295" s="13">
        <v>750</v>
      </c>
      <c r="T295" s="13">
        <v>1200</v>
      </c>
      <c r="U295" s="13">
        <v>800</v>
      </c>
      <c r="V295" s="14">
        <v>0</v>
      </c>
      <c r="W295" s="13">
        <v>950</v>
      </c>
      <c r="X295" s="13">
        <v>1600</v>
      </c>
      <c r="Y295" s="13">
        <v>1800</v>
      </c>
      <c r="Z295" s="14">
        <v>2500</v>
      </c>
      <c r="AA295" s="13">
        <v>2</v>
      </c>
      <c r="AB295" s="13">
        <v>3.1318149058576035</v>
      </c>
      <c r="AC295" s="13">
        <v>5.5103904716694085</v>
      </c>
      <c r="AD295" s="14">
        <v>4.4508801017894131</v>
      </c>
      <c r="AE295" s="13">
        <v>10</v>
      </c>
      <c r="AF295" s="13">
        <v>18.790889435145623</v>
      </c>
      <c r="AG295" s="13">
        <v>11.020780943338817</v>
      </c>
      <c r="AH295" s="14">
        <v>0</v>
      </c>
      <c r="AI295" s="13">
        <v>34.415296902968656</v>
      </c>
      <c r="AJ295" s="13">
        <v>8.1186034725305802</v>
      </c>
      <c r="AK295" s="13">
        <v>9.7537627395517195</v>
      </c>
      <c r="AL295" s="14">
        <v>3.7431440696313443</v>
      </c>
      <c r="AM295" s="13">
        <v>172.07648451484329</v>
      </c>
      <c r="AN295" s="13">
        <v>48.711620835183481</v>
      </c>
      <c r="AO295" s="13">
        <v>19.507525479103439</v>
      </c>
      <c r="AP295" s="14">
        <v>0</v>
      </c>
    </row>
    <row r="296" spans="2:42" x14ac:dyDescent="0.25">
      <c r="B296" s="11">
        <v>293</v>
      </c>
      <c r="C296" s="13">
        <v>1967.959270413912</v>
      </c>
      <c r="D296" s="13">
        <v>2944.4821286455176</v>
      </c>
      <c r="E296" s="13">
        <v>2425.9298828213464</v>
      </c>
      <c r="F296" s="14">
        <v>3705.2214504287881</v>
      </c>
      <c r="G296" s="13">
        <v>0</v>
      </c>
      <c r="H296" s="13">
        <v>0</v>
      </c>
      <c r="I296" s="13">
        <v>0</v>
      </c>
      <c r="J296" s="14">
        <v>0</v>
      </c>
      <c r="K296" s="13">
        <v>7</v>
      </c>
      <c r="L296" s="13">
        <v>16</v>
      </c>
      <c r="M296" s="13">
        <v>5</v>
      </c>
      <c r="N296" s="14">
        <v>2</v>
      </c>
      <c r="O296" s="13">
        <v>0.8130249563871712</v>
      </c>
      <c r="P296" s="13">
        <v>0.8830075668334989</v>
      </c>
      <c r="Q296" s="13">
        <v>0.86564744301583385</v>
      </c>
      <c r="R296" s="14">
        <v>0.97160184570975872</v>
      </c>
      <c r="S296" s="13">
        <v>1050</v>
      </c>
      <c r="T296" s="13">
        <v>3200</v>
      </c>
      <c r="U296" s="13">
        <v>2000</v>
      </c>
      <c r="V296" s="14">
        <v>2200</v>
      </c>
      <c r="W296" s="13">
        <v>1250</v>
      </c>
      <c r="X296" s="13">
        <v>3600</v>
      </c>
      <c r="Y296" s="13">
        <v>3000</v>
      </c>
      <c r="Z296" s="14">
        <v>4700</v>
      </c>
      <c r="AA296" s="13">
        <v>9.2977135157309547</v>
      </c>
      <c r="AB296" s="13">
        <v>3.8638227697879746</v>
      </c>
      <c r="AC296" s="13">
        <v>6.7850304024671999</v>
      </c>
      <c r="AD296" s="14">
        <v>5.7743892627865314</v>
      </c>
      <c r="AE296" s="13">
        <v>65.08399461011669</v>
      </c>
      <c r="AF296" s="13">
        <v>61.821164316607593</v>
      </c>
      <c r="AG296" s="13">
        <v>33.925152012336</v>
      </c>
      <c r="AH296" s="14">
        <v>11.548778525573063</v>
      </c>
      <c r="AI296" s="13">
        <v>29.165724027479545</v>
      </c>
      <c r="AJ296" s="13">
        <v>6.6654962151971215</v>
      </c>
      <c r="AK296" s="13">
        <v>12.561737803252729</v>
      </c>
      <c r="AL296" s="14">
        <v>4.4489462817003691</v>
      </c>
      <c r="AM296" s="13">
        <v>204.16006819235682</v>
      </c>
      <c r="AN296" s="13">
        <v>106.64793944315394</v>
      </c>
      <c r="AO296" s="13">
        <v>62.808689016263642</v>
      </c>
      <c r="AP296" s="14">
        <v>8.8978925634007382</v>
      </c>
    </row>
    <row r="297" spans="2:42" x14ac:dyDescent="0.25">
      <c r="B297" s="11">
        <v>294</v>
      </c>
      <c r="C297" s="13">
        <v>2321.9939009919499</v>
      </c>
      <c r="D297" s="13">
        <v>2810.5665958729969</v>
      </c>
      <c r="E297" s="13">
        <v>2370.8042713841896</v>
      </c>
      <c r="F297" s="14">
        <v>3600</v>
      </c>
      <c r="G297" s="13">
        <v>0</v>
      </c>
      <c r="H297" s="13">
        <v>0</v>
      </c>
      <c r="I297" s="13">
        <v>0</v>
      </c>
      <c r="J297" s="14">
        <v>0</v>
      </c>
      <c r="K297" s="13">
        <v>12</v>
      </c>
      <c r="L297" s="13">
        <v>12</v>
      </c>
      <c r="M297" s="13">
        <v>4</v>
      </c>
      <c r="N297" s="14">
        <v>0</v>
      </c>
      <c r="O297" s="13">
        <v>0.68906296408293066</v>
      </c>
      <c r="P297" s="13">
        <v>0.92508037483182559</v>
      </c>
      <c r="Q297" s="13">
        <v>0.88577535705801591</v>
      </c>
      <c r="R297" s="14">
        <v>1</v>
      </c>
      <c r="S297" s="13">
        <v>1800</v>
      </c>
      <c r="T297" s="13">
        <v>2400</v>
      </c>
      <c r="U297" s="13">
        <v>1600</v>
      </c>
      <c r="V297" s="14">
        <v>0</v>
      </c>
      <c r="W297" s="13">
        <v>2000</v>
      </c>
      <c r="X297" s="13">
        <v>2800</v>
      </c>
      <c r="Y297" s="13">
        <v>2600</v>
      </c>
      <c r="Z297" s="14">
        <v>2500</v>
      </c>
      <c r="AA297" s="13">
        <v>7.7985504201921625</v>
      </c>
      <c r="AB297" s="13">
        <v>2.3348270578243748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
      </c>
      <c r="AG297" s="13">
        <v>37.705905292266216</v>
      </c>
      <c r="AH297" s="14">
        <v>0</v>
      </c>
      <c r="AI297" s="13">
        <v>29.513893889856153</v>
      </c>
      <c r="AJ297" s="13">
        <v>6.6555279623565662</v>
      </c>
      <c r="AK297" s="13">
        <v>11.133959406490568</v>
      </c>
      <c r="AL297" s="14">
        <v>5.2083035914400808</v>
      </c>
      <c r="AM297" s="13">
        <v>354.16672667827385</v>
      </c>
      <c r="AN297" s="13">
        <v>79.866335548278798</v>
      </c>
      <c r="AO297" s="13">
        <v>44.535837625962273</v>
      </c>
      <c r="AP297" s="14">
        <v>0</v>
      </c>
    </row>
    <row r="298" spans="2:42" x14ac:dyDescent="0.25">
      <c r="B298" s="11">
        <v>295</v>
      </c>
      <c r="C298" s="13">
        <v>1942.0742280376714</v>
      </c>
      <c r="D298" s="13">
        <v>3113.6588807785056</v>
      </c>
      <c r="E298" s="13">
        <v>2275.6160912260634</v>
      </c>
      <c r="F298" s="14">
        <v>3673.458779264231</v>
      </c>
      <c r="G298" s="13">
        <v>0</v>
      </c>
      <c r="H298" s="13">
        <v>0</v>
      </c>
      <c r="I298" s="13">
        <v>0</v>
      </c>
      <c r="J298" s="14">
        <v>0</v>
      </c>
      <c r="K298" s="13">
        <v>9</v>
      </c>
      <c r="L298" s="13">
        <v>18</v>
      </c>
      <c r="M298" s="13">
        <v>3</v>
      </c>
      <c r="N298" s="14">
        <v>2</v>
      </c>
      <c r="O298" s="13">
        <v>0.82386140390559981</v>
      </c>
      <c r="P298" s="13">
        <v>0.83503045759139938</v>
      </c>
      <c r="Q298" s="13">
        <v>0.92282701291172342</v>
      </c>
      <c r="R298" s="14">
        <v>0.98000283011779321</v>
      </c>
      <c r="S298" s="13">
        <v>1350</v>
      </c>
      <c r="T298" s="13">
        <v>3600</v>
      </c>
      <c r="U298" s="13">
        <v>1200</v>
      </c>
      <c r="V298" s="14">
        <v>2200</v>
      </c>
      <c r="W298" s="13">
        <v>1550</v>
      </c>
      <c r="X298" s="13">
        <v>4000</v>
      </c>
      <c r="Y298" s="13">
        <v>2200</v>
      </c>
      <c r="Z298" s="14">
        <v>4700</v>
      </c>
      <c r="AA298" s="13">
        <v>2</v>
      </c>
      <c r="AB298" s="13">
        <v>2.3199778970602329</v>
      </c>
      <c r="AC298" s="13">
        <v>7.3321695787955656</v>
      </c>
      <c r="AD298" s="14">
        <v>2</v>
      </c>
      <c r="AE298" s="13">
        <v>18</v>
      </c>
      <c r="AF298" s="13">
        <v>41.759602147084195</v>
      </c>
      <c r="AG298" s="13">
        <v>21.996508736386698</v>
      </c>
      <c r="AH298" s="14">
        <v>4</v>
      </c>
      <c r="AI298" s="13">
        <v>26.182175375104023</v>
      </c>
      <c r="AJ298" s="13">
        <v>10.877585495627814</v>
      </c>
      <c r="AK298" s="13">
        <v>11.18934732239082</v>
      </c>
      <c r="AL298" s="14">
        <v>5.1989811575944351</v>
      </c>
      <c r="AM298" s="13">
        <v>235.6395783759362</v>
      </c>
      <c r="AN298" s="13">
        <v>195.79653892130065</v>
      </c>
      <c r="AO298" s="13">
        <v>33.568041967172462</v>
      </c>
      <c r="AP298" s="14">
        <v>10.39796231518887</v>
      </c>
    </row>
    <row r="299" spans="2:42" x14ac:dyDescent="0.25">
      <c r="B299" s="11">
        <v>296</v>
      </c>
      <c r="C299" s="13">
        <v>2001.2946467859035</v>
      </c>
      <c r="D299" s="13">
        <v>2913.8092894610918</v>
      </c>
      <c r="E299" s="13">
        <v>2237.2383095666114</v>
      </c>
      <c r="F299" s="14">
        <v>3655.3122963576484</v>
      </c>
      <c r="G299" s="13">
        <v>0</v>
      </c>
      <c r="H299" s="13">
        <v>0</v>
      </c>
      <c r="I299" s="13">
        <v>0</v>
      </c>
      <c r="J299" s="14">
        <v>0</v>
      </c>
      <c r="K299" s="13">
        <v>10</v>
      </c>
      <c r="L299" s="13">
        <v>13</v>
      </c>
      <c r="M299" s="13">
        <v>2</v>
      </c>
      <c r="N299" s="14">
        <v>1</v>
      </c>
      <c r="O299" s="13">
        <v>0.7994824762908419</v>
      </c>
      <c r="P299" s="13">
        <v>0.89230273559903073</v>
      </c>
      <c r="Q299" s="13">
        <v>0.93865726821332829</v>
      </c>
      <c r="R299" s="14">
        <v>0.98486796971827428</v>
      </c>
      <c r="S299" s="13">
        <v>1500</v>
      </c>
      <c r="T299" s="13">
        <v>2600</v>
      </c>
      <c r="U299" s="13">
        <v>800</v>
      </c>
      <c r="V299" s="14">
        <v>1100</v>
      </c>
      <c r="W299" s="13">
        <v>1700</v>
      </c>
      <c r="X299" s="13">
        <v>3000</v>
      </c>
      <c r="Y299" s="13">
        <v>1800</v>
      </c>
      <c r="Z299" s="14">
        <v>3600</v>
      </c>
      <c r="AA299" s="13">
        <v>3.388592687963532</v>
      </c>
      <c r="AB299" s="13">
        <v>3.1282023649212438</v>
      </c>
      <c r="AC299" s="13">
        <v>12.170852273197758</v>
      </c>
      <c r="AD299" s="14">
        <v>4.4120028983268984</v>
      </c>
      <c r="AE299" s="13">
        <v>33.885926879635321</v>
      </c>
      <c r="AF299" s="13">
        <v>40.666630743976171</v>
      </c>
      <c r="AG299" s="13">
        <v>24.341704546395516</v>
      </c>
      <c r="AH299" s="14">
        <v>4.4120028983268984</v>
      </c>
      <c r="AI299" s="13">
        <v>25.485930726155246</v>
      </c>
      <c r="AJ299" s="13">
        <v>8.8013407687245895</v>
      </c>
      <c r="AK299" s="13">
        <v>9.9125311700040406</v>
      </c>
      <c r="AL299" s="14">
        <v>6.4830589045155875</v>
      </c>
      <c r="AM299" s="13">
        <v>254.85930726155246</v>
      </c>
      <c r="AN299" s="13">
        <v>114.41742999341966</v>
      </c>
      <c r="AO299" s="13">
        <v>19.825062340008081</v>
      </c>
      <c r="AP299" s="14">
        <v>6.4830589045155875</v>
      </c>
    </row>
    <row r="300" spans="2:42" x14ac:dyDescent="0.25">
      <c r="B300" s="11">
        <v>297</v>
      </c>
      <c r="C300" s="13">
        <v>2308.1534458172309</v>
      </c>
      <c r="D300" s="13">
        <v>3243.4143458529252</v>
      </c>
      <c r="E300" s="13">
        <v>2363.7519238160266</v>
      </c>
      <c r="F300" s="14">
        <v>3646.6134731041284</v>
      </c>
      <c r="G300" s="13">
        <v>0</v>
      </c>
      <c r="H300" s="13">
        <v>0</v>
      </c>
      <c r="I300" s="13">
        <v>0</v>
      </c>
      <c r="J300" s="14">
        <v>0</v>
      </c>
      <c r="K300" s="13">
        <v>12</v>
      </c>
      <c r="L300" s="13">
        <v>17</v>
      </c>
      <c r="M300" s="13">
        <v>4</v>
      </c>
      <c r="N300" s="14">
        <v>1</v>
      </c>
      <c r="O300" s="13">
        <v>0.69319481462529009</v>
      </c>
      <c r="P300" s="13">
        <v>0.80162437565967981</v>
      </c>
      <c r="Q300" s="13">
        <v>0.88841810294955692</v>
      </c>
      <c r="R300" s="14">
        <v>0.98721732548625474</v>
      </c>
      <c r="S300" s="13">
        <v>1800</v>
      </c>
      <c r="T300" s="13">
        <v>3400</v>
      </c>
      <c r="U300" s="13">
        <v>1600</v>
      </c>
      <c r="V300" s="14">
        <v>1100</v>
      </c>
      <c r="W300" s="13">
        <v>2000</v>
      </c>
      <c r="X300" s="13">
        <v>3800</v>
      </c>
      <c r="Y300" s="13">
        <v>2600</v>
      </c>
      <c r="Z300" s="14">
        <v>3600</v>
      </c>
      <c r="AA300" s="13">
        <v>3.6029030145570093</v>
      </c>
      <c r="AB300" s="13">
        <v>3.2435035878252338</v>
      </c>
      <c r="AC300" s="13">
        <v>10.800215596342948</v>
      </c>
      <c r="AD300" s="14">
        <v>5.0429500393158753</v>
      </c>
      <c r="AE300" s="13">
        <v>43.234836174684112</v>
      </c>
      <c r="AF300" s="13">
        <v>55.139560993028972</v>
      </c>
      <c r="AG300" s="13">
        <v>43.200862385371792</v>
      </c>
      <c r="AH300" s="14">
        <v>5.0429500393158753</v>
      </c>
      <c r="AI300" s="13">
        <v>33.213719230408188</v>
      </c>
      <c r="AJ300" s="13">
        <v>13.56007870923718</v>
      </c>
      <c r="AK300" s="13">
        <v>9.2845258727368005</v>
      </c>
      <c r="AL300" s="14">
        <v>4.160575610580711</v>
      </c>
      <c r="AM300" s="13">
        <v>398.56463076489825</v>
      </c>
      <c r="AN300" s="13">
        <v>230.52133805703207</v>
      </c>
      <c r="AO300" s="13">
        <v>37.138103490947202</v>
      </c>
      <c r="AP300" s="14">
        <v>4.160575610580711</v>
      </c>
    </row>
    <row r="301" spans="2:42" x14ac:dyDescent="0.25">
      <c r="B301" s="11">
        <v>298</v>
      </c>
      <c r="C301" s="13">
        <v>1833.8787914251811</v>
      </c>
      <c r="D301" s="13">
        <v>3063.4188450383035</v>
      </c>
      <c r="E301" s="13">
        <v>2280.2834510108355</v>
      </c>
      <c r="F301" s="14">
        <v>3707.8261301958632</v>
      </c>
      <c r="G301" s="13">
        <v>0</v>
      </c>
      <c r="H301" s="13">
        <v>0</v>
      </c>
      <c r="I301" s="13">
        <v>0</v>
      </c>
      <c r="J301" s="14">
        <v>0</v>
      </c>
      <c r="K301" s="13">
        <v>6</v>
      </c>
      <c r="L301" s="13">
        <v>14</v>
      </c>
      <c r="M301" s="13">
        <v>3</v>
      </c>
      <c r="N301" s="14">
        <v>2</v>
      </c>
      <c r="O301" s="13">
        <v>0.87246769387445477</v>
      </c>
      <c r="P301" s="13">
        <v>0.84872494801392095</v>
      </c>
      <c r="Q301" s="13">
        <v>0.92093813997952012</v>
      </c>
      <c r="R301" s="14">
        <v>0.97091931325534742</v>
      </c>
      <c r="S301" s="13">
        <v>900</v>
      </c>
      <c r="T301" s="13">
        <v>2800</v>
      </c>
      <c r="U301" s="13">
        <v>1200</v>
      </c>
      <c r="V301" s="14">
        <v>2200</v>
      </c>
      <c r="W301" s="13">
        <v>1100</v>
      </c>
      <c r="X301" s="13">
        <v>3200</v>
      </c>
      <c r="Y301" s="13">
        <v>2200</v>
      </c>
      <c r="Z301" s="14">
        <v>4700</v>
      </c>
      <c r="AA301" s="13">
        <v>5.3545356548910643</v>
      </c>
      <c r="AB301" s="13">
        <v>3.4750982005154611</v>
      </c>
      <c r="AC301" s="13">
        <v>11.631948248601478</v>
      </c>
      <c r="AD301" s="14">
        <v>5.2215742529307727</v>
      </c>
      <c r="AE301" s="13">
        <v>32.127213929346382</v>
      </c>
      <c r="AF301" s="13">
        <v>48.651374807216456</v>
      </c>
      <c r="AG301" s="13">
        <v>34.895844745804439</v>
      </c>
      <c r="AH301" s="14">
        <v>10.443148505861545</v>
      </c>
      <c r="AI301" s="13">
        <v>25.253217815239783</v>
      </c>
      <c r="AJ301" s="13">
        <v>12.084621432338388</v>
      </c>
      <c r="AK301" s="13">
        <v>7.3428981563136944</v>
      </c>
      <c r="AL301" s="14">
        <v>5.2474729751441478</v>
      </c>
      <c r="AM301" s="13">
        <v>151.5193068914387</v>
      </c>
      <c r="AN301" s="13">
        <v>169.18470005273741</v>
      </c>
      <c r="AO301" s="13">
        <v>22.028694468941083</v>
      </c>
      <c r="AP301" s="14">
        <v>10.494945950288296</v>
      </c>
    </row>
    <row r="302" spans="2:42" x14ac:dyDescent="0.25">
      <c r="B302" s="11">
        <v>299</v>
      </c>
      <c r="C302" s="13">
        <v>1813.985987984634</v>
      </c>
      <c r="D302" s="13">
        <v>2966.2022127593787</v>
      </c>
      <c r="E302" s="13">
        <v>2360.5283169329809</v>
      </c>
      <c r="F302" s="14">
        <v>3653.838070913544</v>
      </c>
      <c r="G302" s="13">
        <v>0</v>
      </c>
      <c r="H302" s="13">
        <v>0</v>
      </c>
      <c r="I302" s="13">
        <v>0</v>
      </c>
      <c r="J302" s="14">
        <v>0</v>
      </c>
      <c r="K302" s="13">
        <v>5</v>
      </c>
      <c r="L302" s="13">
        <v>15</v>
      </c>
      <c r="M302" s="13">
        <v>5</v>
      </c>
      <c r="N302" s="14">
        <v>1</v>
      </c>
      <c r="O302" s="13">
        <v>0.88203547910401681</v>
      </c>
      <c r="P302" s="13">
        <v>0.87654172356013771</v>
      </c>
      <c r="Q302" s="13">
        <v>0.88963135283567207</v>
      </c>
      <c r="R302" s="14">
        <v>0.98526533747017331</v>
      </c>
      <c r="S302" s="13">
        <v>750</v>
      </c>
      <c r="T302" s="13">
        <v>3000</v>
      </c>
      <c r="U302" s="13">
        <v>2000</v>
      </c>
      <c r="V302" s="14">
        <v>1100</v>
      </c>
      <c r="W302" s="13">
        <v>950</v>
      </c>
      <c r="X302" s="13">
        <v>3400</v>
      </c>
      <c r="Y302" s="13">
        <v>3000</v>
      </c>
      <c r="Z302" s="14">
        <v>3600</v>
      </c>
      <c r="AA302" s="13">
        <v>4.1738055005457966</v>
      </c>
      <c r="AB302" s="13">
        <v>2.5326916819265524</v>
      </c>
      <c r="AC302" s="13">
        <v>10.520970608914805</v>
      </c>
      <c r="AD302" s="14">
        <v>5.2273611714128094</v>
      </c>
      <c r="AE302" s="13">
        <v>20.869027502728983</v>
      </c>
      <c r="AF302" s="13">
        <v>37.990375228898287</v>
      </c>
      <c r="AG302" s="13">
        <v>52.604853044574028</v>
      </c>
      <c r="AH302" s="14">
        <v>5.2273611714128094</v>
      </c>
      <c r="AI302" s="13">
        <v>29.799976517497388</v>
      </c>
      <c r="AJ302" s="13">
        <v>9.3193028563002169</v>
      </c>
      <c r="AK302" s="13">
        <v>5.3721145827484165</v>
      </c>
      <c r="AL302" s="14">
        <v>5.3815958500624603</v>
      </c>
      <c r="AM302" s="13">
        <v>148.99988258748695</v>
      </c>
      <c r="AN302" s="13">
        <v>139.78954284450325</v>
      </c>
      <c r="AO302" s="13">
        <v>26.860572913742082</v>
      </c>
      <c r="AP302" s="14">
        <v>5.3815958500624603</v>
      </c>
    </row>
    <row r="303" spans="2:42" x14ac:dyDescent="0.25">
      <c r="B303" s="11">
        <v>300</v>
      </c>
      <c r="C303" s="13">
        <v>2867.2854503765839</v>
      </c>
      <c r="D303" s="13">
        <v>2727.7979007017088</v>
      </c>
      <c r="E303" s="13">
        <v>2432.1331173484718</v>
      </c>
      <c r="F303" s="14">
        <v>3648.2191826387025</v>
      </c>
      <c r="G303" s="13">
        <v>0</v>
      </c>
      <c r="H303" s="13">
        <v>0</v>
      </c>
      <c r="I303" s="13">
        <v>0</v>
      </c>
      <c r="J303" s="14">
        <v>0</v>
      </c>
      <c r="K303" s="13">
        <v>17</v>
      </c>
      <c r="L303" s="13">
        <v>10</v>
      </c>
      <c r="M303" s="13">
        <v>6</v>
      </c>
      <c r="N303" s="14">
        <v>1</v>
      </c>
      <c r="O303" s="13">
        <v>0.55801908379574106</v>
      </c>
      <c r="P303" s="13">
        <v>0.95314979138709888</v>
      </c>
      <c r="Q303" s="13">
        <v>0.8634395810906248</v>
      </c>
      <c r="R303" s="14">
        <v>0.98678281643050125</v>
      </c>
      <c r="S303" s="13">
        <v>2550</v>
      </c>
      <c r="T303" s="13">
        <v>2000</v>
      </c>
      <c r="U303" s="13">
        <v>2400</v>
      </c>
      <c r="V303" s="14">
        <v>1100</v>
      </c>
      <c r="W303" s="13">
        <v>2750</v>
      </c>
      <c r="X303" s="13">
        <v>2400</v>
      </c>
      <c r="Y303" s="13">
        <v>3400</v>
      </c>
      <c r="Z303" s="14">
        <v>3600</v>
      </c>
      <c r="AA303" s="13">
        <v>4.8852396602042232</v>
      </c>
      <c r="AB303" s="13">
        <v>2.4425248948121356</v>
      </c>
      <c r="AC303" s="13">
        <v>8.6415260808970178</v>
      </c>
      <c r="AD303" s="14">
        <v>4.9625350931769008</v>
      </c>
      <c r="AE303" s="13">
        <v>83.049074223471791</v>
      </c>
      <c r="AF303" s="13">
        <v>24.425248948121357</v>
      </c>
      <c r="AG303" s="13">
        <v>51.84915648538211</v>
      </c>
      <c r="AH303" s="14">
        <v>4.9625350931769008</v>
      </c>
      <c r="AI303" s="13">
        <v>32.553143830038884</v>
      </c>
      <c r="AJ303" s="13">
        <v>4.3039051454456381</v>
      </c>
      <c r="AK303" s="13">
        <v>7.7457241882280075</v>
      </c>
      <c r="AL303" s="14">
        <v>4.5538370768621554</v>
      </c>
      <c r="AM303" s="13">
        <v>553.40344511066098</v>
      </c>
      <c r="AN303" s="13">
        <v>43.039051454456384</v>
      </c>
      <c r="AO303" s="13">
        <v>46.474345129368047</v>
      </c>
      <c r="AP303" s="14">
        <v>4.5538370768621554</v>
      </c>
    </row>
    <row r="304" spans="2:42" x14ac:dyDescent="0.25">
      <c r="B304" s="11">
        <v>301</v>
      </c>
      <c r="C304" s="13">
        <v>2069.329946709011</v>
      </c>
      <c r="D304" s="13">
        <v>2934.4947167491505</v>
      </c>
      <c r="E304" s="13">
        <v>2166.3151066780288</v>
      </c>
      <c r="F304" s="14">
        <v>3600</v>
      </c>
      <c r="G304" s="13">
        <v>0</v>
      </c>
      <c r="H304" s="13">
        <v>0</v>
      </c>
      <c r="I304" s="13">
        <v>0</v>
      </c>
      <c r="J304" s="14">
        <v>0</v>
      </c>
      <c r="K304" s="13">
        <v>11</v>
      </c>
      <c r="L304" s="13">
        <v>17</v>
      </c>
      <c r="M304" s="13">
        <v>1</v>
      </c>
      <c r="N304" s="14">
        <v>0</v>
      </c>
      <c r="O304" s="13">
        <v>0.77319714168568587</v>
      </c>
      <c r="P304" s="13">
        <v>0.88601284069793607</v>
      </c>
      <c r="Q304" s="13">
        <v>0.969388060641039</v>
      </c>
      <c r="R304" s="14">
        <v>1</v>
      </c>
      <c r="S304" s="13">
        <v>1650</v>
      </c>
      <c r="T304" s="13">
        <v>3400</v>
      </c>
      <c r="U304" s="13">
        <v>400</v>
      </c>
      <c r="V304" s="14">
        <v>0</v>
      </c>
      <c r="W304" s="13">
        <v>1850</v>
      </c>
      <c r="X304" s="13">
        <v>3800</v>
      </c>
      <c r="Y304" s="13">
        <v>1400</v>
      </c>
      <c r="Z304" s="14">
        <v>2500</v>
      </c>
      <c r="AA304" s="13">
        <v>2</v>
      </c>
      <c r="AB304" s="13">
        <v>2</v>
      </c>
      <c r="AC304" s="13">
        <v>12.551971631357247</v>
      </c>
      <c r="AD304" s="14">
        <v>5.4576811368015195</v>
      </c>
      <c r="AE304" s="13">
        <v>22</v>
      </c>
      <c r="AF304" s="13">
        <v>34</v>
      </c>
      <c r="AG304" s="13">
        <v>12.551971631357247</v>
      </c>
      <c r="AH304" s="14">
        <v>0</v>
      </c>
      <c r="AI304" s="13">
        <v>27.690555997510209</v>
      </c>
      <c r="AJ304" s="13">
        <v>7.655382905586591</v>
      </c>
      <c r="AK304" s="13">
        <v>9.4886247070946403</v>
      </c>
      <c r="AL304" s="14">
        <v>4.880988717437833</v>
      </c>
      <c r="AM304" s="13">
        <v>304.59611597261232</v>
      </c>
      <c r="AN304" s="13">
        <v>130.14150939497205</v>
      </c>
      <c r="AO304" s="13">
        <v>9.4886247070946403</v>
      </c>
      <c r="AP304" s="14">
        <v>0</v>
      </c>
    </row>
    <row r="305" spans="2:42" x14ac:dyDescent="0.25">
      <c r="B305" s="11">
        <v>302</v>
      </c>
      <c r="C305" s="13">
        <v>2324.6531439825135</v>
      </c>
      <c r="D305" s="13">
        <v>2858.4892569357471</v>
      </c>
      <c r="E305" s="13">
        <v>2433.7050752604428</v>
      </c>
      <c r="F305" s="14">
        <v>3600</v>
      </c>
      <c r="G305" s="13">
        <v>0</v>
      </c>
      <c r="H305" s="13">
        <v>0</v>
      </c>
      <c r="I305" s="13">
        <v>0</v>
      </c>
      <c r="J305" s="14">
        <v>0</v>
      </c>
      <c r="K305" s="13">
        <v>11</v>
      </c>
      <c r="L305" s="13">
        <v>10</v>
      </c>
      <c r="M305" s="13">
        <v>4</v>
      </c>
      <c r="N305" s="14">
        <v>0</v>
      </c>
      <c r="O305" s="13">
        <v>0.68827472353958863</v>
      </c>
      <c r="P305" s="13">
        <v>0.90957137365181373</v>
      </c>
      <c r="Q305" s="13">
        <v>0.86288187560083418</v>
      </c>
      <c r="R305" s="14">
        <v>1</v>
      </c>
      <c r="S305" s="13">
        <v>1650</v>
      </c>
      <c r="T305" s="13">
        <v>2000</v>
      </c>
      <c r="U305" s="13">
        <v>1600</v>
      </c>
      <c r="V305" s="14">
        <v>0</v>
      </c>
      <c r="W305" s="13">
        <v>1850</v>
      </c>
      <c r="X305" s="13">
        <v>2400</v>
      </c>
      <c r="Y305" s="13">
        <v>2600</v>
      </c>
      <c r="Z305" s="14">
        <v>2500</v>
      </c>
      <c r="AA305" s="13">
        <v>13.005265620115139</v>
      </c>
      <c r="AB305" s="13">
        <v>3.9740211852603928</v>
      </c>
      <c r="AC305" s="13">
        <v>14.153739041905746</v>
      </c>
      <c r="AD305" s="14">
        <v>3.2099808694443359</v>
      </c>
      <c r="AE305" s="13">
        <v>143.05792182126652</v>
      </c>
      <c r="AF305" s="13">
        <v>39.740211852603927</v>
      </c>
      <c r="AG305" s="13">
        <v>56.614956167622985</v>
      </c>
      <c r="AH305" s="14">
        <v>0</v>
      </c>
      <c r="AI305" s="13">
        <v>27.802406934702347</v>
      </c>
      <c r="AJ305" s="13">
        <v>9.0477010088784304</v>
      </c>
      <c r="AK305" s="13">
        <v>10.527523349944108</v>
      </c>
      <c r="AL305" s="14">
        <v>4.671950683840997</v>
      </c>
      <c r="AM305" s="13">
        <v>305.82647628172583</v>
      </c>
      <c r="AN305" s="13">
        <v>90.477010088784311</v>
      </c>
      <c r="AO305" s="13">
        <v>42.110093399776432</v>
      </c>
      <c r="AP305" s="14">
        <v>0</v>
      </c>
    </row>
    <row r="306" spans="2:42" x14ac:dyDescent="0.25">
      <c r="B306" s="11">
        <v>303</v>
      </c>
      <c r="C306" s="13">
        <v>2163.1882344115952</v>
      </c>
      <c r="D306" s="13">
        <v>2893.4715102516511</v>
      </c>
      <c r="E306" s="13">
        <v>2346.9780281208673</v>
      </c>
      <c r="F306" s="14">
        <v>3600</v>
      </c>
      <c r="G306" s="13">
        <v>0</v>
      </c>
      <c r="H306" s="13">
        <v>0</v>
      </c>
      <c r="I306" s="13">
        <v>0</v>
      </c>
      <c r="J306" s="14">
        <v>0</v>
      </c>
      <c r="K306" s="13">
        <v>10</v>
      </c>
      <c r="L306" s="13">
        <v>13</v>
      </c>
      <c r="M306" s="13">
        <v>3</v>
      </c>
      <c r="N306" s="14">
        <v>0</v>
      </c>
      <c r="O306" s="13">
        <v>0.73964899334579315</v>
      </c>
      <c r="P306" s="13">
        <v>0.89857459829416908</v>
      </c>
      <c r="Q306" s="13">
        <v>0.8947676436840728</v>
      </c>
      <c r="R306" s="14">
        <v>1</v>
      </c>
      <c r="S306" s="13">
        <v>1500</v>
      </c>
      <c r="T306" s="13">
        <v>2600</v>
      </c>
      <c r="U306" s="13">
        <v>1200</v>
      </c>
      <c r="V306" s="14">
        <v>0</v>
      </c>
      <c r="W306" s="13">
        <v>1700</v>
      </c>
      <c r="X306" s="13">
        <v>3000</v>
      </c>
      <c r="Y306" s="13">
        <v>2200</v>
      </c>
      <c r="Z306" s="14">
        <v>2500</v>
      </c>
      <c r="AA306" s="13">
        <v>8.941694224084646</v>
      </c>
      <c r="AB306" s="13">
        <v>3.031734097317603</v>
      </c>
      <c r="AC306" s="13">
        <v>13.433469403051742</v>
      </c>
      <c r="AD306" s="14">
        <v>6.6464198799584109</v>
      </c>
      <c r="AE306" s="13">
        <v>89.416942240846453</v>
      </c>
      <c r="AF306" s="13">
        <v>39.412543265128839</v>
      </c>
      <c r="AG306" s="13">
        <v>40.300408209155222</v>
      </c>
      <c r="AH306" s="14">
        <v>0</v>
      </c>
      <c r="AI306" s="13">
        <v>28.548850734121132</v>
      </c>
      <c r="AJ306" s="13">
        <v>8.2030796300975055</v>
      </c>
      <c r="AK306" s="13">
        <v>11.822296112770793</v>
      </c>
      <c r="AL306" s="14">
        <v>5.0231798026556032</v>
      </c>
      <c r="AM306" s="13">
        <v>285.48850734121129</v>
      </c>
      <c r="AN306" s="13">
        <v>106.64003519126757</v>
      </c>
      <c r="AO306" s="13">
        <v>35.46688833831238</v>
      </c>
      <c r="AP306" s="14">
        <v>0</v>
      </c>
    </row>
    <row r="307" spans="2:42" x14ac:dyDescent="0.25">
      <c r="B307" s="11">
        <v>304</v>
      </c>
      <c r="C307" s="13">
        <v>2055.6199661854575</v>
      </c>
      <c r="D307" s="13">
        <v>3228.0107738029237</v>
      </c>
      <c r="E307" s="13">
        <v>2519.2470191963489</v>
      </c>
      <c r="F307" s="14">
        <v>3600</v>
      </c>
      <c r="G307" s="13">
        <v>0</v>
      </c>
      <c r="H307" s="13">
        <v>0</v>
      </c>
      <c r="I307" s="13">
        <v>0</v>
      </c>
      <c r="J307" s="14">
        <v>0</v>
      </c>
      <c r="K307" s="13">
        <v>11</v>
      </c>
      <c r="L307" s="13">
        <v>19</v>
      </c>
      <c r="M307" s="13">
        <v>6</v>
      </c>
      <c r="N307" s="14">
        <v>0</v>
      </c>
      <c r="O307" s="13">
        <v>0.77835398873317241</v>
      </c>
      <c r="P307" s="13">
        <v>0.80544960416502476</v>
      </c>
      <c r="Q307" s="13">
        <v>0.83358240934622974</v>
      </c>
      <c r="R307" s="14">
        <v>1</v>
      </c>
      <c r="S307" s="13">
        <v>1650</v>
      </c>
      <c r="T307" s="13">
        <v>3800</v>
      </c>
      <c r="U307" s="13">
        <v>2400</v>
      </c>
      <c r="V307" s="14">
        <v>0</v>
      </c>
      <c r="W307" s="13">
        <v>1850</v>
      </c>
      <c r="X307" s="13">
        <v>4200</v>
      </c>
      <c r="Y307" s="13">
        <v>3400</v>
      </c>
      <c r="Z307" s="14">
        <v>2500</v>
      </c>
      <c r="AA307" s="13">
        <v>4.6582225458275301</v>
      </c>
      <c r="AB307" s="13">
        <v>3.5781282393168987</v>
      </c>
      <c r="AC307" s="13">
        <v>9.3228090420143541</v>
      </c>
      <c r="AD307" s="14">
        <v>4.4206434288681056</v>
      </c>
      <c r="AE307" s="13">
        <v>51.240448004102831</v>
      </c>
      <c r="AF307" s="13">
        <v>67.984436547021076</v>
      </c>
      <c r="AG307" s="13">
        <v>55.936854252086121</v>
      </c>
      <c r="AH307" s="14">
        <v>0</v>
      </c>
      <c r="AI307" s="13">
        <v>24.357255292738984</v>
      </c>
      <c r="AJ307" s="13">
        <v>11.1667438660707</v>
      </c>
      <c r="AK307" s="13">
        <v>10.647301836438073</v>
      </c>
      <c r="AL307" s="14">
        <v>4.566481828515438</v>
      </c>
      <c r="AM307" s="13">
        <v>267.92980822012885</v>
      </c>
      <c r="AN307" s="13">
        <v>212.16813345534331</v>
      </c>
      <c r="AO307" s="13">
        <v>63.883811018628435</v>
      </c>
      <c r="AP307" s="14">
        <v>0</v>
      </c>
    </row>
    <row r="308" spans="2:42" x14ac:dyDescent="0.25">
      <c r="B308" s="11">
        <v>305</v>
      </c>
      <c r="C308" s="13">
        <v>2101.8834243661222</v>
      </c>
      <c r="D308" s="13">
        <v>2817.025505822412</v>
      </c>
      <c r="E308" s="13">
        <v>2277.3625804971616</v>
      </c>
      <c r="F308" s="14">
        <v>3600</v>
      </c>
      <c r="G308" s="13">
        <v>0</v>
      </c>
      <c r="H308" s="13">
        <v>0</v>
      </c>
      <c r="I308" s="13">
        <v>0</v>
      </c>
      <c r="J308" s="14">
        <v>0</v>
      </c>
      <c r="K308" s="13">
        <v>10</v>
      </c>
      <c r="L308" s="13">
        <v>12</v>
      </c>
      <c r="M308" s="13">
        <v>4</v>
      </c>
      <c r="N308" s="14">
        <v>0</v>
      </c>
      <c r="O308" s="13">
        <v>0.76122204564343132</v>
      </c>
      <c r="P308" s="13">
        <v>0.9229593394259834</v>
      </c>
      <c r="Q308" s="13">
        <v>0.92211930501710349</v>
      </c>
      <c r="R308" s="14">
        <v>1</v>
      </c>
      <c r="S308" s="13">
        <v>1500</v>
      </c>
      <c r="T308" s="13">
        <v>2400</v>
      </c>
      <c r="U308" s="13">
        <v>1600</v>
      </c>
      <c r="V308" s="14">
        <v>0</v>
      </c>
      <c r="W308" s="13">
        <v>1700</v>
      </c>
      <c r="X308" s="13">
        <v>2800</v>
      </c>
      <c r="Y308" s="13">
        <v>2600</v>
      </c>
      <c r="Z308" s="14">
        <v>2500</v>
      </c>
      <c r="AA308" s="13">
        <v>4.7604067115951194</v>
      </c>
      <c r="AB308" s="13">
        <v>3.6894064759415852</v>
      </c>
      <c r="AC308" s="13">
        <v>10.018724323770048</v>
      </c>
      <c r="AD308" s="14">
        <v>4.8568031734414197</v>
      </c>
      <c r="AE308" s="13">
        <v>47.604067115951196</v>
      </c>
      <c r="AF308" s="13">
        <v>44.272877711299024</v>
      </c>
      <c r="AG308" s="13">
        <v>40.074897295080191</v>
      </c>
      <c r="AH308" s="14">
        <v>0</v>
      </c>
      <c r="AI308" s="13">
        <v>29.623618715750759</v>
      </c>
      <c r="AJ308" s="13">
        <v>5.5554727929404164</v>
      </c>
      <c r="AK308" s="13">
        <v>3.9998007731513283</v>
      </c>
      <c r="AL308" s="14">
        <v>5.5722917104094396</v>
      </c>
      <c r="AM308" s="13">
        <v>296.23618715750757</v>
      </c>
      <c r="AN308" s="13">
        <v>66.665673515284993</v>
      </c>
      <c r="AO308" s="13">
        <v>15.999203092605313</v>
      </c>
      <c r="AP308" s="14">
        <v>0</v>
      </c>
    </row>
    <row r="309" spans="2:42" x14ac:dyDescent="0.25">
      <c r="B309" s="11">
        <v>306</v>
      </c>
      <c r="C309" s="13">
        <v>1964.0138987392538</v>
      </c>
      <c r="D309" s="13">
        <v>2886.83105091279</v>
      </c>
      <c r="E309" s="13">
        <v>2387.5153124836384</v>
      </c>
      <c r="F309" s="14">
        <v>3643.6186983719804</v>
      </c>
      <c r="G309" s="13">
        <v>0</v>
      </c>
      <c r="H309" s="13">
        <v>0</v>
      </c>
      <c r="I309" s="13">
        <v>0</v>
      </c>
      <c r="J309" s="14">
        <v>0</v>
      </c>
      <c r="K309" s="13">
        <v>8</v>
      </c>
      <c r="L309" s="13">
        <v>11</v>
      </c>
      <c r="M309" s="13">
        <v>4</v>
      </c>
      <c r="N309" s="14">
        <v>1</v>
      </c>
      <c r="O309" s="13">
        <v>0.81465818598691042</v>
      </c>
      <c r="P309" s="13">
        <v>0.90064155267344215</v>
      </c>
      <c r="Q309" s="13">
        <v>0.87957551058194161</v>
      </c>
      <c r="R309" s="14">
        <v>0.98802874230734683</v>
      </c>
      <c r="S309" s="13">
        <v>1200</v>
      </c>
      <c r="T309" s="13">
        <v>2200</v>
      </c>
      <c r="U309" s="13">
        <v>1600</v>
      </c>
      <c r="V309" s="14">
        <v>1100</v>
      </c>
      <c r="W309" s="13">
        <v>1400</v>
      </c>
      <c r="X309" s="13">
        <v>2600</v>
      </c>
      <c r="Y309" s="13">
        <v>2600</v>
      </c>
      <c r="Z309" s="14">
        <v>3600</v>
      </c>
      <c r="AA309" s="13">
        <v>6.1530572201541442</v>
      </c>
      <c r="AB309" s="13">
        <v>2</v>
      </c>
      <c r="AC309" s="13">
        <v>12.054279488893554</v>
      </c>
      <c r="AD309" s="14">
        <v>4.0709265505594816</v>
      </c>
      <c r="AE309" s="13">
        <v>49.224457761233154</v>
      </c>
      <c r="AF309" s="13">
        <v>22</v>
      </c>
      <c r="AG309" s="13">
        <v>48.217117955574217</v>
      </c>
      <c r="AH309" s="14">
        <v>4.0709265505594816</v>
      </c>
      <c r="AI309" s="13">
        <v>27.208469302201966</v>
      </c>
      <c r="AJ309" s="13">
        <v>11.006924013658482</v>
      </c>
      <c r="AK309" s="13">
        <v>9.6221286063569664</v>
      </c>
      <c r="AL309" s="14">
        <v>4.5483789881508239</v>
      </c>
      <c r="AM309" s="13">
        <v>217.66775441761573</v>
      </c>
      <c r="AN309" s="13">
        <v>121.0761641502433</v>
      </c>
      <c r="AO309" s="13">
        <v>38.488514425427866</v>
      </c>
      <c r="AP309" s="14">
        <v>4.5483789881508239</v>
      </c>
    </row>
    <row r="310" spans="2:42" x14ac:dyDescent="0.25">
      <c r="B310" s="11">
        <v>307</v>
      </c>
      <c r="C310" s="13">
        <v>2037.9241112928316</v>
      </c>
      <c r="D310" s="13">
        <v>2867.2328065896972</v>
      </c>
      <c r="E310" s="13">
        <v>2511.8857035350807</v>
      </c>
      <c r="F310" s="14">
        <v>3600</v>
      </c>
      <c r="G310" s="13">
        <v>0</v>
      </c>
      <c r="H310" s="13">
        <v>0</v>
      </c>
      <c r="I310" s="13">
        <v>0</v>
      </c>
      <c r="J310" s="14">
        <v>0</v>
      </c>
      <c r="K310" s="13">
        <v>10</v>
      </c>
      <c r="L310" s="13">
        <v>9</v>
      </c>
      <c r="M310" s="13">
        <v>5</v>
      </c>
      <c r="N310" s="14">
        <v>0</v>
      </c>
      <c r="O310" s="13">
        <v>0.78511265023749166</v>
      </c>
      <c r="P310" s="13">
        <v>0.90679766010784957</v>
      </c>
      <c r="Q310" s="13">
        <v>0.83602530045239842</v>
      </c>
      <c r="R310" s="14">
        <v>1</v>
      </c>
      <c r="S310" s="13">
        <v>1500</v>
      </c>
      <c r="T310" s="13">
        <v>1800</v>
      </c>
      <c r="U310" s="13">
        <v>2000</v>
      </c>
      <c r="V310" s="14">
        <v>0</v>
      </c>
      <c r="W310" s="13">
        <v>1700</v>
      </c>
      <c r="X310" s="13">
        <v>2200</v>
      </c>
      <c r="Y310" s="13">
        <v>3000</v>
      </c>
      <c r="Z310" s="14">
        <v>2500</v>
      </c>
      <c r="AA310" s="13">
        <v>6.9958355142765623</v>
      </c>
      <c r="AB310" s="13">
        <v>3.7539491406762746</v>
      </c>
      <c r="AC310" s="13">
        <v>12.43169556279183</v>
      </c>
      <c r="AD310" s="14">
        <v>9.8767225514290367</v>
      </c>
      <c r="AE310" s="13">
        <v>69.958355142765626</v>
      </c>
      <c r="AF310" s="13">
        <v>33.785542266086473</v>
      </c>
      <c r="AG310" s="13">
        <v>62.158477813959152</v>
      </c>
      <c r="AH310" s="14">
        <v>0</v>
      </c>
      <c r="AI310" s="13">
        <v>23.94794285152463</v>
      </c>
      <c r="AJ310" s="13">
        <v>11.158425242067805</v>
      </c>
      <c r="AK310" s="13">
        <v>11.180661172062786</v>
      </c>
      <c r="AL310" s="14">
        <v>5.6627481403951911</v>
      </c>
      <c r="AM310" s="13">
        <v>239.4794285152463</v>
      </c>
      <c r="AN310" s="13">
        <v>100.42582717861025</v>
      </c>
      <c r="AO310" s="13">
        <v>55.903305860313928</v>
      </c>
      <c r="AP310" s="14">
        <v>0</v>
      </c>
    </row>
    <row r="311" spans="2:42" x14ac:dyDescent="0.25">
      <c r="B311" s="11">
        <v>308</v>
      </c>
      <c r="C311" s="13">
        <v>2337.9549773726071</v>
      </c>
      <c r="D311" s="13">
        <v>3129.9348175175264</v>
      </c>
      <c r="E311" s="13">
        <v>2192.3755669358402</v>
      </c>
      <c r="F311" s="14">
        <v>3600</v>
      </c>
      <c r="G311" s="13">
        <v>0</v>
      </c>
      <c r="H311" s="13">
        <v>0</v>
      </c>
      <c r="I311" s="13">
        <v>0</v>
      </c>
      <c r="J311" s="14">
        <v>0</v>
      </c>
      <c r="K311" s="13">
        <v>11</v>
      </c>
      <c r="L311" s="13">
        <v>18</v>
      </c>
      <c r="M311" s="13">
        <v>2</v>
      </c>
      <c r="N311" s="14">
        <v>0</v>
      </c>
      <c r="O311" s="13">
        <v>0.68435877315228688</v>
      </c>
      <c r="P311" s="13">
        <v>0.83068822566156875</v>
      </c>
      <c r="Q311" s="13">
        <v>0.95786508099752798</v>
      </c>
      <c r="R311" s="14">
        <v>1</v>
      </c>
      <c r="S311" s="13">
        <v>1650</v>
      </c>
      <c r="T311" s="13">
        <v>3600</v>
      </c>
      <c r="U311" s="13">
        <v>800</v>
      </c>
      <c r="V311" s="14">
        <v>0</v>
      </c>
      <c r="W311" s="13">
        <v>1850</v>
      </c>
      <c r="X311" s="13">
        <v>4000</v>
      </c>
      <c r="Y311" s="13">
        <v>1800</v>
      </c>
      <c r="Z311" s="14">
        <v>2500</v>
      </c>
      <c r="AA311" s="13">
        <v>7.6097321712683677</v>
      </c>
      <c r="AB311" s="13">
        <v>2.827752306096889</v>
      </c>
      <c r="AC311" s="13">
        <v>8.5237057952953474</v>
      </c>
      <c r="AD311" s="14">
        <v>6.2416061942742047</v>
      </c>
      <c r="AE311" s="13">
        <v>83.707053883952042</v>
      </c>
      <c r="AF311" s="13">
        <v>50.899541509744004</v>
      </c>
      <c r="AG311" s="13">
        <v>17.047411590590695</v>
      </c>
      <c r="AH311" s="14">
        <v>0</v>
      </c>
      <c r="AI311" s="13">
        <v>33.710573888795885</v>
      </c>
      <c r="AJ311" s="13">
        <v>10.717189640977605</v>
      </c>
      <c r="AK311" s="13">
        <v>6.6448650455945835</v>
      </c>
      <c r="AL311" s="14">
        <v>4.456685774760123</v>
      </c>
      <c r="AM311" s="13">
        <v>370.81631277675473</v>
      </c>
      <c r="AN311" s="13">
        <v>192.90941353759689</v>
      </c>
      <c r="AO311" s="13">
        <v>13.289730091189167</v>
      </c>
      <c r="AP311" s="14">
        <v>0</v>
      </c>
    </row>
    <row r="312" spans="2:42" x14ac:dyDescent="0.25">
      <c r="B312" s="11">
        <v>309</v>
      </c>
      <c r="C312" s="13">
        <v>1972.5480534672904</v>
      </c>
      <c r="D312" s="13">
        <v>2800.1033478400823</v>
      </c>
      <c r="E312" s="13">
        <v>2484.5044522747871</v>
      </c>
      <c r="F312" s="14">
        <v>3600</v>
      </c>
      <c r="G312" s="13">
        <v>0</v>
      </c>
      <c r="H312" s="13">
        <v>0</v>
      </c>
      <c r="I312" s="13">
        <v>0</v>
      </c>
      <c r="J312" s="14">
        <v>0</v>
      </c>
      <c r="K312" s="13">
        <v>7</v>
      </c>
      <c r="L312" s="13">
        <v>13</v>
      </c>
      <c r="M312" s="13">
        <v>5</v>
      </c>
      <c r="N312" s="14">
        <v>0</v>
      </c>
      <c r="O312" s="13">
        <v>0.81113359808272567</v>
      </c>
      <c r="P312" s="13">
        <v>0.92853715631802081</v>
      </c>
      <c r="Q312" s="13">
        <v>0.84523897635895207</v>
      </c>
      <c r="R312" s="14">
        <v>1</v>
      </c>
      <c r="S312" s="13">
        <v>1050</v>
      </c>
      <c r="T312" s="13">
        <v>2600</v>
      </c>
      <c r="U312" s="13">
        <v>2000</v>
      </c>
      <c r="V312" s="14">
        <v>0</v>
      </c>
      <c r="W312" s="13">
        <v>1250</v>
      </c>
      <c r="X312" s="13">
        <v>3000</v>
      </c>
      <c r="Y312" s="13">
        <v>3000</v>
      </c>
      <c r="Z312" s="14">
        <v>2500</v>
      </c>
      <c r="AA312" s="13">
        <v>8.5272865346388294</v>
      </c>
      <c r="AB312" s="13">
        <v>3.2872473821596429</v>
      </c>
      <c r="AC312" s="13">
        <v>11.865569122651618</v>
      </c>
      <c r="AD312" s="14">
        <v>2.7073367394563643</v>
      </c>
      <c r="AE312" s="13">
        <v>59.691005742471802</v>
      </c>
      <c r="AF312" s="13">
        <v>42.734215968075354</v>
      </c>
      <c r="AG312" s="13">
        <v>59.327845613258091</v>
      </c>
      <c r="AH312" s="14">
        <v>0</v>
      </c>
      <c r="AI312" s="13">
        <v>30.325230431200453</v>
      </c>
      <c r="AJ312" s="13">
        <v>4.6286368410749725</v>
      </c>
      <c r="AK312" s="13">
        <v>10.420018281659274</v>
      </c>
      <c r="AL312" s="14">
        <v>4.6604284818517883</v>
      </c>
      <c r="AM312" s="13">
        <v>212.27661301840317</v>
      </c>
      <c r="AN312" s="13">
        <v>60.172278933974646</v>
      </c>
      <c r="AO312" s="13">
        <v>52.100091408296372</v>
      </c>
      <c r="AP312" s="14">
        <v>0</v>
      </c>
    </row>
    <row r="313" spans="2:42" x14ac:dyDescent="0.25">
      <c r="B313" s="11">
        <v>310</v>
      </c>
      <c r="C313" s="13">
        <v>2034.3162469450892</v>
      </c>
      <c r="D313" s="13">
        <v>2803.5065916444678</v>
      </c>
      <c r="E313" s="13">
        <v>2321.6137583607579</v>
      </c>
      <c r="F313" s="14">
        <v>3600</v>
      </c>
      <c r="G313" s="13">
        <v>0</v>
      </c>
      <c r="H313" s="13">
        <v>0</v>
      </c>
      <c r="I313" s="13">
        <v>0</v>
      </c>
      <c r="J313" s="14">
        <v>0</v>
      </c>
      <c r="K313" s="13">
        <v>9</v>
      </c>
      <c r="L313" s="13">
        <v>9</v>
      </c>
      <c r="M313" s="13">
        <v>4</v>
      </c>
      <c r="N313" s="14">
        <v>0</v>
      </c>
      <c r="O313" s="13">
        <v>0.78650504925313491</v>
      </c>
      <c r="P313" s="13">
        <v>0.92740998282258513</v>
      </c>
      <c r="Q313" s="13">
        <v>0.90454322664023379</v>
      </c>
      <c r="R313" s="14">
        <v>1</v>
      </c>
      <c r="S313" s="13">
        <v>1350</v>
      </c>
      <c r="T313" s="13">
        <v>1800</v>
      </c>
      <c r="U313" s="13">
        <v>1600</v>
      </c>
      <c r="V313" s="14">
        <v>0</v>
      </c>
      <c r="W313" s="13">
        <v>1550</v>
      </c>
      <c r="X313" s="13">
        <v>2200</v>
      </c>
      <c r="Y313" s="13">
        <v>2600</v>
      </c>
      <c r="Z313" s="14">
        <v>2500</v>
      </c>
      <c r="AA313" s="13">
        <v>3.4108190617377172</v>
      </c>
      <c r="AB313" s="13">
        <v>2</v>
      </c>
      <c r="AC313" s="13">
        <v>8.0194719969797941</v>
      </c>
      <c r="AD313" s="14">
        <v>5.1695426287452371</v>
      </c>
      <c r="AE313" s="13">
        <v>30.697371555639457</v>
      </c>
      <c r="AF313" s="13">
        <v>18</v>
      </c>
      <c r="AG313" s="13">
        <v>32.077887987919176</v>
      </c>
      <c r="AH313" s="14">
        <v>0</v>
      </c>
      <c r="AI313" s="13">
        <v>30.748373057760681</v>
      </c>
      <c r="AJ313" s="13">
        <v>9.6144027483863734</v>
      </c>
      <c r="AK313" s="13">
        <v>9.1627472077781267</v>
      </c>
      <c r="AL313" s="14">
        <v>3.4164789853315529</v>
      </c>
      <c r="AM313" s="13">
        <v>276.7353575198461</v>
      </c>
      <c r="AN313" s="13">
        <v>86.529624735477356</v>
      </c>
      <c r="AO313" s="13">
        <v>36.650988831112507</v>
      </c>
      <c r="AP313" s="14">
        <v>0</v>
      </c>
    </row>
    <row r="314" spans="2:42" x14ac:dyDescent="0.25">
      <c r="B314" s="11">
        <v>311</v>
      </c>
      <c r="C314" s="13">
        <v>2078.3589284129262</v>
      </c>
      <c r="D314" s="13">
        <v>2964.042873493257</v>
      </c>
      <c r="E314" s="13">
        <v>2642.8921304668111</v>
      </c>
      <c r="F314" s="14">
        <v>3668.9181382019651</v>
      </c>
      <c r="G314" s="13">
        <v>0</v>
      </c>
      <c r="H314" s="13">
        <v>0</v>
      </c>
      <c r="I314" s="13">
        <v>0</v>
      </c>
      <c r="J314" s="14">
        <v>0</v>
      </c>
      <c r="K314" s="13">
        <v>10</v>
      </c>
      <c r="L314" s="13">
        <v>9</v>
      </c>
      <c r="M314" s="13">
        <v>6</v>
      </c>
      <c r="N314" s="14">
        <v>1</v>
      </c>
      <c r="O314" s="13">
        <v>0.76983815361564611</v>
      </c>
      <c r="P314" s="13">
        <v>0.87718029427009725</v>
      </c>
      <c r="Q314" s="13">
        <v>0.79458407544960197</v>
      </c>
      <c r="R314" s="14">
        <v>0.98121567840820234</v>
      </c>
      <c r="S314" s="13">
        <v>1500</v>
      </c>
      <c r="T314" s="13">
        <v>1800</v>
      </c>
      <c r="U314" s="13">
        <v>2400</v>
      </c>
      <c r="V314" s="14">
        <v>1100</v>
      </c>
      <c r="W314" s="13">
        <v>1700</v>
      </c>
      <c r="X314" s="13">
        <v>2200</v>
      </c>
      <c r="Y314" s="13">
        <v>3400</v>
      </c>
      <c r="Z314" s="14">
        <v>3600</v>
      </c>
      <c r="AA314" s="13">
        <v>2.5557177972658023</v>
      </c>
      <c r="AB314" s="13">
        <v>4.0104868977720667</v>
      </c>
      <c r="AC314" s="13">
        <v>13.115839746303646</v>
      </c>
      <c r="AD314" s="14">
        <v>7.5657289257978366</v>
      </c>
      <c r="AE314" s="13">
        <v>25.557177972658025</v>
      </c>
      <c r="AF314" s="13">
        <v>36.094382079948602</v>
      </c>
      <c r="AG314" s="13">
        <v>78.695038477821868</v>
      </c>
      <c r="AH314" s="14">
        <v>7.5657289257978366</v>
      </c>
      <c r="AI314" s="13">
        <v>30.587588082081158</v>
      </c>
      <c r="AJ314" s="13">
        <v>15.640666019012384</v>
      </c>
      <c r="AK314" s="13">
        <v>11.534071199744107</v>
      </c>
      <c r="AL314" s="14">
        <v>5.9589826202964797</v>
      </c>
      <c r="AM314" s="13">
        <v>305.87588082081157</v>
      </c>
      <c r="AN314" s="13">
        <v>140.76599417111146</v>
      </c>
      <c r="AO314" s="13">
        <v>69.204427198464643</v>
      </c>
      <c r="AP314" s="14">
        <v>5.9589826202964797</v>
      </c>
    </row>
    <row r="315" spans="2:42" x14ac:dyDescent="0.25">
      <c r="B315" s="11">
        <v>312</v>
      </c>
      <c r="C315" s="13">
        <v>2152.3174888797589</v>
      </c>
      <c r="D315" s="13">
        <v>3490.2026551385284</v>
      </c>
      <c r="E315" s="13">
        <v>2595.3064924908986</v>
      </c>
      <c r="F315" s="14">
        <v>3600</v>
      </c>
      <c r="G315" s="13">
        <v>0</v>
      </c>
      <c r="H315" s="13">
        <v>0</v>
      </c>
      <c r="I315" s="13">
        <v>0</v>
      </c>
      <c r="J315" s="14">
        <v>0</v>
      </c>
      <c r="K315" s="13">
        <v>11</v>
      </c>
      <c r="L315" s="13">
        <v>19</v>
      </c>
      <c r="M315" s="13">
        <v>8</v>
      </c>
      <c r="N315" s="14">
        <v>0</v>
      </c>
      <c r="O315" s="13">
        <v>0.74338475074733057</v>
      </c>
      <c r="P315" s="13">
        <v>0.74494241650183046</v>
      </c>
      <c r="Q315" s="13">
        <v>0.80915298677671088</v>
      </c>
      <c r="R315" s="14">
        <v>1</v>
      </c>
      <c r="S315" s="13">
        <v>1650</v>
      </c>
      <c r="T315" s="13">
        <v>3800</v>
      </c>
      <c r="U315" s="13">
        <v>3200</v>
      </c>
      <c r="V315" s="14">
        <v>0</v>
      </c>
      <c r="W315" s="13">
        <v>1850</v>
      </c>
      <c r="X315" s="13">
        <v>4200</v>
      </c>
      <c r="Y315" s="13">
        <v>4200</v>
      </c>
      <c r="Z315" s="14">
        <v>2500</v>
      </c>
      <c r="AA315" s="13">
        <v>3.6078866996678602</v>
      </c>
      <c r="AB315" s="13">
        <v>4.4470605849768887</v>
      </c>
      <c r="AC315" s="13">
        <v>6.7177671834250248</v>
      </c>
      <c r="AD315" s="14">
        <v>5.6807663425948896</v>
      </c>
      <c r="AE315" s="13">
        <v>39.686753696346464</v>
      </c>
      <c r="AF315" s="13">
        <v>84.494151114560879</v>
      </c>
      <c r="AG315" s="13">
        <v>53.742137467400198</v>
      </c>
      <c r="AH315" s="14">
        <v>0</v>
      </c>
      <c r="AI315" s="13">
        <v>29.985382293408854</v>
      </c>
      <c r="AJ315" s="13">
        <v>14.883619427515969</v>
      </c>
      <c r="AK315" s="13">
        <v>10.458464006671001</v>
      </c>
      <c r="AL315" s="14">
        <v>6.1718386236191645</v>
      </c>
      <c r="AM315" s="13">
        <v>329.83920522749742</v>
      </c>
      <c r="AN315" s="13">
        <v>282.78876912280339</v>
      </c>
      <c r="AO315" s="13">
        <v>83.667712053368007</v>
      </c>
      <c r="AP315" s="14">
        <v>0</v>
      </c>
    </row>
    <row r="316" spans="2:42" x14ac:dyDescent="0.25">
      <c r="B316" s="11">
        <v>313</v>
      </c>
      <c r="C316" s="13">
        <v>2064.3655858714123</v>
      </c>
      <c r="D316" s="13">
        <v>2902.6671249150304</v>
      </c>
      <c r="E316" s="13">
        <v>2517.013243377286</v>
      </c>
      <c r="F316" s="14">
        <v>3600</v>
      </c>
      <c r="G316" s="13">
        <v>0</v>
      </c>
      <c r="H316" s="13">
        <v>0</v>
      </c>
      <c r="I316" s="13">
        <v>0</v>
      </c>
      <c r="J316" s="14">
        <v>0</v>
      </c>
      <c r="K316" s="13">
        <v>8</v>
      </c>
      <c r="L316" s="13">
        <v>20</v>
      </c>
      <c r="M316" s="13">
        <v>7</v>
      </c>
      <c r="N316" s="14">
        <v>0</v>
      </c>
      <c r="O316" s="13">
        <v>0.77505651661239361</v>
      </c>
      <c r="P316" s="13">
        <v>0.89572792473615437</v>
      </c>
      <c r="Q316" s="13">
        <v>0.83432218941456793</v>
      </c>
      <c r="R316" s="14">
        <v>1</v>
      </c>
      <c r="S316" s="13">
        <v>1200</v>
      </c>
      <c r="T316" s="13">
        <v>4000</v>
      </c>
      <c r="U316" s="13">
        <v>2800</v>
      </c>
      <c r="V316" s="14">
        <v>0</v>
      </c>
      <c r="W316" s="13">
        <v>1400</v>
      </c>
      <c r="X316" s="13">
        <v>4400</v>
      </c>
      <c r="Y316" s="13">
        <v>3800</v>
      </c>
      <c r="Z316" s="14">
        <v>2500</v>
      </c>
      <c r="AA316" s="13">
        <v>10.614595382064264</v>
      </c>
      <c r="AB316" s="13">
        <v>3.1016725570317019</v>
      </c>
      <c r="AC316" s="13">
        <v>3.7657307740983601</v>
      </c>
      <c r="AD316" s="14">
        <v>6.7878112296411679</v>
      </c>
      <c r="AE316" s="13">
        <v>84.916763056514114</v>
      </c>
      <c r="AF316" s="13">
        <v>62.033451140634035</v>
      </c>
      <c r="AG316" s="13">
        <v>26.360115418688522</v>
      </c>
      <c r="AH316" s="14">
        <v>0</v>
      </c>
      <c r="AI316" s="13">
        <v>29.875231627704895</v>
      </c>
      <c r="AJ316" s="13">
        <v>4.4059168619651858</v>
      </c>
      <c r="AK316" s="13">
        <v>13.275415457546089</v>
      </c>
      <c r="AL316" s="14">
        <v>5.3973589730924036</v>
      </c>
      <c r="AM316" s="13">
        <v>239.00185302163916</v>
      </c>
      <c r="AN316" s="13">
        <v>88.118337239303713</v>
      </c>
      <c r="AO316" s="13">
        <v>92.927908202822621</v>
      </c>
      <c r="AP316" s="14">
        <v>0</v>
      </c>
    </row>
    <row r="317" spans="2:42" x14ac:dyDescent="0.25">
      <c r="B317" s="11">
        <v>314</v>
      </c>
      <c r="C317" s="13">
        <v>2408.6790963871972</v>
      </c>
      <c r="D317" s="13">
        <v>3175.6623064761525</v>
      </c>
      <c r="E317" s="13">
        <v>2233.8934940373429</v>
      </c>
      <c r="F317" s="14">
        <v>3664.9308648472947</v>
      </c>
      <c r="G317" s="13">
        <v>0</v>
      </c>
      <c r="H317" s="13">
        <v>0</v>
      </c>
      <c r="I317" s="13">
        <v>0</v>
      </c>
      <c r="J317" s="14">
        <v>0</v>
      </c>
      <c r="K317" s="13">
        <v>12</v>
      </c>
      <c r="L317" s="13">
        <v>17</v>
      </c>
      <c r="M317" s="13">
        <v>2</v>
      </c>
      <c r="N317" s="14">
        <v>1</v>
      </c>
      <c r="O317" s="13">
        <v>0.66426449351424877</v>
      </c>
      <c r="P317" s="13">
        <v>0.81872685099350773</v>
      </c>
      <c r="Q317" s="13">
        <v>0.94006272259858026</v>
      </c>
      <c r="R317" s="14">
        <v>0.98228319517017681</v>
      </c>
      <c r="S317" s="13">
        <v>1800</v>
      </c>
      <c r="T317" s="13">
        <v>3400</v>
      </c>
      <c r="U317" s="13">
        <v>800</v>
      </c>
      <c r="V317" s="14">
        <v>1100</v>
      </c>
      <c r="W317" s="13">
        <v>2000</v>
      </c>
      <c r="X317" s="13">
        <v>3800</v>
      </c>
      <c r="Y317" s="13">
        <v>1800</v>
      </c>
      <c r="Z317" s="14">
        <v>3600</v>
      </c>
      <c r="AA317" s="13">
        <v>6.1361867782738475</v>
      </c>
      <c r="AB317" s="13">
        <v>3.8239954399821139</v>
      </c>
      <c r="AC317" s="13">
        <v>12.356461227427534</v>
      </c>
      <c r="AD317" s="14">
        <v>7.1835150821555906</v>
      </c>
      <c r="AE317" s="13">
        <v>73.634241339286177</v>
      </c>
      <c r="AF317" s="13">
        <v>65.007922479695935</v>
      </c>
      <c r="AG317" s="13">
        <v>24.712922454855068</v>
      </c>
      <c r="AH317" s="14">
        <v>7.1835150821555906</v>
      </c>
      <c r="AI317" s="13">
        <v>34.152074000016299</v>
      </c>
      <c r="AJ317" s="13">
        <v>11.530906593509002</v>
      </c>
      <c r="AK317" s="13">
        <v>9.2209586370835943</v>
      </c>
      <c r="AL317" s="14">
        <v>5.5725843953171061</v>
      </c>
      <c r="AM317" s="13">
        <v>409.82488800019559</v>
      </c>
      <c r="AN317" s="13">
        <v>196.02541208965303</v>
      </c>
      <c r="AO317" s="13">
        <v>18.441917274167189</v>
      </c>
      <c r="AP317" s="14">
        <v>5.5725843953171061</v>
      </c>
    </row>
    <row r="318" spans="2:42" x14ac:dyDescent="0.25">
      <c r="B318" s="11">
        <v>315</v>
      </c>
      <c r="C318" s="13">
        <v>2134.0140811694641</v>
      </c>
      <c r="D318" s="13">
        <v>3055.500064417844</v>
      </c>
      <c r="E318" s="13">
        <v>2100</v>
      </c>
      <c r="F318" s="14">
        <v>3600</v>
      </c>
      <c r="G318" s="13">
        <v>0</v>
      </c>
      <c r="H318" s="13">
        <v>0</v>
      </c>
      <c r="I318" s="13">
        <v>0</v>
      </c>
      <c r="J318" s="14">
        <v>0</v>
      </c>
      <c r="K318" s="13">
        <v>10</v>
      </c>
      <c r="L318" s="13">
        <v>13</v>
      </c>
      <c r="M318" s="13">
        <v>0</v>
      </c>
      <c r="N318" s="14">
        <v>0</v>
      </c>
      <c r="O318" s="13">
        <v>0.74976075093336858</v>
      </c>
      <c r="P318" s="13">
        <v>0.85092454432507791</v>
      </c>
      <c r="Q318" s="13">
        <v>1</v>
      </c>
      <c r="R318" s="14">
        <v>1</v>
      </c>
      <c r="S318" s="13">
        <v>1500</v>
      </c>
      <c r="T318" s="13">
        <v>2600</v>
      </c>
      <c r="U318" s="13">
        <v>0</v>
      </c>
      <c r="V318" s="14">
        <v>0</v>
      </c>
      <c r="W318" s="13">
        <v>1700</v>
      </c>
      <c r="X318" s="13">
        <v>3000</v>
      </c>
      <c r="Y318" s="13">
        <v>1000</v>
      </c>
      <c r="Z318" s="14">
        <v>2500</v>
      </c>
      <c r="AA318" s="13">
        <v>2</v>
      </c>
      <c r="AB318" s="13">
        <v>3.665418014211034</v>
      </c>
      <c r="AC318" s="13">
        <v>10.469016804058416</v>
      </c>
      <c r="AD318" s="14">
        <v>6.0505875464385337</v>
      </c>
      <c r="AE318" s="13">
        <v>20</v>
      </c>
      <c r="AF318" s="13">
        <v>47.650434184743439</v>
      </c>
      <c r="AG318" s="13">
        <v>0</v>
      </c>
      <c r="AH318" s="14">
        <v>0</v>
      </c>
      <c r="AI318" s="13">
        <v>34.034451865594917</v>
      </c>
      <c r="AJ318" s="13">
        <v>12.84755553747263</v>
      </c>
      <c r="AK318" s="13">
        <v>14.043125343679071</v>
      </c>
      <c r="AL318" s="14">
        <v>3.9368669226752822</v>
      </c>
      <c r="AM318" s="13">
        <v>340.34451865594917</v>
      </c>
      <c r="AN318" s="13">
        <v>167.01822198714419</v>
      </c>
      <c r="AO318" s="13">
        <v>0</v>
      </c>
      <c r="AP318" s="14">
        <v>0</v>
      </c>
    </row>
    <row r="319" spans="2:42" x14ac:dyDescent="0.25">
      <c r="B319" s="11">
        <v>316</v>
      </c>
      <c r="C319" s="13">
        <v>1944.8090129094603</v>
      </c>
      <c r="D319" s="13">
        <v>2932.4586006428331</v>
      </c>
      <c r="E319" s="13">
        <v>2496.7526818097722</v>
      </c>
      <c r="F319" s="14">
        <v>3633.9528443510335</v>
      </c>
      <c r="G319" s="13">
        <v>0</v>
      </c>
      <c r="H319" s="13">
        <v>0</v>
      </c>
      <c r="I319" s="13">
        <v>0</v>
      </c>
      <c r="J319" s="14">
        <v>0</v>
      </c>
      <c r="K319" s="13">
        <v>9</v>
      </c>
      <c r="L319" s="13">
        <v>10</v>
      </c>
      <c r="M319" s="13">
        <v>5</v>
      </c>
      <c r="N319" s="14">
        <v>1</v>
      </c>
      <c r="O319" s="13">
        <v>0.82270289235567584</v>
      </c>
      <c r="P319" s="13">
        <v>0.88662803267880619</v>
      </c>
      <c r="Q319" s="13">
        <v>0.84109251801336371</v>
      </c>
      <c r="R319" s="14">
        <v>0.9906567735451457</v>
      </c>
      <c r="S319" s="13">
        <v>1350</v>
      </c>
      <c r="T319" s="13">
        <v>2000</v>
      </c>
      <c r="U319" s="13">
        <v>2000</v>
      </c>
      <c r="V319" s="14">
        <v>1100</v>
      </c>
      <c r="W319" s="13">
        <v>1550</v>
      </c>
      <c r="X319" s="13">
        <v>2400</v>
      </c>
      <c r="Y319" s="13">
        <v>3000</v>
      </c>
      <c r="Z319" s="14">
        <v>3600</v>
      </c>
      <c r="AA319" s="13">
        <v>2</v>
      </c>
      <c r="AB319" s="13">
        <v>4.2493325409701148</v>
      </c>
      <c r="AC319" s="13">
        <v>11.283584924620229</v>
      </c>
      <c r="AD319" s="14">
        <v>2</v>
      </c>
      <c r="AE319" s="13">
        <v>18</v>
      </c>
      <c r="AF319" s="13">
        <v>42.49332540970115</v>
      </c>
      <c r="AG319" s="13">
        <v>56.417924623101143</v>
      </c>
      <c r="AH319" s="14">
        <v>2</v>
      </c>
      <c r="AI319" s="13">
        <v>26.367537223091851</v>
      </c>
      <c r="AJ319" s="13">
        <v>12.076230753281797</v>
      </c>
      <c r="AK319" s="13">
        <v>11.599092481455385</v>
      </c>
      <c r="AL319" s="14">
        <v>4.7271230474950352</v>
      </c>
      <c r="AM319" s="13">
        <v>237.30783500782667</v>
      </c>
      <c r="AN319" s="13">
        <v>120.76230753281797</v>
      </c>
      <c r="AO319" s="13">
        <v>57.995462407276925</v>
      </c>
      <c r="AP319" s="14">
        <v>4.7271230474950352</v>
      </c>
    </row>
    <row r="320" spans="2:42" x14ac:dyDescent="0.25">
      <c r="B320" s="11">
        <v>317</v>
      </c>
      <c r="C320" s="13">
        <v>1970.9249430348207</v>
      </c>
      <c r="D320" s="13">
        <v>2840.0014910617851</v>
      </c>
      <c r="E320" s="13">
        <v>2284.6516181398188</v>
      </c>
      <c r="F320" s="14">
        <v>3635.5487544014363</v>
      </c>
      <c r="G320" s="13">
        <v>0</v>
      </c>
      <c r="H320" s="13">
        <v>0</v>
      </c>
      <c r="I320" s="13">
        <v>0</v>
      </c>
      <c r="J320" s="14">
        <v>0</v>
      </c>
      <c r="K320" s="13">
        <v>7</v>
      </c>
      <c r="L320" s="13">
        <v>12</v>
      </c>
      <c r="M320" s="13">
        <v>3</v>
      </c>
      <c r="N320" s="14">
        <v>1</v>
      </c>
      <c r="O320" s="13">
        <v>0.8118015887182024</v>
      </c>
      <c r="P320" s="13">
        <v>0.91549247709301151</v>
      </c>
      <c r="Q320" s="13">
        <v>0.91917734123062345</v>
      </c>
      <c r="R320" s="14">
        <v>0.99022190134064392</v>
      </c>
      <c r="S320" s="13">
        <v>1050</v>
      </c>
      <c r="T320" s="13">
        <v>2400</v>
      </c>
      <c r="U320" s="13">
        <v>1200</v>
      </c>
      <c r="V320" s="14">
        <v>1100</v>
      </c>
      <c r="W320" s="13">
        <v>1250</v>
      </c>
      <c r="X320" s="13">
        <v>2800</v>
      </c>
      <c r="Y320" s="13">
        <v>2200</v>
      </c>
      <c r="Z320" s="14">
        <v>3600</v>
      </c>
      <c r="AA320" s="13">
        <v>6.722318969710801</v>
      </c>
      <c r="AB320" s="13">
        <v>2.2085386025054912</v>
      </c>
      <c r="AC320" s="13">
        <v>8.1808322555807447</v>
      </c>
      <c r="AD320" s="14">
        <v>3.6799969552555321</v>
      </c>
      <c r="AE320" s="13">
        <v>47.05623278797561</v>
      </c>
      <c r="AF320" s="13">
        <v>26.502463230065892</v>
      </c>
      <c r="AG320" s="13">
        <v>24.542496766742232</v>
      </c>
      <c r="AH320" s="14">
        <v>3.6799969552555321</v>
      </c>
      <c r="AI320" s="13">
        <v>31.99278277968758</v>
      </c>
      <c r="AJ320" s="13">
        <v>7.9323641463331356</v>
      </c>
      <c r="AK320" s="13">
        <v>11.216605849069619</v>
      </c>
      <c r="AL320" s="14">
        <v>3.360234079480878</v>
      </c>
      <c r="AM320" s="13">
        <v>223.94947945781306</v>
      </c>
      <c r="AN320" s="13">
        <v>95.188369755997627</v>
      </c>
      <c r="AO320" s="13">
        <v>33.649817547208855</v>
      </c>
      <c r="AP320" s="14">
        <v>3.360234079480878</v>
      </c>
    </row>
    <row r="321" spans="2:42" x14ac:dyDescent="0.25">
      <c r="B321" s="11">
        <v>318</v>
      </c>
      <c r="C321" s="13">
        <v>1962.988456866304</v>
      </c>
      <c r="D321" s="13">
        <v>2995.9279981350496</v>
      </c>
      <c r="E321" s="13">
        <v>2296.2478493660306</v>
      </c>
      <c r="F321" s="14">
        <v>3600</v>
      </c>
      <c r="G321" s="13">
        <v>0</v>
      </c>
      <c r="H321" s="13">
        <v>0</v>
      </c>
      <c r="I321" s="13">
        <v>0</v>
      </c>
      <c r="J321" s="14">
        <v>0</v>
      </c>
      <c r="K321" s="13">
        <v>8</v>
      </c>
      <c r="L321" s="13">
        <v>10</v>
      </c>
      <c r="M321" s="13">
        <v>5</v>
      </c>
      <c r="N321" s="14">
        <v>0</v>
      </c>
      <c r="O321" s="13">
        <v>0.81508375375483599</v>
      </c>
      <c r="P321" s="13">
        <v>0.86784462163926746</v>
      </c>
      <c r="Q321" s="13">
        <v>0.91453542376960195</v>
      </c>
      <c r="R321" s="14">
        <v>1</v>
      </c>
      <c r="S321" s="13">
        <v>1200</v>
      </c>
      <c r="T321" s="13">
        <v>2000</v>
      </c>
      <c r="U321" s="13">
        <v>2000</v>
      </c>
      <c r="V321" s="14">
        <v>0</v>
      </c>
      <c r="W321" s="13">
        <v>1400</v>
      </c>
      <c r="X321" s="13">
        <v>2400</v>
      </c>
      <c r="Y321" s="13">
        <v>3000</v>
      </c>
      <c r="Z321" s="14">
        <v>2500</v>
      </c>
      <c r="AA321" s="13">
        <v>2</v>
      </c>
      <c r="AB321" s="13">
        <v>4.6471357401554805</v>
      </c>
      <c r="AC321" s="13">
        <v>9.637229179483132</v>
      </c>
      <c r="AD321" s="14">
        <v>7.2514589511866783</v>
      </c>
      <c r="AE321" s="13">
        <v>16</v>
      </c>
      <c r="AF321" s="13">
        <v>46.471357401554805</v>
      </c>
      <c r="AG321" s="13">
        <v>48.186145897415656</v>
      </c>
      <c r="AH321" s="14">
        <v>0</v>
      </c>
      <c r="AI321" s="13">
        <v>31.284924324129513</v>
      </c>
      <c r="AJ321" s="13">
        <v>14.383238743789992</v>
      </c>
      <c r="AK321" s="13">
        <v>2.6696697976941923</v>
      </c>
      <c r="AL321" s="14">
        <v>5.1239531083067016</v>
      </c>
      <c r="AM321" s="13">
        <v>250.2793945930361</v>
      </c>
      <c r="AN321" s="13">
        <v>143.83238743789991</v>
      </c>
      <c r="AO321" s="13">
        <v>13.348348988470962</v>
      </c>
      <c r="AP321" s="14">
        <v>0</v>
      </c>
    </row>
    <row r="322" spans="2:42" x14ac:dyDescent="0.25">
      <c r="B322" s="11">
        <v>319</v>
      </c>
      <c r="C322" s="13">
        <v>2232.575527440139</v>
      </c>
      <c r="D322" s="13">
        <v>2964.6430455919249</v>
      </c>
      <c r="E322" s="13">
        <v>2277.4550166822955</v>
      </c>
      <c r="F322" s="14">
        <v>3600</v>
      </c>
      <c r="G322" s="13">
        <v>0</v>
      </c>
      <c r="H322" s="13">
        <v>0</v>
      </c>
      <c r="I322" s="13">
        <v>0</v>
      </c>
      <c r="J322" s="14">
        <v>0</v>
      </c>
      <c r="K322" s="13">
        <v>11</v>
      </c>
      <c r="L322" s="13">
        <v>13</v>
      </c>
      <c r="M322" s="13">
        <v>4</v>
      </c>
      <c r="N322" s="14">
        <v>0</v>
      </c>
      <c r="O322" s="13">
        <v>0.71666108507180171</v>
      </c>
      <c r="P322" s="13">
        <v>0.87700271500337756</v>
      </c>
      <c r="Q322" s="13">
        <v>0.9220818785080529</v>
      </c>
      <c r="R322" s="14">
        <v>1</v>
      </c>
      <c r="S322" s="13">
        <v>1650</v>
      </c>
      <c r="T322" s="13">
        <v>2600</v>
      </c>
      <c r="U322" s="13">
        <v>1600</v>
      </c>
      <c r="V322" s="14">
        <v>0</v>
      </c>
      <c r="W322" s="13">
        <v>1850</v>
      </c>
      <c r="X322" s="13">
        <v>3000</v>
      </c>
      <c r="Y322" s="13">
        <v>2600</v>
      </c>
      <c r="Z322" s="14">
        <v>2500</v>
      </c>
      <c r="AA322" s="13">
        <v>6.9957347123630687</v>
      </c>
      <c r="AB322" s="13">
        <v>2</v>
      </c>
      <c r="AC322" s="13">
        <v>10.672979024054575</v>
      </c>
      <c r="AD322" s="14">
        <v>3.0170245873587702</v>
      </c>
      <c r="AE322" s="13">
        <v>76.953081835993757</v>
      </c>
      <c r="AF322" s="13">
        <v>26</v>
      </c>
      <c r="AG322" s="13">
        <v>42.6919160962183</v>
      </c>
      <c r="AH322" s="14">
        <v>0</v>
      </c>
      <c r="AI322" s="13">
        <v>30.095905060055607</v>
      </c>
      <c r="AJ322" s="13">
        <v>11.624314645779714</v>
      </c>
      <c r="AK322" s="13">
        <v>3.3522828444959067</v>
      </c>
      <c r="AL322" s="14">
        <v>5.4648338227710962</v>
      </c>
      <c r="AM322" s="13">
        <v>331.05495566061165</v>
      </c>
      <c r="AN322" s="13">
        <v>151.1160903951363</v>
      </c>
      <c r="AO322" s="13">
        <v>13.409131377983627</v>
      </c>
      <c r="AP322" s="14">
        <v>0</v>
      </c>
    </row>
    <row r="323" spans="2:42" x14ac:dyDescent="0.25">
      <c r="B323" s="11">
        <v>320</v>
      </c>
      <c r="C323" s="13">
        <v>2242.715370070171</v>
      </c>
      <c r="D323" s="13">
        <v>2656.6361514226237</v>
      </c>
      <c r="E323" s="13">
        <v>2318.0998439149039</v>
      </c>
      <c r="F323" s="14">
        <v>3635.4354856099103</v>
      </c>
      <c r="G323" s="13">
        <v>0</v>
      </c>
      <c r="H323" s="13">
        <v>0</v>
      </c>
      <c r="I323" s="13">
        <v>0</v>
      </c>
      <c r="J323" s="14">
        <v>0</v>
      </c>
      <c r="K323" s="13">
        <v>12</v>
      </c>
      <c r="L323" s="13">
        <v>5</v>
      </c>
      <c r="M323" s="13">
        <v>3</v>
      </c>
      <c r="N323" s="14">
        <v>1</v>
      </c>
      <c r="O323" s="13">
        <v>0.71342089208134274</v>
      </c>
      <c r="P323" s="13">
        <v>0.97868125396385386</v>
      </c>
      <c r="Q323" s="13">
        <v>0.90591438738610686</v>
      </c>
      <c r="R323" s="14">
        <v>0.99025275355588782</v>
      </c>
      <c r="S323" s="13">
        <v>1800</v>
      </c>
      <c r="T323" s="13">
        <v>1000</v>
      </c>
      <c r="U323" s="13">
        <v>1200</v>
      </c>
      <c r="V323" s="14">
        <v>1100</v>
      </c>
      <c r="W323" s="13">
        <v>2000</v>
      </c>
      <c r="X323" s="13">
        <v>1400</v>
      </c>
      <c r="Y323" s="13">
        <v>2200</v>
      </c>
      <c r="Z323" s="14">
        <v>3600</v>
      </c>
      <c r="AA323" s="13">
        <v>3.7983799422290492</v>
      </c>
      <c r="AB323" s="13">
        <v>2.8719919501070459</v>
      </c>
      <c r="AC323" s="13">
        <v>11.422288011063168</v>
      </c>
      <c r="AD323" s="14">
        <v>2.0385901799408628</v>
      </c>
      <c r="AE323" s="13">
        <v>45.58055930674859</v>
      </c>
      <c r="AF323" s="13">
        <v>14.359959750535229</v>
      </c>
      <c r="AG323" s="13">
        <v>34.266864033189506</v>
      </c>
      <c r="AH323" s="14">
        <v>2.0385901799408628</v>
      </c>
      <c r="AI323" s="13">
        <v>30.591113008009824</v>
      </c>
      <c r="AJ323" s="13">
        <v>3.2678069083030241</v>
      </c>
      <c r="AK323" s="13">
        <v>11.158259016271204</v>
      </c>
      <c r="AL323" s="14">
        <v>4.9794272598199694</v>
      </c>
      <c r="AM323" s="13">
        <v>367.09335609611787</v>
      </c>
      <c r="AN323" s="13">
        <v>16.339034541515119</v>
      </c>
      <c r="AO323" s="13">
        <v>33.474777048813614</v>
      </c>
      <c r="AP323" s="14">
        <v>4.9794272598199694</v>
      </c>
    </row>
    <row r="324" spans="2:42" x14ac:dyDescent="0.25">
      <c r="B324" s="11">
        <v>321</v>
      </c>
      <c r="C324" s="13">
        <v>2522.0864131844901</v>
      </c>
      <c r="D324" s="13">
        <v>2812.4610183175655</v>
      </c>
      <c r="E324" s="13">
        <v>2504.7061226936594</v>
      </c>
      <c r="F324" s="14">
        <v>3713.3183944115208</v>
      </c>
      <c r="G324" s="13">
        <v>0</v>
      </c>
      <c r="H324" s="13">
        <v>0</v>
      </c>
      <c r="I324" s="13">
        <v>0</v>
      </c>
      <c r="J324" s="14">
        <v>0</v>
      </c>
      <c r="K324" s="13">
        <v>15</v>
      </c>
      <c r="L324" s="13">
        <v>8</v>
      </c>
      <c r="M324" s="13">
        <v>4</v>
      </c>
      <c r="N324" s="14">
        <v>2</v>
      </c>
      <c r="O324" s="13">
        <v>0.63439539249560217</v>
      </c>
      <c r="P324" s="13">
        <v>0.92445725756417374</v>
      </c>
      <c r="Q324" s="13">
        <v>0.83842171381829711</v>
      </c>
      <c r="R324" s="14">
        <v>0.96948325395902946</v>
      </c>
      <c r="S324" s="13">
        <v>2250</v>
      </c>
      <c r="T324" s="13">
        <v>1600</v>
      </c>
      <c r="U324" s="13">
        <v>1600</v>
      </c>
      <c r="V324" s="14">
        <v>2200</v>
      </c>
      <c r="W324" s="13">
        <v>2450</v>
      </c>
      <c r="X324" s="13">
        <v>2000</v>
      </c>
      <c r="Y324" s="13">
        <v>2600</v>
      </c>
      <c r="Z324" s="14">
        <v>4700</v>
      </c>
      <c r="AA324" s="13">
        <v>6.0838257135980269</v>
      </c>
      <c r="AB324" s="13">
        <v>3.5724900575707075</v>
      </c>
      <c r="AC324" s="13">
        <v>15.281984697136441</v>
      </c>
      <c r="AD324" s="14">
        <v>7.3122796633971747</v>
      </c>
      <c r="AE324" s="13">
        <v>91.2573857039704</v>
      </c>
      <c r="AF324" s="13">
        <v>28.57992046056566</v>
      </c>
      <c r="AG324" s="13">
        <v>61.127938788545762</v>
      </c>
      <c r="AH324" s="14">
        <v>14.624559326794349</v>
      </c>
      <c r="AI324" s="13">
        <v>29.014216606824171</v>
      </c>
      <c r="AJ324" s="13">
        <v>10.025203580878026</v>
      </c>
      <c r="AK324" s="13">
        <v>13.802106815570077</v>
      </c>
      <c r="AL324" s="14">
        <v>3.6737489113522259</v>
      </c>
      <c r="AM324" s="13">
        <v>435.21324910236257</v>
      </c>
      <c r="AN324" s="13">
        <v>80.201628647024208</v>
      </c>
      <c r="AO324" s="13">
        <v>55.20842726228031</v>
      </c>
      <c r="AP324" s="14">
        <v>7.3474978227044518</v>
      </c>
    </row>
    <row r="325" spans="2:42" x14ac:dyDescent="0.25">
      <c r="B325" s="11">
        <v>322</v>
      </c>
      <c r="C325" s="13">
        <v>2411.5697289391123</v>
      </c>
      <c r="D325" s="13">
        <v>3040.602035919138</v>
      </c>
      <c r="E325" s="13">
        <v>2352.3965915554559</v>
      </c>
      <c r="F325" s="14">
        <v>3637.1869804244016</v>
      </c>
      <c r="G325" s="13">
        <v>0</v>
      </c>
      <c r="H325" s="13">
        <v>0</v>
      </c>
      <c r="I325" s="13">
        <v>0</v>
      </c>
      <c r="J325" s="14">
        <v>0</v>
      </c>
      <c r="K325" s="13">
        <v>13</v>
      </c>
      <c r="L325" s="13">
        <v>11</v>
      </c>
      <c r="M325" s="13">
        <v>4</v>
      </c>
      <c r="N325" s="14">
        <v>1</v>
      </c>
      <c r="O325" s="13">
        <v>0.66346827164059041</v>
      </c>
      <c r="P325" s="13">
        <v>0.85509381671319273</v>
      </c>
      <c r="Q325" s="13">
        <v>0.89270661568653031</v>
      </c>
      <c r="R325" s="14">
        <v>0.98977589532115218</v>
      </c>
      <c r="S325" s="13">
        <v>1950</v>
      </c>
      <c r="T325" s="13">
        <v>2200</v>
      </c>
      <c r="U325" s="13">
        <v>1600</v>
      </c>
      <c r="V325" s="14">
        <v>1100</v>
      </c>
      <c r="W325" s="13">
        <v>2150</v>
      </c>
      <c r="X325" s="13">
        <v>2600</v>
      </c>
      <c r="Y325" s="13">
        <v>2600</v>
      </c>
      <c r="Z325" s="14">
        <v>3600</v>
      </c>
      <c r="AA325" s="13">
        <v>4.4550403272214671</v>
      </c>
      <c r="AB325" s="13">
        <v>2</v>
      </c>
      <c r="AC325" s="13">
        <v>13.722776678494563</v>
      </c>
      <c r="AD325" s="14">
        <v>3.0622765104944607</v>
      </c>
      <c r="AE325" s="13">
        <v>57.91552425387907</v>
      </c>
      <c r="AF325" s="13">
        <v>22</v>
      </c>
      <c r="AG325" s="13">
        <v>54.891106713978253</v>
      </c>
      <c r="AH325" s="14">
        <v>3.0622765104944607</v>
      </c>
      <c r="AI325" s="13">
        <v>32.822320352590054</v>
      </c>
      <c r="AJ325" s="13">
        <v>16.969536721182052</v>
      </c>
      <c r="AK325" s="13">
        <v>5.5900324979299576</v>
      </c>
      <c r="AL325" s="14">
        <v>4.2990788582760011</v>
      </c>
      <c r="AM325" s="13">
        <v>426.69016458367071</v>
      </c>
      <c r="AN325" s="13">
        <v>186.66490393300256</v>
      </c>
      <c r="AO325" s="13">
        <v>22.36012999171983</v>
      </c>
      <c r="AP325" s="14">
        <v>4.2990788582760011</v>
      </c>
    </row>
    <row r="326" spans="2:42" x14ac:dyDescent="0.25">
      <c r="B326" s="11">
        <v>323</v>
      </c>
      <c r="C326" s="13">
        <v>1940.8477112527253</v>
      </c>
      <c r="D326" s="13">
        <v>2868.116588182329</v>
      </c>
      <c r="E326" s="13">
        <v>2618.4624414628734</v>
      </c>
      <c r="F326" s="14">
        <v>3658.1268050810527</v>
      </c>
      <c r="G326" s="13">
        <v>0</v>
      </c>
      <c r="H326" s="13">
        <v>0</v>
      </c>
      <c r="I326" s="13">
        <v>0</v>
      </c>
      <c r="J326" s="14">
        <v>0</v>
      </c>
      <c r="K326" s="13">
        <v>8</v>
      </c>
      <c r="L326" s="13">
        <v>9</v>
      </c>
      <c r="M326" s="13">
        <v>6</v>
      </c>
      <c r="N326" s="14">
        <v>1</v>
      </c>
      <c r="O326" s="13">
        <v>0.82438204230216283</v>
      </c>
      <c r="P326" s="13">
        <v>0.9065182394303406</v>
      </c>
      <c r="Q326" s="13">
        <v>0.80199737324732423</v>
      </c>
      <c r="R326" s="14">
        <v>0.98411022685153615</v>
      </c>
      <c r="S326" s="13">
        <v>1200</v>
      </c>
      <c r="T326" s="13">
        <v>1800</v>
      </c>
      <c r="U326" s="13">
        <v>2400</v>
      </c>
      <c r="V326" s="14">
        <v>1100</v>
      </c>
      <c r="W326" s="13">
        <v>1400</v>
      </c>
      <c r="X326" s="13">
        <v>2200</v>
      </c>
      <c r="Y326" s="13">
        <v>3400</v>
      </c>
      <c r="Z326" s="14">
        <v>3600</v>
      </c>
      <c r="AA326" s="13">
        <v>4.6174239098426861</v>
      </c>
      <c r="AB326" s="13">
        <v>3.4187099877450935</v>
      </c>
      <c r="AC326" s="13">
        <v>12.038873453501434</v>
      </c>
      <c r="AD326" s="14">
        <v>4.4396375912918984</v>
      </c>
      <c r="AE326" s="13">
        <v>36.939391278741489</v>
      </c>
      <c r="AF326" s="13">
        <v>30.768389889705841</v>
      </c>
      <c r="AG326" s="13">
        <v>72.233240721008599</v>
      </c>
      <c r="AH326" s="14">
        <v>4.4396375912918984</v>
      </c>
      <c r="AI326" s="13">
        <v>26.993808475768006</v>
      </c>
      <c r="AJ326" s="13">
        <v>11.538371703400426</v>
      </c>
      <c r="AK326" s="13">
        <v>11.72144175681967</v>
      </c>
      <c r="AL326" s="14">
        <v>7.0009990756020279</v>
      </c>
      <c r="AM326" s="13">
        <v>215.95046780614405</v>
      </c>
      <c r="AN326" s="13">
        <v>103.84534533060383</v>
      </c>
      <c r="AO326" s="13">
        <v>70.328650540918019</v>
      </c>
      <c r="AP326" s="14">
        <v>7.0009990756020279</v>
      </c>
    </row>
    <row r="327" spans="2:42" x14ac:dyDescent="0.25">
      <c r="B327" s="11">
        <v>324</v>
      </c>
      <c r="C327" s="13">
        <v>2115.281302736109</v>
      </c>
      <c r="D327" s="13">
        <v>2888.5081460282076</v>
      </c>
      <c r="E327" s="13">
        <v>2209.4764776630163</v>
      </c>
      <c r="F327" s="14">
        <v>3600</v>
      </c>
      <c r="G327" s="13">
        <v>0</v>
      </c>
      <c r="H327" s="13">
        <v>0</v>
      </c>
      <c r="I327" s="13">
        <v>0</v>
      </c>
      <c r="J327" s="14">
        <v>0</v>
      </c>
      <c r="K327" s="13">
        <v>10</v>
      </c>
      <c r="L327" s="13">
        <v>9</v>
      </c>
      <c r="M327" s="13">
        <v>2</v>
      </c>
      <c r="N327" s="14">
        <v>0</v>
      </c>
      <c r="O327" s="13">
        <v>0.75640057798951166</v>
      </c>
      <c r="P327" s="13">
        <v>0.90011863168019246</v>
      </c>
      <c r="Q327" s="13">
        <v>0.95045139481239893</v>
      </c>
      <c r="R327" s="14">
        <v>1</v>
      </c>
      <c r="S327" s="13">
        <v>1500</v>
      </c>
      <c r="T327" s="13">
        <v>1800</v>
      </c>
      <c r="U327" s="13">
        <v>800</v>
      </c>
      <c r="V327" s="14">
        <v>0</v>
      </c>
      <c r="W327" s="13">
        <v>1700</v>
      </c>
      <c r="X327" s="13">
        <v>2200</v>
      </c>
      <c r="Y327" s="13">
        <v>1800</v>
      </c>
      <c r="Z327" s="14">
        <v>2500</v>
      </c>
      <c r="AA327" s="13">
        <v>2</v>
      </c>
      <c r="AB327" s="13">
        <v>3.6860034421130412</v>
      </c>
      <c r="AC327" s="13">
        <v>13.445994151112252</v>
      </c>
      <c r="AD327" s="14">
        <v>6.2854152894059396</v>
      </c>
      <c r="AE327" s="13">
        <v>20</v>
      </c>
      <c r="AF327" s="13">
        <v>33.174030979017374</v>
      </c>
      <c r="AG327" s="13">
        <v>26.891988302224505</v>
      </c>
      <c r="AH327" s="14">
        <v>0</v>
      </c>
      <c r="AI327" s="13">
        <v>33.078316769510323</v>
      </c>
      <c r="AJ327" s="13">
        <v>12.295015489056166</v>
      </c>
      <c r="AK327" s="13">
        <v>4.3915037164241744</v>
      </c>
      <c r="AL327" s="14">
        <v>5.4958091721758953</v>
      </c>
      <c r="AM327" s="13">
        <v>330.7831676951032</v>
      </c>
      <c r="AN327" s="13">
        <v>110.65513940150549</v>
      </c>
      <c r="AO327" s="13">
        <v>8.7830074328483487</v>
      </c>
      <c r="AP327" s="14">
        <v>0</v>
      </c>
    </row>
    <row r="328" spans="2:42" x14ac:dyDescent="0.25">
      <c r="B328" s="11">
        <v>325</v>
      </c>
      <c r="C328" s="13">
        <v>2296.9842239480081</v>
      </c>
      <c r="D328" s="13">
        <v>2971.7666614858963</v>
      </c>
      <c r="E328" s="13">
        <v>2620.9233429578203</v>
      </c>
      <c r="F328" s="14">
        <v>3692.1543743555494</v>
      </c>
      <c r="G328" s="13">
        <v>0</v>
      </c>
      <c r="H328" s="13">
        <v>0</v>
      </c>
      <c r="I328" s="13">
        <v>0</v>
      </c>
      <c r="J328" s="14">
        <v>0</v>
      </c>
      <c r="K328" s="13">
        <v>12</v>
      </c>
      <c r="L328" s="13">
        <v>15</v>
      </c>
      <c r="M328" s="13">
        <v>5</v>
      </c>
      <c r="N328" s="14">
        <v>2</v>
      </c>
      <c r="O328" s="13">
        <v>0.69656551547835788</v>
      </c>
      <c r="P328" s="13">
        <v>0.87490045355714052</v>
      </c>
      <c r="Q328" s="13">
        <v>0.8012443422439296</v>
      </c>
      <c r="R328" s="14">
        <v>0.97504048720291259</v>
      </c>
      <c r="S328" s="13">
        <v>1800</v>
      </c>
      <c r="T328" s="13">
        <v>3000</v>
      </c>
      <c r="U328" s="13">
        <v>2000</v>
      </c>
      <c r="V328" s="14">
        <v>2200</v>
      </c>
      <c r="W328" s="13">
        <v>2000</v>
      </c>
      <c r="X328" s="13">
        <v>3400</v>
      </c>
      <c r="Y328" s="13">
        <v>3000</v>
      </c>
      <c r="Z328" s="14">
        <v>4700</v>
      </c>
      <c r="AA328" s="13">
        <v>6.1443635432779189</v>
      </c>
      <c r="AB328" s="13">
        <v>3.4961273418589296</v>
      </c>
      <c r="AC328" s="13">
        <v>17.832829704661563</v>
      </c>
      <c r="AD328" s="14">
        <v>4.1299063513206109</v>
      </c>
      <c r="AE328" s="13">
        <v>73.732362519335027</v>
      </c>
      <c r="AF328" s="13">
        <v>52.441910127883943</v>
      </c>
      <c r="AG328" s="13">
        <v>89.164148523307816</v>
      </c>
      <c r="AH328" s="14">
        <v>8.2598127026412218</v>
      </c>
      <c r="AI328" s="13">
        <v>30.267774599319122</v>
      </c>
      <c r="AJ328" s="13">
        <v>8.5134291166555816</v>
      </c>
      <c r="AK328" s="13">
        <v>10.787985012212566</v>
      </c>
      <c r="AL328" s="14">
        <v>4.8555182556308987</v>
      </c>
      <c r="AM328" s="13">
        <v>363.21329519182945</v>
      </c>
      <c r="AN328" s="13">
        <v>127.70143674983372</v>
      </c>
      <c r="AO328" s="13">
        <v>53.93992506106283</v>
      </c>
      <c r="AP328" s="14">
        <v>9.7110365112617973</v>
      </c>
    </row>
    <row r="329" spans="2:42" x14ac:dyDescent="0.25">
      <c r="B329" s="11">
        <v>326</v>
      </c>
      <c r="C329" s="13">
        <v>2131.0571256268595</v>
      </c>
      <c r="D329" s="13">
        <v>2989.0282777281382</v>
      </c>
      <c r="E329" s="13">
        <v>2450.4536261134622</v>
      </c>
      <c r="F329" s="14">
        <v>3663.6504397159465</v>
      </c>
      <c r="G329" s="13">
        <v>0</v>
      </c>
      <c r="H329" s="13">
        <v>0</v>
      </c>
      <c r="I329" s="13">
        <v>0</v>
      </c>
      <c r="J329" s="14">
        <v>0</v>
      </c>
      <c r="K329" s="13">
        <v>10</v>
      </c>
      <c r="L329" s="13">
        <v>12</v>
      </c>
      <c r="M329" s="13">
        <v>4</v>
      </c>
      <c r="N329" s="14">
        <v>1</v>
      </c>
      <c r="O329" s="13">
        <v>0.75080108400630197</v>
      </c>
      <c r="P329" s="13">
        <v>0.86984790989537719</v>
      </c>
      <c r="Q329" s="13">
        <v>0.85698418350838224</v>
      </c>
      <c r="R329" s="14">
        <v>0.98262649759760334</v>
      </c>
      <c r="S329" s="13">
        <v>1500</v>
      </c>
      <c r="T329" s="13">
        <v>2400</v>
      </c>
      <c r="U329" s="13">
        <v>1600</v>
      </c>
      <c r="V329" s="14">
        <v>1100</v>
      </c>
      <c r="W329" s="13">
        <v>1700</v>
      </c>
      <c r="X329" s="13">
        <v>2800</v>
      </c>
      <c r="Y329" s="13">
        <v>2600</v>
      </c>
      <c r="Z329" s="14">
        <v>3600</v>
      </c>
      <c r="AA329" s="13">
        <v>9.3801295088607102</v>
      </c>
      <c r="AB329" s="13">
        <v>2.6613375819197467</v>
      </c>
      <c r="AC329" s="13">
        <v>12.186812202982056</v>
      </c>
      <c r="AD329" s="14">
        <v>7.5672837918295039</v>
      </c>
      <c r="AE329" s="13">
        <v>93.801295088607105</v>
      </c>
      <c r="AF329" s="13">
        <v>31.93605098303696</v>
      </c>
      <c r="AG329" s="13">
        <v>48.747248811928223</v>
      </c>
      <c r="AH329" s="14">
        <v>7.5672837918295039</v>
      </c>
      <c r="AI329" s="13">
        <v>26.504514394231816</v>
      </c>
      <c r="AJ329" s="13">
        <v>12.956913230634997</v>
      </c>
      <c r="AK329" s="13">
        <v>13.556034765509144</v>
      </c>
      <c r="AL329" s="14">
        <v>4.941637937896024</v>
      </c>
      <c r="AM329" s="13">
        <v>265.04514394231813</v>
      </c>
      <c r="AN329" s="13">
        <v>155.48295876761998</v>
      </c>
      <c r="AO329" s="13">
        <v>54.224139062036578</v>
      </c>
      <c r="AP329" s="14">
        <v>4.941637937896024</v>
      </c>
    </row>
    <row r="330" spans="2:42" x14ac:dyDescent="0.25">
      <c r="B330" s="11">
        <v>327</v>
      </c>
      <c r="C330" s="13">
        <v>1967.2048491100845</v>
      </c>
      <c r="D330" s="13">
        <v>2998.98454217669</v>
      </c>
      <c r="E330" s="13">
        <v>2438.2159890588032</v>
      </c>
      <c r="F330" s="14">
        <v>3765.3139238540257</v>
      </c>
      <c r="G330" s="13">
        <v>0</v>
      </c>
      <c r="H330" s="13">
        <v>0</v>
      </c>
      <c r="I330" s="13">
        <v>0</v>
      </c>
      <c r="J330" s="14">
        <v>0</v>
      </c>
      <c r="K330" s="13">
        <v>8</v>
      </c>
      <c r="L330" s="13">
        <v>15</v>
      </c>
      <c r="M330" s="13">
        <v>6</v>
      </c>
      <c r="N330" s="14">
        <v>3</v>
      </c>
      <c r="O330" s="13">
        <v>0.8133367507322895</v>
      </c>
      <c r="P330" s="13">
        <v>0.86696012047894599</v>
      </c>
      <c r="Q330" s="13">
        <v>0.86128546831925223</v>
      </c>
      <c r="R330" s="14">
        <v>0.95609558002409079</v>
      </c>
      <c r="S330" s="13">
        <v>1200</v>
      </c>
      <c r="T330" s="13">
        <v>3000</v>
      </c>
      <c r="U330" s="13">
        <v>2400</v>
      </c>
      <c r="V330" s="14">
        <v>3300</v>
      </c>
      <c r="W330" s="13">
        <v>1400</v>
      </c>
      <c r="X330" s="13">
        <v>3400</v>
      </c>
      <c r="Y330" s="13">
        <v>3400</v>
      </c>
      <c r="Z330" s="14">
        <v>5800</v>
      </c>
      <c r="AA330" s="13">
        <v>6.2102541091453904</v>
      </c>
      <c r="AB330" s="13">
        <v>3.4502595486337206</v>
      </c>
      <c r="AC330" s="13">
        <v>10.495902959213149</v>
      </c>
      <c r="AD330" s="14">
        <v>6.6937503506873322</v>
      </c>
      <c r="AE330" s="13">
        <v>49.682032873163124</v>
      </c>
      <c r="AF330" s="13">
        <v>51.753893229505806</v>
      </c>
      <c r="AG330" s="13">
        <v>62.975417755278897</v>
      </c>
      <c r="AH330" s="14">
        <v>20.081251052061997</v>
      </c>
      <c r="AI330" s="13">
        <v>27.389130759042494</v>
      </c>
      <c r="AJ330" s="13">
        <v>9.3215688853874674</v>
      </c>
      <c r="AK330" s="13">
        <v>6.1498408424765847</v>
      </c>
      <c r="AL330" s="14">
        <v>3.8433104435308909</v>
      </c>
      <c r="AM330" s="13">
        <v>219.11304607233996</v>
      </c>
      <c r="AN330" s="13">
        <v>139.823533280812</v>
      </c>
      <c r="AO330" s="13">
        <v>36.899045054859506</v>
      </c>
      <c r="AP330" s="14">
        <v>11.529931330592673</v>
      </c>
    </row>
    <row r="331" spans="2:42" x14ac:dyDescent="0.25">
      <c r="B331" s="11">
        <v>328</v>
      </c>
      <c r="C331" s="13">
        <v>2013.577980292986</v>
      </c>
      <c r="D331" s="13">
        <v>2969.7627973618132</v>
      </c>
      <c r="E331" s="13">
        <v>2565.0675635903985</v>
      </c>
      <c r="F331" s="14">
        <v>3650.802689128383</v>
      </c>
      <c r="G331" s="13">
        <v>0</v>
      </c>
      <c r="H331" s="13">
        <v>0</v>
      </c>
      <c r="I331" s="13">
        <v>0</v>
      </c>
      <c r="J331" s="14">
        <v>0</v>
      </c>
      <c r="K331" s="13">
        <v>8</v>
      </c>
      <c r="L331" s="13">
        <v>11</v>
      </c>
      <c r="M331" s="13">
        <v>6</v>
      </c>
      <c r="N331" s="14">
        <v>1</v>
      </c>
      <c r="O331" s="13">
        <v>0.79460543155482444</v>
      </c>
      <c r="P331" s="13">
        <v>0.87549079755114056</v>
      </c>
      <c r="Q331" s="13">
        <v>0.81869188547243177</v>
      </c>
      <c r="R331" s="14">
        <v>0.98608451525477758</v>
      </c>
      <c r="S331" s="13">
        <v>1200</v>
      </c>
      <c r="T331" s="13">
        <v>2200</v>
      </c>
      <c r="U331" s="13">
        <v>2400</v>
      </c>
      <c r="V331" s="14">
        <v>1100</v>
      </c>
      <c r="W331" s="13">
        <v>1400</v>
      </c>
      <c r="X331" s="13">
        <v>2600</v>
      </c>
      <c r="Y331" s="13">
        <v>3400</v>
      </c>
      <c r="Z331" s="14">
        <v>3600</v>
      </c>
      <c r="AA331" s="13">
        <v>9.6850751333622949</v>
      </c>
      <c r="AB331" s="13">
        <v>3.4908342759249456</v>
      </c>
      <c r="AC331" s="13">
        <v>13.565716471293356</v>
      </c>
      <c r="AD331" s="14">
        <v>5.2087040575381254</v>
      </c>
      <c r="AE331" s="13">
        <v>77.480601066898359</v>
      </c>
      <c r="AF331" s="13">
        <v>38.399177035174404</v>
      </c>
      <c r="AG331" s="13">
        <v>81.394298827760139</v>
      </c>
      <c r="AH331" s="14">
        <v>5.2087040575381254</v>
      </c>
      <c r="AI331" s="13">
        <v>27.285947186769292</v>
      </c>
      <c r="AJ331" s="13">
        <v>12.808552226471207</v>
      </c>
      <c r="AK331" s="13">
        <v>8.1912572720148269</v>
      </c>
      <c r="AL331" s="14">
        <v>4.810444959022024</v>
      </c>
      <c r="AM331" s="13">
        <v>218.28757749415433</v>
      </c>
      <c r="AN331" s="13">
        <v>140.89407449118329</v>
      </c>
      <c r="AO331" s="13">
        <v>49.147543632088961</v>
      </c>
      <c r="AP331" s="14">
        <v>4.810444959022024</v>
      </c>
    </row>
    <row r="332" spans="2:42" x14ac:dyDescent="0.25">
      <c r="B332" s="11">
        <v>329</v>
      </c>
      <c r="C332" s="13">
        <v>2038.7947046304146</v>
      </c>
      <c r="D332" s="13">
        <v>3090.7992954048477</v>
      </c>
      <c r="E332" s="13">
        <v>2245.159516531513</v>
      </c>
      <c r="F332" s="14">
        <v>3696.1562933518007</v>
      </c>
      <c r="G332" s="13">
        <v>0</v>
      </c>
      <c r="H332" s="13">
        <v>0</v>
      </c>
      <c r="I332" s="13">
        <v>0</v>
      </c>
      <c r="J332" s="14">
        <v>0</v>
      </c>
      <c r="K332" s="13">
        <v>9</v>
      </c>
      <c r="L332" s="13">
        <v>14</v>
      </c>
      <c r="M332" s="13">
        <v>2</v>
      </c>
      <c r="N332" s="14">
        <v>2</v>
      </c>
      <c r="O332" s="13">
        <v>0.78477739635391208</v>
      </c>
      <c r="P332" s="13">
        <v>0.84120635198327864</v>
      </c>
      <c r="Q332" s="13">
        <v>0.93534556655655099</v>
      </c>
      <c r="R332" s="14">
        <v>0.97398478697322544</v>
      </c>
      <c r="S332" s="13">
        <v>1350</v>
      </c>
      <c r="T332" s="13">
        <v>2800</v>
      </c>
      <c r="U332" s="13">
        <v>800</v>
      </c>
      <c r="V332" s="14">
        <v>2200</v>
      </c>
      <c r="W332" s="13">
        <v>1550</v>
      </c>
      <c r="X332" s="13">
        <v>3200</v>
      </c>
      <c r="Y332" s="13">
        <v>1800</v>
      </c>
      <c r="Z332" s="14">
        <v>4700</v>
      </c>
      <c r="AA332" s="13">
        <v>5.2400891604619311</v>
      </c>
      <c r="AB332" s="13">
        <v>3.6701989905365755</v>
      </c>
      <c r="AC332" s="13">
        <v>11.013072533309431</v>
      </c>
      <c r="AD332" s="14">
        <v>5.0118766559209735</v>
      </c>
      <c r="AE332" s="13">
        <v>47.160802444157383</v>
      </c>
      <c r="AF332" s="13">
        <v>51.382785867512055</v>
      </c>
      <c r="AG332" s="13">
        <v>22.026145066618863</v>
      </c>
      <c r="AH332" s="14">
        <v>10.023753311841947</v>
      </c>
      <c r="AI332" s="13">
        <v>29.195527422912122</v>
      </c>
      <c r="AJ332" s="13">
        <v>12.662861948326203</v>
      </c>
      <c r="AK332" s="13">
        <v>12.262523506332183</v>
      </c>
      <c r="AL332" s="14">
        <v>4.3536000337179006</v>
      </c>
      <c r="AM332" s="13">
        <v>262.75974680620908</v>
      </c>
      <c r="AN332" s="13">
        <v>177.28006727656685</v>
      </c>
      <c r="AO332" s="13">
        <v>24.525047012664366</v>
      </c>
      <c r="AP332" s="14">
        <v>8.7072000674358012</v>
      </c>
    </row>
    <row r="333" spans="2:42" x14ac:dyDescent="0.25">
      <c r="B333" s="11">
        <v>330</v>
      </c>
      <c r="C333" s="13">
        <v>1813.0388455986613</v>
      </c>
      <c r="D333" s="13">
        <v>2891.3637186815422</v>
      </c>
      <c r="E333" s="13">
        <v>2252.3658818259446</v>
      </c>
      <c r="F333" s="14">
        <v>3664.2200710609327</v>
      </c>
      <c r="G333" s="13">
        <v>0</v>
      </c>
      <c r="H333" s="13">
        <v>0</v>
      </c>
      <c r="I333" s="13">
        <v>0</v>
      </c>
      <c r="J333" s="14">
        <v>0</v>
      </c>
      <c r="K333" s="13">
        <v>5</v>
      </c>
      <c r="L333" s="13">
        <v>11</v>
      </c>
      <c r="M333" s="13">
        <v>2</v>
      </c>
      <c r="N333" s="14">
        <v>1</v>
      </c>
      <c r="O333" s="13">
        <v>0.88249625973771328</v>
      </c>
      <c r="P333" s="13">
        <v>0.89922965526647625</v>
      </c>
      <c r="Q333" s="13">
        <v>0.93235296136592827</v>
      </c>
      <c r="R333" s="14">
        <v>0.98247374071002824</v>
      </c>
      <c r="S333" s="13">
        <v>750</v>
      </c>
      <c r="T333" s="13">
        <v>2200</v>
      </c>
      <c r="U333" s="13">
        <v>800</v>
      </c>
      <c r="V333" s="14">
        <v>1100</v>
      </c>
      <c r="W333" s="13">
        <v>950</v>
      </c>
      <c r="X333" s="13">
        <v>2600</v>
      </c>
      <c r="Y333" s="13">
        <v>1800</v>
      </c>
      <c r="Z333" s="14">
        <v>3600</v>
      </c>
      <c r="AA333" s="13">
        <v>2.3883512159288469</v>
      </c>
      <c r="AB333" s="13">
        <v>2</v>
      </c>
      <c r="AC333" s="13">
        <v>15.591065083281574</v>
      </c>
      <c r="AD333" s="14">
        <v>6.6455643104895907</v>
      </c>
      <c r="AE333" s="13">
        <v>11.941756079644234</v>
      </c>
      <c r="AF333" s="13">
        <v>22</v>
      </c>
      <c r="AG333" s="13">
        <v>31.182130166563148</v>
      </c>
      <c r="AH333" s="14">
        <v>6.6455643104895907</v>
      </c>
      <c r="AI333" s="13">
        <v>31.452725979609713</v>
      </c>
      <c r="AJ333" s="13">
        <v>11.191754219661291</v>
      </c>
      <c r="AK333" s="13">
        <v>8.7618688249842442</v>
      </c>
      <c r="AL333" s="14">
        <v>5.9733423782900816</v>
      </c>
      <c r="AM333" s="13">
        <v>157.26362989804858</v>
      </c>
      <c r="AN333" s="13">
        <v>123.1092964162742</v>
      </c>
      <c r="AO333" s="13">
        <v>17.523737649968488</v>
      </c>
      <c r="AP333" s="14">
        <v>5.9733423782900816</v>
      </c>
    </row>
    <row r="334" spans="2:42" x14ac:dyDescent="0.25">
      <c r="B334" s="11">
        <v>331</v>
      </c>
      <c r="C334" s="13">
        <v>2024.254450261657</v>
      </c>
      <c r="D334" s="13">
        <v>2995.9492792670853</v>
      </c>
      <c r="E334" s="13">
        <v>2210.3224847893962</v>
      </c>
      <c r="F334" s="14">
        <v>3648.5231478190071</v>
      </c>
      <c r="G334" s="13">
        <v>0</v>
      </c>
      <c r="H334" s="13">
        <v>0</v>
      </c>
      <c r="I334" s="13">
        <v>0</v>
      </c>
      <c r="J334" s="14">
        <v>0</v>
      </c>
      <c r="K334" s="13">
        <v>8</v>
      </c>
      <c r="L334" s="13">
        <v>15</v>
      </c>
      <c r="M334" s="13">
        <v>2</v>
      </c>
      <c r="N334" s="14">
        <v>1</v>
      </c>
      <c r="O334" s="13">
        <v>0.7904144658262614</v>
      </c>
      <c r="P334" s="13">
        <v>0.8678384570769675</v>
      </c>
      <c r="Q334" s="13">
        <v>0.95008760687700833</v>
      </c>
      <c r="R334" s="14">
        <v>0.98670060573741647</v>
      </c>
      <c r="S334" s="13">
        <v>1200</v>
      </c>
      <c r="T334" s="13">
        <v>3000</v>
      </c>
      <c r="U334" s="13">
        <v>800</v>
      </c>
      <c r="V334" s="14">
        <v>1100</v>
      </c>
      <c r="W334" s="13">
        <v>1400</v>
      </c>
      <c r="X334" s="13">
        <v>3400</v>
      </c>
      <c r="Y334" s="13">
        <v>1800</v>
      </c>
      <c r="Z334" s="14">
        <v>3600</v>
      </c>
      <c r="AA334" s="13">
        <v>4.852949132308261</v>
      </c>
      <c r="AB334" s="13">
        <v>2.5530282973289182</v>
      </c>
      <c r="AC334" s="13">
        <v>6.3823494754223118</v>
      </c>
      <c r="AD334" s="14">
        <v>4.2552169611350621</v>
      </c>
      <c r="AE334" s="13">
        <v>38.823593058466088</v>
      </c>
      <c r="AF334" s="13">
        <v>38.29542445993377</v>
      </c>
      <c r="AG334" s="13">
        <v>12.764698950844624</v>
      </c>
      <c r="AH334" s="14">
        <v>4.2552169611350621</v>
      </c>
      <c r="AI334" s="13">
        <v>32.872447018964671</v>
      </c>
      <c r="AJ334" s="13">
        <v>10.134479823282199</v>
      </c>
      <c r="AK334" s="13">
        <v>11.58611204885471</v>
      </c>
      <c r="AL334" s="14">
        <v>5.3203469079250443</v>
      </c>
      <c r="AM334" s="13">
        <v>262.97957615171737</v>
      </c>
      <c r="AN334" s="13">
        <v>152.01719734923299</v>
      </c>
      <c r="AO334" s="13">
        <v>23.172224097709421</v>
      </c>
      <c r="AP334" s="14">
        <v>5.3203469079250443</v>
      </c>
    </row>
    <row r="335" spans="2:42" x14ac:dyDescent="0.25">
      <c r="B335" s="11">
        <v>332</v>
      </c>
      <c r="C335" s="13">
        <v>1963.711810234113</v>
      </c>
      <c r="D335" s="13">
        <v>2952.8853015905797</v>
      </c>
      <c r="E335" s="13">
        <v>2236.1063383817777</v>
      </c>
      <c r="F335" s="14">
        <v>3645.581979382715</v>
      </c>
      <c r="G335" s="13">
        <v>0</v>
      </c>
      <c r="H335" s="13">
        <v>0</v>
      </c>
      <c r="I335" s="13">
        <v>0</v>
      </c>
      <c r="J335" s="14">
        <v>0</v>
      </c>
      <c r="K335" s="13">
        <v>8</v>
      </c>
      <c r="L335" s="13">
        <v>9</v>
      </c>
      <c r="M335" s="13">
        <v>2</v>
      </c>
      <c r="N335" s="14">
        <v>1</v>
      </c>
      <c r="O335" s="13">
        <v>0.81478350930183008</v>
      </c>
      <c r="P335" s="13">
        <v>0.88049474817037521</v>
      </c>
      <c r="Q335" s="13">
        <v>0.9391324392558742</v>
      </c>
      <c r="R335" s="14">
        <v>0.98749665221067584</v>
      </c>
      <c r="S335" s="13">
        <v>1200</v>
      </c>
      <c r="T335" s="13">
        <v>1800</v>
      </c>
      <c r="U335" s="13">
        <v>800</v>
      </c>
      <c r="V335" s="14">
        <v>1100</v>
      </c>
      <c r="W335" s="13">
        <v>1400</v>
      </c>
      <c r="X335" s="13">
        <v>2200</v>
      </c>
      <c r="Y335" s="13">
        <v>1800</v>
      </c>
      <c r="Z335" s="14">
        <v>3600</v>
      </c>
      <c r="AA335" s="13">
        <v>6.5756498688216833</v>
      </c>
      <c r="AB335" s="13">
        <v>3.2456263449609022</v>
      </c>
      <c r="AC335" s="13">
        <v>10.313294925112899</v>
      </c>
      <c r="AD335" s="14">
        <v>4.2843213993624367</v>
      </c>
      <c r="AE335" s="13">
        <v>52.605198950573467</v>
      </c>
      <c r="AF335" s="13">
        <v>29.210637104648121</v>
      </c>
      <c r="AG335" s="13">
        <v>20.626589850225798</v>
      </c>
      <c r="AH335" s="14">
        <v>4.2843213993624367</v>
      </c>
      <c r="AI335" s="13">
        <v>26.763318456848907</v>
      </c>
      <c r="AJ335" s="13">
        <v>15.87521394777905</v>
      </c>
      <c r="AK335" s="13">
        <v>11.599026942772376</v>
      </c>
      <c r="AL335" s="14">
        <v>4.7180890089509369</v>
      </c>
      <c r="AM335" s="13">
        <v>214.10654765479126</v>
      </c>
      <c r="AN335" s="13">
        <v>142.87692553001145</v>
      </c>
      <c r="AO335" s="13">
        <v>23.198053885544752</v>
      </c>
      <c r="AP335" s="14">
        <v>4.7180890089509369</v>
      </c>
    </row>
    <row r="336" spans="2:42" x14ac:dyDescent="0.25">
      <c r="B336" s="11">
        <v>333</v>
      </c>
      <c r="C336" s="13">
        <v>1865.5994910705019</v>
      </c>
      <c r="D336" s="13">
        <v>2803.2013212397578</v>
      </c>
      <c r="E336" s="13">
        <v>3099.2707805136311</v>
      </c>
      <c r="F336" s="14">
        <v>3600</v>
      </c>
      <c r="G336" s="13">
        <v>0</v>
      </c>
      <c r="H336" s="13">
        <v>0</v>
      </c>
      <c r="I336" s="13">
        <v>0</v>
      </c>
      <c r="J336" s="14">
        <v>0</v>
      </c>
      <c r="K336" s="13">
        <v>5</v>
      </c>
      <c r="L336" s="13">
        <v>6</v>
      </c>
      <c r="M336" s="13">
        <v>10</v>
      </c>
      <c r="N336" s="14">
        <v>0</v>
      </c>
      <c r="O336" s="13">
        <v>0.8576331670641173</v>
      </c>
      <c r="P336" s="13">
        <v>0.92751097835888252</v>
      </c>
      <c r="Q336" s="13">
        <v>0.6775787431042003</v>
      </c>
      <c r="R336" s="14">
        <v>1</v>
      </c>
      <c r="S336" s="13">
        <v>750</v>
      </c>
      <c r="T336" s="13">
        <v>1200</v>
      </c>
      <c r="U336" s="13">
        <v>4000</v>
      </c>
      <c r="V336" s="14">
        <v>0</v>
      </c>
      <c r="W336" s="13">
        <v>950</v>
      </c>
      <c r="X336" s="13">
        <v>1600</v>
      </c>
      <c r="Y336" s="13">
        <v>5000</v>
      </c>
      <c r="Z336" s="14">
        <v>2500</v>
      </c>
      <c r="AA336" s="13">
        <v>5.4134971228632196</v>
      </c>
      <c r="AB336" s="13">
        <v>4.5261064081395661</v>
      </c>
      <c r="AC336" s="13">
        <v>11.881497192493704</v>
      </c>
      <c r="AD336" s="14">
        <v>2.5988018989894988</v>
      </c>
      <c r="AE336" s="13">
        <v>27.067485614316098</v>
      </c>
      <c r="AF336" s="13">
        <v>27.156638448837398</v>
      </c>
      <c r="AG336" s="13">
        <v>118.81497192493704</v>
      </c>
      <c r="AH336" s="14">
        <v>0</v>
      </c>
      <c r="AI336" s="13">
        <v>35.588150762671006</v>
      </c>
      <c r="AJ336" s="13">
        <v>12.871258785728612</v>
      </c>
      <c r="AK336" s="13">
        <v>11.332833304003879</v>
      </c>
      <c r="AL336" s="14">
        <v>5.3679459817322428</v>
      </c>
      <c r="AM336" s="13">
        <v>177.94075381335503</v>
      </c>
      <c r="AN336" s="13">
        <v>77.227552714371669</v>
      </c>
      <c r="AO336" s="13">
        <v>113.32833304003879</v>
      </c>
      <c r="AP336" s="14">
        <v>0</v>
      </c>
    </row>
    <row r="337" spans="2:42" x14ac:dyDescent="0.25">
      <c r="B337" s="11">
        <v>334</v>
      </c>
      <c r="C337" s="13">
        <v>2176.5565366072583</v>
      </c>
      <c r="D337" s="13">
        <v>2794.1009194858279</v>
      </c>
      <c r="E337" s="13">
        <v>2280.3471474686917</v>
      </c>
      <c r="F337" s="14">
        <v>3650.4259742471163</v>
      </c>
      <c r="G337" s="13">
        <v>0</v>
      </c>
      <c r="H337" s="13">
        <v>0</v>
      </c>
      <c r="I337" s="13">
        <v>0</v>
      </c>
      <c r="J337" s="14">
        <v>0</v>
      </c>
      <c r="K337" s="13">
        <v>10</v>
      </c>
      <c r="L337" s="13">
        <v>10</v>
      </c>
      <c r="M337" s="13">
        <v>4</v>
      </c>
      <c r="N337" s="14">
        <v>1</v>
      </c>
      <c r="O337" s="13">
        <v>0.73510610594752812</v>
      </c>
      <c r="P337" s="13">
        <v>0.9305318866143365</v>
      </c>
      <c r="Q337" s="13">
        <v>0.92091241560791004</v>
      </c>
      <c r="R337" s="14">
        <v>0.98618627672417969</v>
      </c>
      <c r="S337" s="13">
        <v>1500</v>
      </c>
      <c r="T337" s="13">
        <v>2000</v>
      </c>
      <c r="U337" s="13">
        <v>1600</v>
      </c>
      <c r="V337" s="14">
        <v>1100</v>
      </c>
      <c r="W337" s="13">
        <v>1700</v>
      </c>
      <c r="X337" s="13">
        <v>2400</v>
      </c>
      <c r="Y337" s="13">
        <v>2600</v>
      </c>
      <c r="Z337" s="14">
        <v>3600</v>
      </c>
      <c r="AA337" s="13">
        <v>7.6167208403923281</v>
      </c>
      <c r="AB337" s="13">
        <v>2</v>
      </c>
      <c r="AC337" s="13">
        <v>3.6564120349845934</v>
      </c>
      <c r="AD337" s="14">
        <v>5.3450781215511611</v>
      </c>
      <c r="AE337" s="13">
        <v>76.167208403923283</v>
      </c>
      <c r="AF337" s="13">
        <v>20</v>
      </c>
      <c r="AG337" s="13">
        <v>14.625648139938374</v>
      </c>
      <c r="AH337" s="14">
        <v>5.3450781215511611</v>
      </c>
      <c r="AI337" s="13">
        <v>30.527999903163611</v>
      </c>
      <c r="AJ337" s="13">
        <v>8.0034083275355403</v>
      </c>
      <c r="AK337" s="13">
        <v>10.579353155591583</v>
      </c>
      <c r="AL337" s="14">
        <v>4.6008026370394894</v>
      </c>
      <c r="AM337" s="13">
        <v>305.27999903163612</v>
      </c>
      <c r="AN337" s="13">
        <v>80.0340832753554</v>
      </c>
      <c r="AO337" s="13">
        <v>42.317412622366334</v>
      </c>
      <c r="AP337" s="14">
        <v>4.6008026370394894</v>
      </c>
    </row>
    <row r="338" spans="2:42" x14ac:dyDescent="0.25">
      <c r="B338" s="11">
        <v>335</v>
      </c>
      <c r="C338" s="13">
        <v>2139.2002748604582</v>
      </c>
      <c r="D338" s="13">
        <v>3004.0822168703558</v>
      </c>
      <c r="E338" s="13">
        <v>2232.103425765144</v>
      </c>
      <c r="F338" s="14">
        <v>3636.2960803276105</v>
      </c>
      <c r="G338" s="13">
        <v>0</v>
      </c>
      <c r="H338" s="13">
        <v>0</v>
      </c>
      <c r="I338" s="13">
        <v>0</v>
      </c>
      <c r="J338" s="14">
        <v>0</v>
      </c>
      <c r="K338" s="13">
        <v>10</v>
      </c>
      <c r="L338" s="13">
        <v>14</v>
      </c>
      <c r="M338" s="13">
        <v>3</v>
      </c>
      <c r="N338" s="14">
        <v>1</v>
      </c>
      <c r="O338" s="13">
        <v>0.74794306021878643</v>
      </c>
      <c r="P338" s="13">
        <v>0.86548896211924342</v>
      </c>
      <c r="Q338" s="13">
        <v>0.9408166197675808</v>
      </c>
      <c r="R338" s="14">
        <v>0.99001839247250178</v>
      </c>
      <c r="S338" s="13">
        <v>1500</v>
      </c>
      <c r="T338" s="13">
        <v>2800</v>
      </c>
      <c r="U338" s="13">
        <v>1200</v>
      </c>
      <c r="V338" s="14">
        <v>1100</v>
      </c>
      <c r="W338" s="13">
        <v>1700</v>
      </c>
      <c r="X338" s="13">
        <v>3200</v>
      </c>
      <c r="Y338" s="13">
        <v>2200</v>
      </c>
      <c r="Z338" s="14">
        <v>3600</v>
      </c>
      <c r="AA338" s="13">
        <v>6.9943825891004936</v>
      </c>
      <c r="AB338" s="13">
        <v>2</v>
      </c>
      <c r="AC338" s="13">
        <v>8.8159156409091697</v>
      </c>
      <c r="AD338" s="14">
        <v>2</v>
      </c>
      <c r="AE338" s="13">
        <v>69.943825891004934</v>
      </c>
      <c r="AF338" s="13">
        <v>28</v>
      </c>
      <c r="AG338" s="13">
        <v>26.447746922727511</v>
      </c>
      <c r="AH338" s="14">
        <v>2</v>
      </c>
      <c r="AI338" s="13">
        <v>29.301816739394262</v>
      </c>
      <c r="AJ338" s="13">
        <v>11.835421039163537</v>
      </c>
      <c r="AK338" s="13">
        <v>5.3880956148714176</v>
      </c>
      <c r="AL338" s="14">
        <v>5.1867574197986919</v>
      </c>
      <c r="AM338" s="13">
        <v>293.01816739394263</v>
      </c>
      <c r="AN338" s="13">
        <v>165.69589454828952</v>
      </c>
      <c r="AO338" s="13">
        <v>16.164286844614253</v>
      </c>
      <c r="AP338" s="14">
        <v>5.1867574197986919</v>
      </c>
    </row>
    <row r="339" spans="2:42" x14ac:dyDescent="0.25">
      <c r="B339" s="11">
        <v>336</v>
      </c>
      <c r="C339" s="13">
        <v>1930.3333833366153</v>
      </c>
      <c r="D339" s="13">
        <v>2848.985213941437</v>
      </c>
      <c r="E339" s="13">
        <v>2486.2959700798183</v>
      </c>
      <c r="F339" s="14">
        <v>3600</v>
      </c>
      <c r="G339" s="13">
        <v>0</v>
      </c>
      <c r="H339" s="13">
        <v>0</v>
      </c>
      <c r="I339" s="13">
        <v>0</v>
      </c>
      <c r="J339" s="14">
        <v>0</v>
      </c>
      <c r="K339" s="13">
        <v>8</v>
      </c>
      <c r="L339" s="13">
        <v>8</v>
      </c>
      <c r="M339" s="13">
        <v>5</v>
      </c>
      <c r="N339" s="14">
        <v>0</v>
      </c>
      <c r="O339" s="13">
        <v>0.82887236671748987</v>
      </c>
      <c r="P339" s="13">
        <v>0.91260564894368912</v>
      </c>
      <c r="Q339" s="13">
        <v>0.84462993355235305</v>
      </c>
      <c r="R339" s="14">
        <v>1</v>
      </c>
      <c r="S339" s="13">
        <v>1200</v>
      </c>
      <c r="T339" s="13">
        <v>1600</v>
      </c>
      <c r="U339" s="13">
        <v>2000</v>
      </c>
      <c r="V339" s="14">
        <v>0</v>
      </c>
      <c r="W339" s="13">
        <v>1400</v>
      </c>
      <c r="X339" s="13">
        <v>2000</v>
      </c>
      <c r="Y339" s="13">
        <v>3000</v>
      </c>
      <c r="Z339" s="14">
        <v>2500</v>
      </c>
      <c r="AA339" s="13">
        <v>2</v>
      </c>
      <c r="AB339" s="13">
        <v>3.8875839862262849</v>
      </c>
      <c r="AC339" s="13">
        <v>14.357266909206773</v>
      </c>
      <c r="AD339" s="14">
        <v>5.0177192762780107</v>
      </c>
      <c r="AE339" s="13">
        <v>16</v>
      </c>
      <c r="AF339" s="13">
        <v>31.100671889810279</v>
      </c>
      <c r="AG339" s="13">
        <v>71.786334546033871</v>
      </c>
      <c r="AH339" s="14">
        <v>0</v>
      </c>
      <c r="AI339" s="13">
        <v>28.802973990851825</v>
      </c>
      <c r="AJ339" s="13">
        <v>11.843399203909664</v>
      </c>
      <c r="AK339" s="13">
        <v>8.0160226592543893</v>
      </c>
      <c r="AL339" s="14">
        <v>6.5636820624931911</v>
      </c>
      <c r="AM339" s="13">
        <v>230.4237919268146</v>
      </c>
      <c r="AN339" s="13">
        <v>94.747193631277312</v>
      </c>
      <c r="AO339" s="13">
        <v>40.080113296271946</v>
      </c>
      <c r="AP339" s="14">
        <v>0</v>
      </c>
    </row>
    <row r="340" spans="2:42" x14ac:dyDescent="0.25">
      <c r="B340" s="11">
        <v>337</v>
      </c>
      <c r="C340" s="13">
        <v>2263.1974705153953</v>
      </c>
      <c r="D340" s="13">
        <v>2762.0156475211288</v>
      </c>
      <c r="E340" s="13">
        <v>2305.5903740414374</v>
      </c>
      <c r="F340" s="14">
        <v>3600</v>
      </c>
      <c r="G340" s="13">
        <v>0</v>
      </c>
      <c r="H340" s="13">
        <v>0</v>
      </c>
      <c r="I340" s="13">
        <v>0</v>
      </c>
      <c r="J340" s="14">
        <v>0</v>
      </c>
      <c r="K340" s="13">
        <v>11</v>
      </c>
      <c r="L340" s="13">
        <v>6</v>
      </c>
      <c r="M340" s="13">
        <v>3</v>
      </c>
      <c r="N340" s="14">
        <v>0</v>
      </c>
      <c r="O340" s="13">
        <v>0.70696438151975927</v>
      </c>
      <c r="P340" s="13">
        <v>0.94134151713929082</v>
      </c>
      <c r="Q340" s="13">
        <v>0.9108296181506601</v>
      </c>
      <c r="R340" s="14">
        <v>1</v>
      </c>
      <c r="S340" s="13">
        <v>1650</v>
      </c>
      <c r="T340" s="13">
        <v>1200</v>
      </c>
      <c r="U340" s="13">
        <v>1200</v>
      </c>
      <c r="V340" s="14">
        <v>0</v>
      </c>
      <c r="W340" s="13">
        <v>1850</v>
      </c>
      <c r="X340" s="13">
        <v>1600</v>
      </c>
      <c r="Y340" s="13">
        <v>2200</v>
      </c>
      <c r="Z340" s="14">
        <v>2500</v>
      </c>
      <c r="AA340" s="13">
        <v>7.4958755227066289</v>
      </c>
      <c r="AB340" s="13">
        <v>2</v>
      </c>
      <c r="AC340" s="13">
        <v>12.41685419594902</v>
      </c>
      <c r="AD340" s="14">
        <v>6.2025634246647448</v>
      </c>
      <c r="AE340" s="13">
        <v>82.454630749772917</v>
      </c>
      <c r="AF340" s="13">
        <v>12</v>
      </c>
      <c r="AG340" s="13">
        <v>37.250562587847057</v>
      </c>
      <c r="AH340" s="14">
        <v>0</v>
      </c>
      <c r="AI340" s="13">
        <v>30.865150896524888</v>
      </c>
      <c r="AJ340" s="13">
        <v>12.078035886570216</v>
      </c>
      <c r="AK340" s="13">
        <v>8.9840374478925646</v>
      </c>
      <c r="AL340" s="14">
        <v>4.8783538159818418</v>
      </c>
      <c r="AM340" s="13">
        <v>339.51665986177375</v>
      </c>
      <c r="AN340" s="13">
        <v>72.46821531942129</v>
      </c>
      <c r="AO340" s="13">
        <v>26.952112343677694</v>
      </c>
      <c r="AP340" s="14">
        <v>0</v>
      </c>
    </row>
    <row r="341" spans="2:42" x14ac:dyDescent="0.25">
      <c r="B341" s="11">
        <v>338</v>
      </c>
      <c r="C341" s="13">
        <v>1956.2619935539881</v>
      </c>
      <c r="D341" s="13">
        <v>2995.2723696801459</v>
      </c>
      <c r="E341" s="13">
        <v>2542.1214739011943</v>
      </c>
      <c r="F341" s="14">
        <v>3600</v>
      </c>
      <c r="G341" s="13">
        <v>0</v>
      </c>
      <c r="H341" s="13">
        <v>0</v>
      </c>
      <c r="I341" s="13">
        <v>0</v>
      </c>
      <c r="J341" s="14">
        <v>0</v>
      </c>
      <c r="K341" s="13">
        <v>7</v>
      </c>
      <c r="L341" s="13">
        <v>11</v>
      </c>
      <c r="M341" s="13">
        <v>6</v>
      </c>
      <c r="N341" s="14">
        <v>0</v>
      </c>
      <c r="O341" s="13">
        <v>0.81788635943043686</v>
      </c>
      <c r="P341" s="13">
        <v>0.86803458220316854</v>
      </c>
      <c r="Q341" s="13">
        <v>0.82608168868393794</v>
      </c>
      <c r="R341" s="14">
        <v>1</v>
      </c>
      <c r="S341" s="13">
        <v>1050</v>
      </c>
      <c r="T341" s="13">
        <v>2200</v>
      </c>
      <c r="U341" s="13">
        <v>2400</v>
      </c>
      <c r="V341" s="14">
        <v>0</v>
      </c>
      <c r="W341" s="13">
        <v>1250</v>
      </c>
      <c r="X341" s="13">
        <v>2600</v>
      </c>
      <c r="Y341" s="13">
        <v>3400</v>
      </c>
      <c r="Z341" s="14">
        <v>2500</v>
      </c>
      <c r="AA341" s="13">
        <v>8.8292913877577668</v>
      </c>
      <c r="AB341" s="13">
        <v>4.0424640812483243</v>
      </c>
      <c r="AC341" s="13">
        <v>14.980268553893849</v>
      </c>
      <c r="AD341" s="14">
        <v>4.9757759845631284</v>
      </c>
      <c r="AE341" s="13">
        <v>61.805039714304371</v>
      </c>
      <c r="AF341" s="13">
        <v>44.467104893731566</v>
      </c>
      <c r="AG341" s="13">
        <v>89.881611323363089</v>
      </c>
      <c r="AH341" s="14">
        <v>0</v>
      </c>
      <c r="AI341" s="13">
        <v>28.634086100838079</v>
      </c>
      <c r="AJ341" s="13">
        <v>13.233008793973253</v>
      </c>
      <c r="AK341" s="13">
        <v>5.8899288040336089</v>
      </c>
      <c r="AL341" s="14">
        <v>4.9766049478971501</v>
      </c>
      <c r="AM341" s="13">
        <v>200.43860270586654</v>
      </c>
      <c r="AN341" s="13">
        <v>145.56309673370578</v>
      </c>
      <c r="AO341" s="13">
        <v>35.339572824201653</v>
      </c>
      <c r="AP341" s="14">
        <v>0</v>
      </c>
    </row>
    <row r="342" spans="2:42" x14ac:dyDescent="0.25">
      <c r="B342" s="11">
        <v>339</v>
      </c>
      <c r="C342" s="13">
        <v>2077.6094586720601</v>
      </c>
      <c r="D342" s="13">
        <v>2851.551305184385</v>
      </c>
      <c r="E342" s="13">
        <v>2393.3142406287225</v>
      </c>
      <c r="F342" s="14">
        <v>3643.6546921715149</v>
      </c>
      <c r="G342" s="13">
        <v>0</v>
      </c>
      <c r="H342" s="13">
        <v>0</v>
      </c>
      <c r="I342" s="13">
        <v>0</v>
      </c>
      <c r="J342" s="14">
        <v>0</v>
      </c>
      <c r="K342" s="13">
        <v>10</v>
      </c>
      <c r="L342" s="13">
        <v>14</v>
      </c>
      <c r="M342" s="13">
        <v>4</v>
      </c>
      <c r="N342" s="14">
        <v>1</v>
      </c>
      <c r="O342" s="13">
        <v>0.77011586240210306</v>
      </c>
      <c r="P342" s="13">
        <v>0.91178440144947026</v>
      </c>
      <c r="Q342" s="13">
        <v>0.87744432567631869</v>
      </c>
      <c r="R342" s="14">
        <v>0.98801898207716876</v>
      </c>
      <c r="S342" s="13">
        <v>1500</v>
      </c>
      <c r="T342" s="13">
        <v>2800</v>
      </c>
      <c r="U342" s="13">
        <v>1600</v>
      </c>
      <c r="V342" s="14">
        <v>1100</v>
      </c>
      <c r="W342" s="13">
        <v>1700</v>
      </c>
      <c r="X342" s="13">
        <v>3200</v>
      </c>
      <c r="Y342" s="13">
        <v>2600</v>
      </c>
      <c r="Z342" s="14">
        <v>3600</v>
      </c>
      <c r="AA342" s="13">
        <v>5.7155723424307707</v>
      </c>
      <c r="AB342" s="13">
        <v>2</v>
      </c>
      <c r="AC342" s="13">
        <v>11.352020475665409</v>
      </c>
      <c r="AD342" s="14">
        <v>4.8676582237869299</v>
      </c>
      <c r="AE342" s="13">
        <v>57.155723424307709</v>
      </c>
      <c r="AF342" s="13">
        <v>28</v>
      </c>
      <c r="AG342" s="13">
        <v>45.408081902661635</v>
      </c>
      <c r="AH342" s="14">
        <v>4.8676582237869299</v>
      </c>
      <c r="AI342" s="13">
        <v>27.387743471666397</v>
      </c>
      <c r="AJ342" s="13">
        <v>7.0736044223402041</v>
      </c>
      <c r="AK342" s="13">
        <v>10.708000902597224</v>
      </c>
      <c r="AL342" s="14">
        <v>3.7586746806515579</v>
      </c>
      <c r="AM342" s="13">
        <v>273.87743471666397</v>
      </c>
      <c r="AN342" s="13">
        <v>99.03046191276286</v>
      </c>
      <c r="AO342" s="13">
        <v>42.832003610388895</v>
      </c>
      <c r="AP342" s="14">
        <v>3.7586746806515579</v>
      </c>
    </row>
    <row r="343" spans="2:42" x14ac:dyDescent="0.25">
      <c r="B343" s="11">
        <v>340</v>
      </c>
      <c r="C343" s="13">
        <v>2126.336140710484</v>
      </c>
      <c r="D343" s="13">
        <v>2790.6461288014407</v>
      </c>
      <c r="E343" s="13">
        <v>2361.3003901453681</v>
      </c>
      <c r="F343" s="14">
        <v>3654.1283191088091</v>
      </c>
      <c r="G343" s="13">
        <v>0</v>
      </c>
      <c r="H343" s="13">
        <v>0</v>
      </c>
      <c r="I343" s="13">
        <v>0</v>
      </c>
      <c r="J343" s="14">
        <v>0</v>
      </c>
      <c r="K343" s="13">
        <v>9</v>
      </c>
      <c r="L343" s="13">
        <v>9</v>
      </c>
      <c r="M343" s="13">
        <v>4</v>
      </c>
      <c r="N343" s="14">
        <v>1</v>
      </c>
      <c r="O343" s="13">
        <v>0.75246804555811364</v>
      </c>
      <c r="P343" s="13">
        <v>0.93168387534562769</v>
      </c>
      <c r="Q343" s="13">
        <v>0.88934047051536647</v>
      </c>
      <c r="R343" s="14">
        <v>0.98518707763333002</v>
      </c>
      <c r="S343" s="13">
        <v>1350</v>
      </c>
      <c r="T343" s="13">
        <v>1800</v>
      </c>
      <c r="U343" s="13">
        <v>1600</v>
      </c>
      <c r="V343" s="14">
        <v>1100</v>
      </c>
      <c r="W343" s="13">
        <v>1550</v>
      </c>
      <c r="X343" s="13">
        <v>2200</v>
      </c>
      <c r="Y343" s="13">
        <v>2600</v>
      </c>
      <c r="Z343" s="14">
        <v>3600</v>
      </c>
      <c r="AA343" s="13">
        <v>8.9144064947786248</v>
      </c>
      <c r="AB343" s="13">
        <v>2.4572338459409329</v>
      </c>
      <c r="AC343" s="13">
        <v>12.895506168636622</v>
      </c>
      <c r="AD343" s="14">
        <v>4.3234846075202649</v>
      </c>
      <c r="AE343" s="13">
        <v>80.22965845300763</v>
      </c>
      <c r="AF343" s="13">
        <v>22.115104613468397</v>
      </c>
      <c r="AG343" s="13">
        <v>51.582024674546489</v>
      </c>
      <c r="AH343" s="14">
        <v>4.3234846075202649</v>
      </c>
      <c r="AI343" s="13">
        <v>30.690706215923175</v>
      </c>
      <c r="AJ343" s="13">
        <v>8.4733460987586486</v>
      </c>
      <c r="AK343" s="13">
        <v>7.0232091385973998</v>
      </c>
      <c r="AL343" s="14">
        <v>6.3418194964821666</v>
      </c>
      <c r="AM343" s="13">
        <v>276.2163559433086</v>
      </c>
      <c r="AN343" s="13">
        <v>76.260114888827843</v>
      </c>
      <c r="AO343" s="13">
        <v>28.092836554389599</v>
      </c>
      <c r="AP343" s="14">
        <v>6.3418194964821666</v>
      </c>
    </row>
    <row r="344" spans="2:42" x14ac:dyDescent="0.25">
      <c r="B344" s="11">
        <v>341</v>
      </c>
      <c r="C344" s="13">
        <v>2019.0505344639666</v>
      </c>
      <c r="D344" s="13">
        <v>3073.3188274676409</v>
      </c>
      <c r="E344" s="13">
        <v>2364.0006811743228</v>
      </c>
      <c r="F344" s="14">
        <v>3600</v>
      </c>
      <c r="G344" s="13">
        <v>0</v>
      </c>
      <c r="H344" s="13">
        <v>0</v>
      </c>
      <c r="I344" s="13">
        <v>0</v>
      </c>
      <c r="J344" s="14">
        <v>0</v>
      </c>
      <c r="K344" s="13">
        <v>7</v>
      </c>
      <c r="L344" s="13">
        <v>17</v>
      </c>
      <c r="M344" s="13">
        <v>5</v>
      </c>
      <c r="N344" s="14">
        <v>0</v>
      </c>
      <c r="O344" s="13">
        <v>0.7924516859231463</v>
      </c>
      <c r="P344" s="13">
        <v>0.8459909778193605</v>
      </c>
      <c r="Q344" s="13">
        <v>0.88832461713032174</v>
      </c>
      <c r="R344" s="14">
        <v>1</v>
      </c>
      <c r="S344" s="13">
        <v>1050</v>
      </c>
      <c r="T344" s="13">
        <v>3400</v>
      </c>
      <c r="U344" s="13">
        <v>2000</v>
      </c>
      <c r="V344" s="14">
        <v>0</v>
      </c>
      <c r="W344" s="13">
        <v>1250</v>
      </c>
      <c r="X344" s="13">
        <v>3800</v>
      </c>
      <c r="Y344" s="13">
        <v>3000</v>
      </c>
      <c r="Z344" s="14">
        <v>2500</v>
      </c>
      <c r="AA344" s="13">
        <v>12.313477402476085</v>
      </c>
      <c r="AB344" s="13">
        <v>2.3975864091229351</v>
      </c>
      <c r="AC344" s="13">
        <v>10.113069694845615</v>
      </c>
      <c r="AD344" s="14">
        <v>4.1730984087210405</v>
      </c>
      <c r="AE344" s="13">
        <v>86.194341817332599</v>
      </c>
      <c r="AF344" s="13">
        <v>40.758968955089898</v>
      </c>
      <c r="AG344" s="13">
        <v>50.565348474228074</v>
      </c>
      <c r="AH344" s="14">
        <v>0</v>
      </c>
      <c r="AI344" s="13">
        <v>30.382175779048126</v>
      </c>
      <c r="AJ344" s="13">
        <v>10.647883705001821</v>
      </c>
      <c r="AK344" s="13">
        <v>5.9681854383880353</v>
      </c>
      <c r="AL344" s="14">
        <v>5.4649772500992109</v>
      </c>
      <c r="AM344" s="13">
        <v>212.67523045333689</v>
      </c>
      <c r="AN344" s="13">
        <v>181.01402298503095</v>
      </c>
      <c r="AO344" s="13">
        <v>29.840927191940175</v>
      </c>
      <c r="AP344" s="14">
        <v>0</v>
      </c>
    </row>
    <row r="345" spans="2:42" x14ac:dyDescent="0.25">
      <c r="B345" s="11">
        <v>342</v>
      </c>
      <c r="C345" s="13">
        <v>1824.4034451694085</v>
      </c>
      <c r="D345" s="13">
        <v>2854.5245300010365</v>
      </c>
      <c r="E345" s="13">
        <v>2310.9039786263002</v>
      </c>
      <c r="F345" s="14">
        <v>3648.6061145197641</v>
      </c>
      <c r="G345" s="13">
        <v>0</v>
      </c>
      <c r="H345" s="13">
        <v>0</v>
      </c>
      <c r="I345" s="13">
        <v>0</v>
      </c>
      <c r="J345" s="14">
        <v>0</v>
      </c>
      <c r="K345" s="13">
        <v>6</v>
      </c>
      <c r="L345" s="13">
        <v>10</v>
      </c>
      <c r="M345" s="13">
        <v>2</v>
      </c>
      <c r="N345" s="14">
        <v>1</v>
      </c>
      <c r="O345" s="13">
        <v>0.87699900163882272</v>
      </c>
      <c r="P345" s="13">
        <v>0.9108347021278026</v>
      </c>
      <c r="Q345" s="13">
        <v>0.90873529122068042</v>
      </c>
      <c r="R345" s="14">
        <v>0.98667816886938431</v>
      </c>
      <c r="S345" s="13">
        <v>900</v>
      </c>
      <c r="T345" s="13">
        <v>2000</v>
      </c>
      <c r="U345" s="13">
        <v>800</v>
      </c>
      <c r="V345" s="14">
        <v>1100</v>
      </c>
      <c r="W345" s="13">
        <v>1100</v>
      </c>
      <c r="X345" s="13">
        <v>2400</v>
      </c>
      <c r="Y345" s="13">
        <v>1800</v>
      </c>
      <c r="Z345" s="14">
        <v>3600</v>
      </c>
      <c r="AA345" s="13">
        <v>3.1279940912344406</v>
      </c>
      <c r="AB345" s="13">
        <v>3.0240057418309534</v>
      </c>
      <c r="AC345" s="13">
        <v>14.92173372445766</v>
      </c>
      <c r="AD345" s="14">
        <v>4.7112033410780541</v>
      </c>
      <c r="AE345" s="13">
        <v>18.767964547406642</v>
      </c>
      <c r="AF345" s="13">
        <v>30.240057418309533</v>
      </c>
      <c r="AG345" s="13">
        <v>29.84346744891532</v>
      </c>
      <c r="AH345" s="14">
        <v>4.7112033410780541</v>
      </c>
      <c r="AI345" s="13">
        <v>26.392245515448103</v>
      </c>
      <c r="AJ345" s="13">
        <v>9.8157971517654747</v>
      </c>
      <c r="AK345" s="13">
        <v>17.933561436097367</v>
      </c>
      <c r="AL345" s="14">
        <v>4.8805150729651912</v>
      </c>
      <c r="AM345" s="13">
        <v>158.3534730926886</v>
      </c>
      <c r="AN345" s="13">
        <v>98.157971517654744</v>
      </c>
      <c r="AO345" s="13">
        <v>35.867122872194734</v>
      </c>
      <c r="AP345" s="14">
        <v>4.8805150729651912</v>
      </c>
    </row>
    <row r="346" spans="2:42" x14ac:dyDescent="0.25">
      <c r="B346" s="11">
        <v>343</v>
      </c>
      <c r="C346" s="13">
        <v>2137.5505421531338</v>
      </c>
      <c r="D346" s="13">
        <v>3060.0737397891262</v>
      </c>
      <c r="E346" s="13">
        <v>2510.5261139336048</v>
      </c>
      <c r="F346" s="14">
        <v>3709.4568635982259</v>
      </c>
      <c r="G346" s="13">
        <v>0</v>
      </c>
      <c r="H346" s="13">
        <v>0</v>
      </c>
      <c r="I346" s="13">
        <v>0</v>
      </c>
      <c r="J346" s="14">
        <v>0</v>
      </c>
      <c r="K346" s="13">
        <v>10</v>
      </c>
      <c r="L346" s="13">
        <v>13</v>
      </c>
      <c r="M346" s="13">
        <v>5</v>
      </c>
      <c r="N346" s="14">
        <v>2</v>
      </c>
      <c r="O346" s="13">
        <v>0.74852031259496477</v>
      </c>
      <c r="P346" s="13">
        <v>0.84965272770817912</v>
      </c>
      <c r="Q346" s="13">
        <v>0.83647805467740222</v>
      </c>
      <c r="R346" s="14">
        <v>0.9704924824244886</v>
      </c>
      <c r="S346" s="13">
        <v>1500</v>
      </c>
      <c r="T346" s="13">
        <v>2600</v>
      </c>
      <c r="U346" s="13">
        <v>2000</v>
      </c>
      <c r="V346" s="14">
        <v>2200</v>
      </c>
      <c r="W346" s="13">
        <v>1700</v>
      </c>
      <c r="X346" s="13">
        <v>3000</v>
      </c>
      <c r="Y346" s="13">
        <v>3000</v>
      </c>
      <c r="Z346" s="14">
        <v>4700</v>
      </c>
      <c r="AA346" s="13">
        <v>5.8656215155287619</v>
      </c>
      <c r="AB346" s="13">
        <v>2.7930991621374268</v>
      </c>
      <c r="AC346" s="13">
        <v>8.7885870869513791</v>
      </c>
      <c r="AD346" s="14">
        <v>5.5169024069951087</v>
      </c>
      <c r="AE346" s="13">
        <v>58.656215155287619</v>
      </c>
      <c r="AF346" s="13">
        <v>36.310289107786545</v>
      </c>
      <c r="AG346" s="13">
        <v>43.942935434756897</v>
      </c>
      <c r="AH346" s="14">
        <v>11.033804813990217</v>
      </c>
      <c r="AI346" s="13">
        <v>30.3474534707963</v>
      </c>
      <c r="AJ346" s="13">
        <v>13.860752537879657</v>
      </c>
      <c r="AK346" s="13">
        <v>14.758573039502718</v>
      </c>
      <c r="AL346" s="14">
        <v>5.1058039201889951</v>
      </c>
      <c r="AM346" s="13">
        <v>303.47453470796302</v>
      </c>
      <c r="AN346" s="13">
        <v>180.18978299243554</v>
      </c>
      <c r="AO346" s="13">
        <v>73.792865197513592</v>
      </c>
      <c r="AP346" s="14">
        <v>10.21160784037799</v>
      </c>
    </row>
    <row r="347" spans="2:42" x14ac:dyDescent="0.25">
      <c r="B347" s="11">
        <v>344</v>
      </c>
      <c r="C347" s="13">
        <v>2502.9425237588107</v>
      </c>
      <c r="D347" s="13">
        <v>2891.7445129299012</v>
      </c>
      <c r="E347" s="13">
        <v>2670.1431569906981</v>
      </c>
      <c r="F347" s="14">
        <v>3645.7055769740255</v>
      </c>
      <c r="G347" s="13">
        <v>0</v>
      </c>
      <c r="H347" s="13">
        <v>0</v>
      </c>
      <c r="I347" s="13">
        <v>0</v>
      </c>
      <c r="J347" s="14">
        <v>0</v>
      </c>
      <c r="K347" s="13">
        <v>13</v>
      </c>
      <c r="L347" s="13">
        <v>13</v>
      </c>
      <c r="M347" s="13">
        <v>6</v>
      </c>
      <c r="N347" s="14">
        <v>1</v>
      </c>
      <c r="O347" s="13">
        <v>0.63924759950028309</v>
      </c>
      <c r="P347" s="13">
        <v>0.8991112418038939</v>
      </c>
      <c r="Q347" s="13">
        <v>0.78647468563698275</v>
      </c>
      <c r="R347" s="14">
        <v>0.98746317386058324</v>
      </c>
      <c r="S347" s="13">
        <v>1950</v>
      </c>
      <c r="T347" s="13">
        <v>2600</v>
      </c>
      <c r="U347" s="13">
        <v>2400</v>
      </c>
      <c r="V347" s="14">
        <v>1100</v>
      </c>
      <c r="W347" s="13">
        <v>2150</v>
      </c>
      <c r="X347" s="13">
        <v>3000</v>
      </c>
      <c r="Y347" s="13">
        <v>3400</v>
      </c>
      <c r="Z347" s="14">
        <v>3600</v>
      </c>
      <c r="AA347" s="13">
        <v>4.8873605955068555</v>
      </c>
      <c r="AB347" s="13">
        <v>3.4607076271292203</v>
      </c>
      <c r="AC347" s="13">
        <v>12.410725103672146</v>
      </c>
      <c r="AD347" s="14">
        <v>5.337028190189832</v>
      </c>
      <c r="AE347" s="13">
        <v>63.535687741589122</v>
      </c>
      <c r="AF347" s="13">
        <v>44.989199152679866</v>
      </c>
      <c r="AG347" s="13">
        <v>74.464350622032867</v>
      </c>
      <c r="AH347" s="14">
        <v>5.337028190189832</v>
      </c>
      <c r="AI347" s="13">
        <v>35.072905306000251</v>
      </c>
      <c r="AJ347" s="13">
        <v>7.7146625115163703</v>
      </c>
      <c r="AK347" s="13">
        <v>13.212312619889916</v>
      </c>
      <c r="AL347" s="14">
        <v>3.6894866301901539</v>
      </c>
      <c r="AM347" s="13">
        <v>455.9477689780033</v>
      </c>
      <c r="AN347" s="13">
        <v>100.29061264971281</v>
      </c>
      <c r="AO347" s="13">
        <v>79.2738757193395</v>
      </c>
      <c r="AP347" s="14">
        <v>3.6894866301901539</v>
      </c>
    </row>
    <row r="348" spans="2:42" x14ac:dyDescent="0.25">
      <c r="B348" s="11">
        <v>345</v>
      </c>
      <c r="C348" s="13">
        <v>2104.8621630859684</v>
      </c>
      <c r="D348" s="13">
        <v>2829.2894712378625</v>
      </c>
      <c r="E348" s="13">
        <v>2325.8854044737914</v>
      </c>
      <c r="F348" s="14">
        <v>3639.2617772688982</v>
      </c>
      <c r="G348" s="13">
        <v>0</v>
      </c>
      <c r="H348" s="13">
        <v>0</v>
      </c>
      <c r="I348" s="13">
        <v>0</v>
      </c>
      <c r="J348" s="14">
        <v>0</v>
      </c>
      <c r="K348" s="13">
        <v>11</v>
      </c>
      <c r="L348" s="13">
        <v>9</v>
      </c>
      <c r="M348" s="13">
        <v>3</v>
      </c>
      <c r="N348" s="14">
        <v>1</v>
      </c>
      <c r="O348" s="13">
        <v>0.76014478670385588</v>
      </c>
      <c r="P348" s="13">
        <v>0.9189586383546875</v>
      </c>
      <c r="Q348" s="13">
        <v>0.90288197172599072</v>
      </c>
      <c r="R348" s="14">
        <v>0.98921160947691911</v>
      </c>
      <c r="S348" s="13">
        <v>1650</v>
      </c>
      <c r="T348" s="13">
        <v>1800</v>
      </c>
      <c r="U348" s="13">
        <v>1200</v>
      </c>
      <c r="V348" s="14">
        <v>1100</v>
      </c>
      <c r="W348" s="13">
        <v>1850</v>
      </c>
      <c r="X348" s="13">
        <v>2200</v>
      </c>
      <c r="Y348" s="13">
        <v>2200</v>
      </c>
      <c r="Z348" s="14">
        <v>3600</v>
      </c>
      <c r="AA348" s="13">
        <v>4.5298157170179225</v>
      </c>
      <c r="AB348" s="13">
        <v>2.3053560691987949</v>
      </c>
      <c r="AC348" s="13">
        <v>11.7422994400359</v>
      </c>
      <c r="AD348" s="14">
        <v>3.4455697435767494</v>
      </c>
      <c r="AE348" s="13">
        <v>49.827972887197149</v>
      </c>
      <c r="AF348" s="13">
        <v>20.748204622789153</v>
      </c>
      <c r="AG348" s="13">
        <v>35.226898320107701</v>
      </c>
      <c r="AH348" s="14">
        <v>3.4455697435767494</v>
      </c>
      <c r="AI348" s="13">
        <v>26.869412205386404</v>
      </c>
      <c r="AJ348" s="13">
        <v>10.661261794051196</v>
      </c>
      <c r="AK348" s="13">
        <v>11.566027345726324</v>
      </c>
      <c r="AL348" s="14">
        <v>4.3220714330414349</v>
      </c>
      <c r="AM348" s="13">
        <v>295.56353425925045</v>
      </c>
      <c r="AN348" s="13">
        <v>95.951356146460768</v>
      </c>
      <c r="AO348" s="13">
        <v>34.69808203717897</v>
      </c>
      <c r="AP348" s="14">
        <v>4.3220714330414349</v>
      </c>
    </row>
    <row r="349" spans="2:42" x14ac:dyDescent="0.25">
      <c r="B349" s="11">
        <v>346</v>
      </c>
      <c r="C349" s="13">
        <v>2006.4499835577558</v>
      </c>
      <c r="D349" s="13">
        <v>2729.643995599266</v>
      </c>
      <c r="E349" s="13">
        <v>2435.1036703597119</v>
      </c>
      <c r="F349" s="14">
        <v>3600</v>
      </c>
      <c r="G349" s="13">
        <v>0</v>
      </c>
      <c r="H349" s="13">
        <v>0</v>
      </c>
      <c r="I349" s="13">
        <v>0</v>
      </c>
      <c r="J349" s="14">
        <v>0</v>
      </c>
      <c r="K349" s="13">
        <v>9</v>
      </c>
      <c r="L349" s="13">
        <v>7</v>
      </c>
      <c r="M349" s="13">
        <v>5</v>
      </c>
      <c r="N349" s="14">
        <v>0</v>
      </c>
      <c r="O349" s="13">
        <v>0.79742830028732881</v>
      </c>
      <c r="P349" s="13">
        <v>0.9525051633809104</v>
      </c>
      <c r="Q349" s="13">
        <v>0.8623862817675394</v>
      </c>
      <c r="R349" s="14">
        <v>1</v>
      </c>
      <c r="S349" s="13">
        <v>1350</v>
      </c>
      <c r="T349" s="13">
        <v>1400</v>
      </c>
      <c r="U349" s="13">
        <v>2000</v>
      </c>
      <c r="V349" s="14">
        <v>0</v>
      </c>
      <c r="W349" s="13">
        <v>1550</v>
      </c>
      <c r="X349" s="13">
        <v>1800</v>
      </c>
      <c r="Y349" s="13">
        <v>3000</v>
      </c>
      <c r="Z349" s="14">
        <v>2500</v>
      </c>
      <c r="AA349" s="13">
        <v>2</v>
      </c>
      <c r="AB349" s="13">
        <v>2</v>
      </c>
      <c r="AC349" s="13">
        <v>10.775335006816883</v>
      </c>
      <c r="AD349" s="14">
        <v>2</v>
      </c>
      <c r="AE349" s="13">
        <v>18</v>
      </c>
      <c r="AF349" s="13">
        <v>14</v>
      </c>
      <c r="AG349" s="13">
        <v>53.876675034084414</v>
      </c>
      <c r="AH349" s="14">
        <v>0</v>
      </c>
      <c r="AI349" s="13">
        <v>30.411471954027398</v>
      </c>
      <c r="AJ349" s="13">
        <v>7.7703663902127182</v>
      </c>
      <c r="AK349" s="13">
        <v>9.0410404186574294</v>
      </c>
      <c r="AL349" s="14">
        <v>4.3690994885587449</v>
      </c>
      <c r="AM349" s="13">
        <v>273.70324758624656</v>
      </c>
      <c r="AN349" s="13">
        <v>54.392564731489031</v>
      </c>
      <c r="AO349" s="13">
        <v>45.205202093287149</v>
      </c>
      <c r="AP349" s="14">
        <v>0</v>
      </c>
    </row>
    <row r="350" spans="2:42" x14ac:dyDescent="0.25">
      <c r="B350" s="11">
        <v>347</v>
      </c>
      <c r="C350" s="13">
        <v>2057.6576755648457</v>
      </c>
      <c r="D350" s="13">
        <v>2771.7625574551607</v>
      </c>
      <c r="E350" s="13">
        <v>2156.3376773542277</v>
      </c>
      <c r="F350" s="14">
        <v>3600</v>
      </c>
      <c r="G350" s="13">
        <v>0</v>
      </c>
      <c r="H350" s="13">
        <v>0</v>
      </c>
      <c r="I350" s="13">
        <v>0</v>
      </c>
      <c r="J350" s="14">
        <v>0</v>
      </c>
      <c r="K350" s="13">
        <v>8</v>
      </c>
      <c r="L350" s="13">
        <v>8</v>
      </c>
      <c r="M350" s="13">
        <v>1</v>
      </c>
      <c r="N350" s="14">
        <v>0</v>
      </c>
      <c r="O350" s="13">
        <v>0.77758318062346565</v>
      </c>
      <c r="P350" s="13">
        <v>0.938031287350652</v>
      </c>
      <c r="Q350" s="13">
        <v>0.97387344387389607</v>
      </c>
      <c r="R350" s="14">
        <v>1</v>
      </c>
      <c r="S350" s="13">
        <v>1200</v>
      </c>
      <c r="T350" s="13">
        <v>1600</v>
      </c>
      <c r="U350" s="13">
        <v>400</v>
      </c>
      <c r="V350" s="14">
        <v>0</v>
      </c>
      <c r="W350" s="13">
        <v>1400</v>
      </c>
      <c r="X350" s="13">
        <v>2000</v>
      </c>
      <c r="Y350" s="13">
        <v>1400</v>
      </c>
      <c r="Z350" s="14">
        <v>2500</v>
      </c>
      <c r="AA350" s="13">
        <v>7.6586786208303286</v>
      </c>
      <c r="AB350" s="13">
        <v>3.759966930355537</v>
      </c>
      <c r="AC350" s="13">
        <v>12.093665405933304</v>
      </c>
      <c r="AD350" s="14">
        <v>4.9290730070986193</v>
      </c>
      <c r="AE350" s="13">
        <v>61.269428966642629</v>
      </c>
      <c r="AF350" s="13">
        <v>30.079735442844296</v>
      </c>
      <c r="AG350" s="13">
        <v>12.093665405933304</v>
      </c>
      <c r="AH350" s="14">
        <v>0</v>
      </c>
      <c r="AI350" s="13">
        <v>32.376348866945847</v>
      </c>
      <c r="AJ350" s="13">
        <v>7.3944013465271112</v>
      </c>
      <c r="AK350" s="13">
        <v>6.7174550048615247</v>
      </c>
      <c r="AL350" s="14">
        <v>5.6829418303488461</v>
      </c>
      <c r="AM350" s="13">
        <v>259.01079093556677</v>
      </c>
      <c r="AN350" s="13">
        <v>59.15521077221689</v>
      </c>
      <c r="AO350" s="13">
        <v>6.7174550048615247</v>
      </c>
      <c r="AP350" s="14">
        <v>0</v>
      </c>
    </row>
    <row r="351" spans="2:42" x14ac:dyDescent="0.25">
      <c r="B351" s="11">
        <v>348</v>
      </c>
      <c r="C351" s="13">
        <v>1927.8832131373345</v>
      </c>
      <c r="D351" s="13">
        <v>2910.065145056974</v>
      </c>
      <c r="E351" s="13">
        <v>2100</v>
      </c>
      <c r="F351" s="14">
        <v>3600</v>
      </c>
      <c r="G351" s="13">
        <v>0</v>
      </c>
      <c r="H351" s="13">
        <v>0</v>
      </c>
      <c r="I351" s="13">
        <v>0</v>
      </c>
      <c r="J351" s="14">
        <v>0</v>
      </c>
      <c r="K351" s="13">
        <v>6</v>
      </c>
      <c r="L351" s="13">
        <v>7</v>
      </c>
      <c r="M351" s="13">
        <v>0</v>
      </c>
      <c r="N351" s="14">
        <v>0</v>
      </c>
      <c r="O351" s="13">
        <v>0.82992579067911754</v>
      </c>
      <c r="P351" s="13">
        <v>0.89345078903692265</v>
      </c>
      <c r="Q351" s="13">
        <v>1</v>
      </c>
      <c r="R351" s="14">
        <v>1</v>
      </c>
      <c r="S351" s="13">
        <v>900</v>
      </c>
      <c r="T351" s="13">
        <v>1400</v>
      </c>
      <c r="U351" s="13">
        <v>0</v>
      </c>
      <c r="V351" s="14">
        <v>0</v>
      </c>
      <c r="W351" s="13">
        <v>1100</v>
      </c>
      <c r="X351" s="13">
        <v>1800</v>
      </c>
      <c r="Y351" s="13">
        <v>1000</v>
      </c>
      <c r="Z351" s="14">
        <v>2500</v>
      </c>
      <c r="AA351" s="13">
        <v>8.3771554939165149</v>
      </c>
      <c r="AB351" s="13">
        <v>4.026495631198312</v>
      </c>
      <c r="AC351" s="13">
        <v>10.991469774406905</v>
      </c>
      <c r="AD351" s="14">
        <v>3.0800908148698838</v>
      </c>
      <c r="AE351" s="13">
        <v>50.26293296349909</v>
      </c>
      <c r="AF351" s="13">
        <v>28.185469418388184</v>
      </c>
      <c r="AG351" s="13">
        <v>0</v>
      </c>
      <c r="AH351" s="14">
        <v>0</v>
      </c>
      <c r="AI351" s="13">
        <v>32.440654743095266</v>
      </c>
      <c r="AJ351" s="13">
        <v>17.892199195491894</v>
      </c>
      <c r="AK351" s="13">
        <v>6.8967069079194321</v>
      </c>
      <c r="AL351" s="14">
        <v>4.1116181861752796</v>
      </c>
      <c r="AM351" s="13">
        <v>194.64392845857159</v>
      </c>
      <c r="AN351" s="13">
        <v>125.24539436844326</v>
      </c>
      <c r="AO351" s="13">
        <v>0</v>
      </c>
      <c r="AP351" s="14">
        <v>0</v>
      </c>
    </row>
    <row r="352" spans="2:42" x14ac:dyDescent="0.25">
      <c r="B352" s="11">
        <v>349</v>
      </c>
      <c r="C352" s="13">
        <v>1923.4294887287574</v>
      </c>
      <c r="D352" s="13">
        <v>2975.2052731704293</v>
      </c>
      <c r="E352" s="13">
        <v>2343.1933931046506</v>
      </c>
      <c r="F352" s="14">
        <v>3667.878069319027</v>
      </c>
      <c r="G352" s="13">
        <v>0</v>
      </c>
      <c r="H352" s="13">
        <v>0</v>
      </c>
      <c r="I352" s="13">
        <v>0</v>
      </c>
      <c r="J352" s="14">
        <v>0</v>
      </c>
      <c r="K352" s="13">
        <v>8</v>
      </c>
      <c r="L352" s="13">
        <v>14</v>
      </c>
      <c r="M352" s="13">
        <v>4</v>
      </c>
      <c r="N352" s="14">
        <v>2</v>
      </c>
      <c r="O352" s="13">
        <v>0.8318474939559547</v>
      </c>
      <c r="P352" s="13">
        <v>0.87388928200890015</v>
      </c>
      <c r="Q352" s="13">
        <v>0.8962128376512587</v>
      </c>
      <c r="R352" s="14">
        <v>0.98149391336456582</v>
      </c>
      <c r="S352" s="13">
        <v>1200</v>
      </c>
      <c r="T352" s="13">
        <v>2800</v>
      </c>
      <c r="U352" s="13">
        <v>1600</v>
      </c>
      <c r="V352" s="14">
        <v>2200</v>
      </c>
      <c r="W352" s="13">
        <v>1400</v>
      </c>
      <c r="X352" s="13">
        <v>3200</v>
      </c>
      <c r="Y352" s="13">
        <v>2600</v>
      </c>
      <c r="Z352" s="14">
        <v>4700</v>
      </c>
      <c r="AA352" s="13">
        <v>3.6557613843189962</v>
      </c>
      <c r="AB352" s="13">
        <v>4.103511175164491</v>
      </c>
      <c r="AC352" s="13">
        <v>7.548263009337183</v>
      </c>
      <c r="AD352" s="14">
        <v>2.7869238280459507</v>
      </c>
      <c r="AE352" s="13">
        <v>29.24609107455197</v>
      </c>
      <c r="AF352" s="13">
        <v>57.449156452302873</v>
      </c>
      <c r="AG352" s="13">
        <v>30.193052037348732</v>
      </c>
      <c r="AH352" s="14">
        <v>5.5738476560919015</v>
      </c>
      <c r="AI352" s="13">
        <v>26.611689703609159</v>
      </c>
      <c r="AJ352" s="13">
        <v>8.867876961062926</v>
      </c>
      <c r="AK352" s="13">
        <v>11.133426213436239</v>
      </c>
      <c r="AL352" s="14">
        <v>3.8752673607103785</v>
      </c>
      <c r="AM352" s="13">
        <v>212.89351762887327</v>
      </c>
      <c r="AN352" s="13">
        <v>124.15027745488096</v>
      </c>
      <c r="AO352" s="13">
        <v>44.533704853744958</v>
      </c>
      <c r="AP352" s="14">
        <v>7.7505347214207569</v>
      </c>
    </row>
    <row r="353" spans="2:42" x14ac:dyDescent="0.25">
      <c r="B353" s="11">
        <v>350</v>
      </c>
      <c r="C353" s="13">
        <v>2398.8249340887</v>
      </c>
      <c r="D353" s="13">
        <v>3260.2509168825641</v>
      </c>
      <c r="E353" s="13">
        <v>2282.1109129052511</v>
      </c>
      <c r="F353" s="14">
        <v>3768.0522852472832</v>
      </c>
      <c r="G353" s="13">
        <v>0</v>
      </c>
      <c r="H353" s="13">
        <v>0</v>
      </c>
      <c r="I353" s="13">
        <v>0</v>
      </c>
      <c r="J353" s="14">
        <v>0</v>
      </c>
      <c r="K353" s="13">
        <v>14</v>
      </c>
      <c r="L353" s="13">
        <v>17</v>
      </c>
      <c r="M353" s="13">
        <v>3</v>
      </c>
      <c r="N353" s="14">
        <v>3</v>
      </c>
      <c r="O353" s="13">
        <v>0.66699323375502217</v>
      </c>
      <c r="P353" s="13">
        <v>0.79748463117866619</v>
      </c>
      <c r="Q353" s="13">
        <v>0.92020067391316485</v>
      </c>
      <c r="R353" s="14">
        <v>0.95540075547644521</v>
      </c>
      <c r="S353" s="13">
        <v>2100</v>
      </c>
      <c r="T353" s="13">
        <v>3400</v>
      </c>
      <c r="U353" s="13">
        <v>1200</v>
      </c>
      <c r="V353" s="14">
        <v>3300</v>
      </c>
      <c r="W353" s="13">
        <v>2300</v>
      </c>
      <c r="X353" s="13">
        <v>3800</v>
      </c>
      <c r="Y353" s="13">
        <v>2200</v>
      </c>
      <c r="Z353" s="14">
        <v>5800</v>
      </c>
      <c r="AA353" s="13">
        <v>3.9555517309319739</v>
      </c>
      <c r="AB353" s="13">
        <v>3.8599491521525811</v>
      </c>
      <c r="AC353" s="13">
        <v>11.080723842026774</v>
      </c>
      <c r="AD353" s="14">
        <v>4.829986051403572</v>
      </c>
      <c r="AE353" s="13">
        <v>55.377724233047637</v>
      </c>
      <c r="AF353" s="13">
        <v>65.619135586593885</v>
      </c>
      <c r="AG353" s="13">
        <v>33.242171526080327</v>
      </c>
      <c r="AH353" s="14">
        <v>14.489958154210715</v>
      </c>
      <c r="AI353" s="13">
        <v>30.296572797122892</v>
      </c>
      <c r="AJ353" s="13">
        <v>13.294293853889812</v>
      </c>
      <c r="AK353" s="13">
        <v>8.0711144188136359</v>
      </c>
      <c r="AL353" s="14">
        <v>5.8738326342495704</v>
      </c>
      <c r="AM353" s="13">
        <v>424.15201915972045</v>
      </c>
      <c r="AN353" s="13">
        <v>226.00299551612682</v>
      </c>
      <c r="AO353" s="13">
        <v>24.213343256440908</v>
      </c>
      <c r="AP353" s="14">
        <v>17.621497902748711</v>
      </c>
    </row>
    <row r="354" spans="2:42" x14ac:dyDescent="0.25">
      <c r="B354" s="11">
        <v>351</v>
      </c>
      <c r="C354" s="13">
        <v>1856.473577507506</v>
      </c>
      <c r="D354" s="13">
        <v>2983.3136037083655</v>
      </c>
      <c r="E354" s="13">
        <v>2178.7172563670806</v>
      </c>
      <c r="F354" s="14">
        <v>3600</v>
      </c>
      <c r="G354" s="13">
        <v>0</v>
      </c>
      <c r="H354" s="13">
        <v>0</v>
      </c>
      <c r="I354" s="13">
        <v>0</v>
      </c>
      <c r="J354" s="14">
        <v>0</v>
      </c>
      <c r="K354" s="13">
        <v>5</v>
      </c>
      <c r="L354" s="13">
        <v>14</v>
      </c>
      <c r="M354" s="13">
        <v>2</v>
      </c>
      <c r="N354" s="14">
        <v>0</v>
      </c>
      <c r="O354" s="13">
        <v>0.86184905585790972</v>
      </c>
      <c r="P354" s="13">
        <v>0.87151414345716349</v>
      </c>
      <c r="Q354" s="13">
        <v>0.96386990733330025</v>
      </c>
      <c r="R354" s="14">
        <v>1</v>
      </c>
      <c r="S354" s="13">
        <v>750</v>
      </c>
      <c r="T354" s="13">
        <v>2800</v>
      </c>
      <c r="U354" s="13">
        <v>800</v>
      </c>
      <c r="V354" s="14">
        <v>0</v>
      </c>
      <c r="W354" s="13">
        <v>950</v>
      </c>
      <c r="X354" s="13">
        <v>3200</v>
      </c>
      <c r="Y354" s="13">
        <v>1800</v>
      </c>
      <c r="Z354" s="14">
        <v>2500</v>
      </c>
      <c r="AA354" s="13">
        <v>8.2169658259196545</v>
      </c>
      <c r="AB354" s="13">
        <v>3.2573804761361718</v>
      </c>
      <c r="AC354" s="13">
        <v>7.3625225893334605</v>
      </c>
      <c r="AD354" s="14">
        <v>4.3451068039457752</v>
      </c>
      <c r="AE354" s="13">
        <v>41.084829129598276</v>
      </c>
      <c r="AF354" s="13">
        <v>45.603326665906408</v>
      </c>
      <c r="AG354" s="13">
        <v>14.725045178666921</v>
      </c>
      <c r="AH354" s="14">
        <v>0</v>
      </c>
      <c r="AI354" s="13">
        <v>31.570506087002329</v>
      </c>
      <c r="AJ354" s="13">
        <v>9.9583076254127327</v>
      </c>
      <c r="AK354" s="13">
        <v>5.6443107706784481</v>
      </c>
      <c r="AL354" s="14">
        <v>5.2388583452400646</v>
      </c>
      <c r="AM354" s="13">
        <v>157.85253043501166</v>
      </c>
      <c r="AN354" s="13">
        <v>139.41630675577827</v>
      </c>
      <c r="AO354" s="13">
        <v>11.288621541356896</v>
      </c>
      <c r="AP354" s="14">
        <v>0</v>
      </c>
    </row>
    <row r="355" spans="2:42" x14ac:dyDescent="0.25">
      <c r="B355" s="11">
        <v>352</v>
      </c>
      <c r="C355" s="13">
        <v>2046.8389683606808</v>
      </c>
      <c r="D355" s="13">
        <v>2824.5988986227726</v>
      </c>
      <c r="E355" s="13">
        <v>2285.5473592620183</v>
      </c>
      <c r="F355" s="14">
        <v>3734.1033031124171</v>
      </c>
      <c r="G355" s="13">
        <v>0</v>
      </c>
      <c r="H355" s="13">
        <v>0</v>
      </c>
      <c r="I355" s="13">
        <v>0</v>
      </c>
      <c r="J355" s="14">
        <v>0</v>
      </c>
      <c r="K355" s="13">
        <v>9</v>
      </c>
      <c r="L355" s="13">
        <v>8</v>
      </c>
      <c r="M355" s="13">
        <v>3</v>
      </c>
      <c r="N355" s="14">
        <v>2</v>
      </c>
      <c r="O355" s="13">
        <v>0.78169314964793957</v>
      </c>
      <c r="P355" s="13">
        <v>0.92048467528176003</v>
      </c>
      <c r="Q355" s="13">
        <v>0.91881710150957896</v>
      </c>
      <c r="R355" s="14">
        <v>0.96408687917106084</v>
      </c>
      <c r="S355" s="13">
        <v>1350</v>
      </c>
      <c r="T355" s="13">
        <v>1600</v>
      </c>
      <c r="U355" s="13">
        <v>1200</v>
      </c>
      <c r="V355" s="14">
        <v>2200</v>
      </c>
      <c r="W355" s="13">
        <v>1550</v>
      </c>
      <c r="X355" s="13">
        <v>2000</v>
      </c>
      <c r="Y355" s="13">
        <v>2200</v>
      </c>
      <c r="Z355" s="14">
        <v>4700</v>
      </c>
      <c r="AA355" s="13">
        <v>7.6348359576627631</v>
      </c>
      <c r="AB355" s="13">
        <v>2.6634267944549395</v>
      </c>
      <c r="AC355" s="13">
        <v>9.641210820247144</v>
      </c>
      <c r="AD355" s="14">
        <v>6.4606057577200797</v>
      </c>
      <c r="AE355" s="13">
        <v>68.713523618964871</v>
      </c>
      <c r="AF355" s="13">
        <v>21.307414355639516</v>
      </c>
      <c r="AG355" s="13">
        <v>28.92363246074143</v>
      </c>
      <c r="AH355" s="14">
        <v>12.921211515440159</v>
      </c>
      <c r="AI355" s="13">
        <v>27.294260098666921</v>
      </c>
      <c r="AJ355" s="13">
        <v>11.649331654828245</v>
      </c>
      <c r="AK355" s="13">
        <v>9.8426848174538915</v>
      </c>
      <c r="AL355" s="14">
        <v>6.468117740698025</v>
      </c>
      <c r="AM355" s="13">
        <v>245.64834088800228</v>
      </c>
      <c r="AN355" s="13">
        <v>93.194653238625961</v>
      </c>
      <c r="AO355" s="13">
        <v>29.528054452361673</v>
      </c>
      <c r="AP355" s="14">
        <v>12.93623548139605</v>
      </c>
    </row>
    <row r="356" spans="2:42" x14ac:dyDescent="0.25">
      <c r="B356" s="11">
        <v>353</v>
      </c>
      <c r="C356" s="13">
        <v>1972.4041004591829</v>
      </c>
      <c r="D356" s="13">
        <v>3100.8482194935605</v>
      </c>
      <c r="E356" s="13">
        <v>2598.3090932190012</v>
      </c>
      <c r="F356" s="14">
        <v>3600</v>
      </c>
      <c r="G356" s="13">
        <v>0</v>
      </c>
      <c r="H356" s="13">
        <v>0</v>
      </c>
      <c r="I356" s="13">
        <v>0</v>
      </c>
      <c r="J356" s="14">
        <v>0</v>
      </c>
      <c r="K356" s="13">
        <v>7</v>
      </c>
      <c r="L356" s="13">
        <v>14</v>
      </c>
      <c r="M356" s="13">
        <v>6</v>
      </c>
      <c r="N356" s="14">
        <v>0</v>
      </c>
      <c r="O356" s="13">
        <v>0.81119279747365869</v>
      </c>
      <c r="P356" s="13">
        <v>0.83848025313042884</v>
      </c>
      <c r="Q356" s="13">
        <v>0.80821793122324237</v>
      </c>
      <c r="R356" s="14">
        <v>1</v>
      </c>
      <c r="S356" s="13">
        <v>1050</v>
      </c>
      <c r="T356" s="13">
        <v>2800</v>
      </c>
      <c r="U356" s="13">
        <v>2400</v>
      </c>
      <c r="V356" s="14">
        <v>0</v>
      </c>
      <c r="W356" s="13">
        <v>1250</v>
      </c>
      <c r="X356" s="13">
        <v>3200</v>
      </c>
      <c r="Y356" s="13">
        <v>3400</v>
      </c>
      <c r="Z356" s="14">
        <v>2500</v>
      </c>
      <c r="AA356" s="13">
        <v>8.9195966092035164</v>
      </c>
      <c r="AB356" s="13">
        <v>3.9065306588739181</v>
      </c>
      <c r="AC356" s="13">
        <v>11.624715757160526</v>
      </c>
      <c r="AD356" s="14">
        <v>7.0015926494671685</v>
      </c>
      <c r="AE356" s="13">
        <v>62.437176264424615</v>
      </c>
      <c r="AF356" s="13">
        <v>54.691429224234852</v>
      </c>
      <c r="AG356" s="13">
        <v>69.748294542963151</v>
      </c>
      <c r="AH356" s="14">
        <v>0</v>
      </c>
      <c r="AI356" s="13">
        <v>29.92074219621529</v>
      </c>
      <c r="AJ356" s="13">
        <v>12.706929019139123</v>
      </c>
      <c r="AK356" s="13">
        <v>11.38913249605039</v>
      </c>
      <c r="AL356" s="14">
        <v>5.3552042915928073</v>
      </c>
      <c r="AM356" s="13">
        <v>209.44519537350703</v>
      </c>
      <c r="AN356" s="13">
        <v>177.89700626794772</v>
      </c>
      <c r="AO356" s="13">
        <v>68.334794976302334</v>
      </c>
      <c r="AP356" s="14">
        <v>0</v>
      </c>
    </row>
    <row r="357" spans="2:42" x14ac:dyDescent="0.25">
      <c r="B357" s="11">
        <v>354</v>
      </c>
      <c r="C357" s="13">
        <v>2014.7191377781751</v>
      </c>
      <c r="D357" s="13">
        <v>2928.3592248947625</v>
      </c>
      <c r="E357" s="13">
        <v>2616.4981214031186</v>
      </c>
      <c r="F357" s="14">
        <v>3651.0168542569754</v>
      </c>
      <c r="G357" s="13">
        <v>0</v>
      </c>
      <c r="H357" s="13">
        <v>0</v>
      </c>
      <c r="I357" s="13">
        <v>0</v>
      </c>
      <c r="J357" s="14">
        <v>0</v>
      </c>
      <c r="K357" s="13">
        <v>8</v>
      </c>
      <c r="L357" s="13">
        <v>13</v>
      </c>
      <c r="M357" s="13">
        <v>8</v>
      </c>
      <c r="N357" s="14">
        <v>1</v>
      </c>
      <c r="O357" s="13">
        <v>0.79415535892733624</v>
      </c>
      <c r="P357" s="13">
        <v>0.8878692128672967</v>
      </c>
      <c r="Q357" s="13">
        <v>0.80259946790019399</v>
      </c>
      <c r="R357" s="14">
        <v>0.98602667248783271</v>
      </c>
      <c r="S357" s="13">
        <v>1200</v>
      </c>
      <c r="T357" s="13">
        <v>2600</v>
      </c>
      <c r="U357" s="13">
        <v>3200</v>
      </c>
      <c r="V357" s="14">
        <v>1100</v>
      </c>
      <c r="W357" s="13">
        <v>1400</v>
      </c>
      <c r="X357" s="13">
        <v>3000</v>
      </c>
      <c r="Y357" s="13">
        <v>4200</v>
      </c>
      <c r="Z357" s="14">
        <v>3600</v>
      </c>
      <c r="AA357" s="13">
        <v>3.3157767954922619</v>
      </c>
      <c r="AB357" s="13">
        <v>2.6549564576756555</v>
      </c>
      <c r="AC357" s="13">
        <v>7.2386733627752395</v>
      </c>
      <c r="AD357" s="14">
        <v>3.0662302025533315</v>
      </c>
      <c r="AE357" s="13">
        <v>26.526214363938095</v>
      </c>
      <c r="AF357" s="13">
        <v>34.514433949783523</v>
      </c>
      <c r="AG357" s="13">
        <v>57.909386902201916</v>
      </c>
      <c r="AH357" s="14">
        <v>3.0662302025533315</v>
      </c>
      <c r="AI357" s="13">
        <v>33.736258597587224</v>
      </c>
      <c r="AJ357" s="13">
        <v>9.7656845785622544</v>
      </c>
      <c r="AK357" s="13">
        <v>10.5273745262073</v>
      </c>
      <c r="AL357" s="14">
        <v>6.9945656062070567</v>
      </c>
      <c r="AM357" s="13">
        <v>269.89006878069779</v>
      </c>
      <c r="AN357" s="13">
        <v>126.95389952130931</v>
      </c>
      <c r="AO357" s="13">
        <v>84.2189962096584</v>
      </c>
      <c r="AP357" s="14">
        <v>6.9945656062070567</v>
      </c>
    </row>
    <row r="358" spans="2:42" x14ac:dyDescent="0.25">
      <c r="B358" s="11">
        <v>355</v>
      </c>
      <c r="C358" s="13">
        <v>1998.5576350230858</v>
      </c>
      <c r="D358" s="13">
        <v>2830.8310926900026</v>
      </c>
      <c r="E358" s="13">
        <v>2193.3341728777759</v>
      </c>
      <c r="F358" s="14">
        <v>3678.2737809988312</v>
      </c>
      <c r="G358" s="13">
        <v>0</v>
      </c>
      <c r="H358" s="13">
        <v>0</v>
      </c>
      <c r="I358" s="13">
        <v>0</v>
      </c>
      <c r="J358" s="14">
        <v>0</v>
      </c>
      <c r="K358" s="13">
        <v>9</v>
      </c>
      <c r="L358" s="13">
        <v>14</v>
      </c>
      <c r="M358" s="13">
        <v>2</v>
      </c>
      <c r="N358" s="14">
        <v>2</v>
      </c>
      <c r="O358" s="13">
        <v>0.80057736237439958</v>
      </c>
      <c r="P358" s="13">
        <v>0.91845818943911106</v>
      </c>
      <c r="Q358" s="13">
        <v>0.95744644202788465</v>
      </c>
      <c r="R358" s="14">
        <v>0.97871996875187028</v>
      </c>
      <c r="S358" s="13">
        <v>1350</v>
      </c>
      <c r="T358" s="13">
        <v>2800</v>
      </c>
      <c r="U358" s="13">
        <v>800</v>
      </c>
      <c r="V358" s="14">
        <v>2200</v>
      </c>
      <c r="W358" s="13">
        <v>1550</v>
      </c>
      <c r="X358" s="13">
        <v>3200</v>
      </c>
      <c r="Y358" s="13">
        <v>1800</v>
      </c>
      <c r="Z358" s="14">
        <v>4700</v>
      </c>
      <c r="AA358" s="13">
        <v>2</v>
      </c>
      <c r="AB358" s="13">
        <v>2.4881107177073942</v>
      </c>
      <c r="AC358" s="13">
        <v>11.186660609281772</v>
      </c>
      <c r="AD358" s="14">
        <v>2.2016912237925297</v>
      </c>
      <c r="AE358" s="13">
        <v>18</v>
      </c>
      <c r="AF358" s="13">
        <v>34.833550047903522</v>
      </c>
      <c r="AG358" s="13">
        <v>22.373321218563543</v>
      </c>
      <c r="AH358" s="14">
        <v>4.4033824475850594</v>
      </c>
      <c r="AI358" s="13">
        <v>29.907622020096067</v>
      </c>
      <c r="AJ358" s="13">
        <v>5.8990469399840428</v>
      </c>
      <c r="AK358" s="13">
        <v>4.1326202606797464</v>
      </c>
      <c r="AL358" s="14">
        <v>5.4591200255341716</v>
      </c>
      <c r="AM358" s="13">
        <v>269.16859818086459</v>
      </c>
      <c r="AN358" s="13">
        <v>82.586657159776593</v>
      </c>
      <c r="AO358" s="13">
        <v>8.2652405213594928</v>
      </c>
      <c r="AP358" s="14">
        <v>10.918240051068343</v>
      </c>
    </row>
    <row r="359" spans="2:42" x14ac:dyDescent="0.25">
      <c r="B359" s="11">
        <v>356</v>
      </c>
      <c r="C359" s="13">
        <v>2009.6943765732776</v>
      </c>
      <c r="D359" s="13">
        <v>3082.3227908154549</v>
      </c>
      <c r="E359" s="13">
        <v>2217.702448937237</v>
      </c>
      <c r="F359" s="14">
        <v>3714.6018931473468</v>
      </c>
      <c r="G359" s="13">
        <v>0</v>
      </c>
      <c r="H359" s="13">
        <v>0</v>
      </c>
      <c r="I359" s="13">
        <v>0</v>
      </c>
      <c r="J359" s="14">
        <v>0</v>
      </c>
      <c r="K359" s="13">
        <v>8</v>
      </c>
      <c r="L359" s="13">
        <v>18</v>
      </c>
      <c r="M359" s="13">
        <v>2</v>
      </c>
      <c r="N359" s="14">
        <v>2</v>
      </c>
      <c r="O359" s="13">
        <v>0.79614095488894887</v>
      </c>
      <c r="P359" s="13">
        <v>0.84351970135877552</v>
      </c>
      <c r="Q359" s="13">
        <v>0.94692595077683106</v>
      </c>
      <c r="R359" s="14">
        <v>0.96914827040852936</v>
      </c>
      <c r="S359" s="13">
        <v>1200</v>
      </c>
      <c r="T359" s="13">
        <v>3600</v>
      </c>
      <c r="U359" s="13">
        <v>800</v>
      </c>
      <c r="V359" s="14">
        <v>2200</v>
      </c>
      <c r="W359" s="13">
        <v>1400</v>
      </c>
      <c r="X359" s="13">
        <v>4000</v>
      </c>
      <c r="Y359" s="13">
        <v>1800</v>
      </c>
      <c r="Z359" s="14">
        <v>4700</v>
      </c>
      <c r="AA359" s="13">
        <v>6.2274758156019416</v>
      </c>
      <c r="AB359" s="13">
        <v>2</v>
      </c>
      <c r="AC359" s="13">
        <v>11.483912427254729</v>
      </c>
      <c r="AD359" s="14">
        <v>6.7029445351510866</v>
      </c>
      <c r="AE359" s="13">
        <v>49.819806524815533</v>
      </c>
      <c r="AF359" s="13">
        <v>36</v>
      </c>
      <c r="AG359" s="13">
        <v>22.967824854509459</v>
      </c>
      <c r="AH359" s="14">
        <v>13.405889070302173</v>
      </c>
      <c r="AI359" s="13">
        <v>30.467152304387252</v>
      </c>
      <c r="AJ359" s="13">
        <v>10.518423891297962</v>
      </c>
      <c r="AK359" s="13">
        <v>7.6227452930861128</v>
      </c>
      <c r="AL359" s="14">
        <v>4.4036781177783402</v>
      </c>
      <c r="AM359" s="13">
        <v>243.73721843509801</v>
      </c>
      <c r="AN359" s="13">
        <v>189.3316300433633</v>
      </c>
      <c r="AO359" s="13">
        <v>15.245490586172226</v>
      </c>
      <c r="AP359" s="14">
        <v>8.8073562355566803</v>
      </c>
    </row>
    <row r="360" spans="2:42" x14ac:dyDescent="0.25">
      <c r="B360" s="11">
        <v>357</v>
      </c>
      <c r="C360" s="13">
        <v>2296.3842599879854</v>
      </c>
      <c r="D360" s="13">
        <v>3039.0353685561013</v>
      </c>
      <c r="E360" s="13">
        <v>2328.4890268894601</v>
      </c>
      <c r="F360" s="14">
        <v>3600</v>
      </c>
      <c r="G360" s="13">
        <v>0</v>
      </c>
      <c r="H360" s="13">
        <v>0</v>
      </c>
      <c r="I360" s="13">
        <v>0</v>
      </c>
      <c r="J360" s="14">
        <v>0</v>
      </c>
      <c r="K360" s="13">
        <v>12</v>
      </c>
      <c r="L360" s="13">
        <v>15</v>
      </c>
      <c r="M360" s="13">
        <v>4</v>
      </c>
      <c r="N360" s="14">
        <v>0</v>
      </c>
      <c r="O360" s="13">
        <v>0.69674750340274982</v>
      </c>
      <c r="P360" s="13">
        <v>0.85553463013341147</v>
      </c>
      <c r="Q360" s="13">
        <v>0.90187240555963022</v>
      </c>
      <c r="R360" s="14">
        <v>1</v>
      </c>
      <c r="S360" s="13">
        <v>1800</v>
      </c>
      <c r="T360" s="13">
        <v>3000</v>
      </c>
      <c r="U360" s="13">
        <v>1600</v>
      </c>
      <c r="V360" s="14">
        <v>0</v>
      </c>
      <c r="W360" s="13">
        <v>2000</v>
      </c>
      <c r="X360" s="13">
        <v>3400</v>
      </c>
      <c r="Y360" s="13">
        <v>2600</v>
      </c>
      <c r="Z360" s="14">
        <v>2500</v>
      </c>
      <c r="AA360" s="13">
        <v>11.136609999244463</v>
      </c>
      <c r="AB360" s="13">
        <v>3.147010675097405</v>
      </c>
      <c r="AC360" s="13">
        <v>10.54088997852768</v>
      </c>
      <c r="AD360" s="14">
        <v>2.0480820446367893</v>
      </c>
      <c r="AE360" s="13">
        <v>133.63931999093356</v>
      </c>
      <c r="AF360" s="13">
        <v>47.205160126461074</v>
      </c>
      <c r="AG360" s="13">
        <v>42.163559914110721</v>
      </c>
      <c r="AH360" s="14">
        <v>0</v>
      </c>
      <c r="AI360" s="13">
        <v>25.253689592425559</v>
      </c>
      <c r="AJ360" s="13">
        <v>10.72166483209509</v>
      </c>
      <c r="AK360" s="13">
        <v>7.1220770207388728</v>
      </c>
      <c r="AL360" s="14">
        <v>4.5184520745486694</v>
      </c>
      <c r="AM360" s="13">
        <v>303.04427510910671</v>
      </c>
      <c r="AN360" s="13">
        <v>160.82497248142636</v>
      </c>
      <c r="AO360" s="13">
        <v>28.488308082955491</v>
      </c>
      <c r="AP360" s="14">
        <v>0</v>
      </c>
    </row>
    <row r="361" spans="2:42" x14ac:dyDescent="0.25">
      <c r="B361" s="11">
        <v>358</v>
      </c>
      <c r="C361" s="13">
        <v>1982.7034361738779</v>
      </c>
      <c r="D361" s="13">
        <v>2905.2097386049468</v>
      </c>
      <c r="E361" s="13">
        <v>2525.8638268567329</v>
      </c>
      <c r="F361" s="14">
        <v>3600</v>
      </c>
      <c r="G361" s="13">
        <v>0</v>
      </c>
      <c r="H361" s="13">
        <v>0</v>
      </c>
      <c r="I361" s="13">
        <v>0</v>
      </c>
      <c r="J361" s="14">
        <v>0</v>
      </c>
      <c r="K361" s="13">
        <v>7</v>
      </c>
      <c r="L361" s="13">
        <v>10</v>
      </c>
      <c r="M361" s="13">
        <v>6</v>
      </c>
      <c r="N361" s="14">
        <v>0</v>
      </c>
      <c r="O361" s="13">
        <v>0.80697898173193272</v>
      </c>
      <c r="P361" s="13">
        <v>0.89494399163362792</v>
      </c>
      <c r="Q361" s="13">
        <v>0.83139873878842807</v>
      </c>
      <c r="R361" s="14">
        <v>1</v>
      </c>
      <c r="S361" s="13">
        <v>1050</v>
      </c>
      <c r="T361" s="13">
        <v>2000</v>
      </c>
      <c r="U361" s="13">
        <v>2400</v>
      </c>
      <c r="V361" s="14">
        <v>0</v>
      </c>
      <c r="W361" s="13">
        <v>1250</v>
      </c>
      <c r="X361" s="13">
        <v>2400</v>
      </c>
      <c r="Y361" s="13">
        <v>3400</v>
      </c>
      <c r="Z361" s="14">
        <v>2500</v>
      </c>
      <c r="AA361" s="13">
        <v>12.463729420035694</v>
      </c>
      <c r="AB361" s="13">
        <v>2</v>
      </c>
      <c r="AC361" s="13">
        <v>13.114546155356624</v>
      </c>
      <c r="AD361" s="14">
        <v>2.6060613855748378</v>
      </c>
      <c r="AE361" s="13">
        <v>87.246105940249862</v>
      </c>
      <c r="AF361" s="13">
        <v>20</v>
      </c>
      <c r="AG361" s="13">
        <v>78.687276932139753</v>
      </c>
      <c r="AH361" s="14">
        <v>0</v>
      </c>
      <c r="AI361" s="13">
        <v>27.243451480823865</v>
      </c>
      <c r="AJ361" s="13">
        <v>13.128065204757577</v>
      </c>
      <c r="AK361" s="13">
        <v>7.1176051900320081</v>
      </c>
      <c r="AL361" s="14">
        <v>5.2649179315364316</v>
      </c>
      <c r="AM361" s="13">
        <v>190.70416036576705</v>
      </c>
      <c r="AN361" s="13">
        <v>131.28065204757578</v>
      </c>
      <c r="AO361" s="13">
        <v>42.705631140192047</v>
      </c>
      <c r="AP361" s="14">
        <v>0</v>
      </c>
    </row>
    <row r="362" spans="2:42" x14ac:dyDescent="0.25">
      <c r="B362" s="11">
        <v>359</v>
      </c>
      <c r="C362" s="13">
        <v>2350.137858039579</v>
      </c>
      <c r="D362" s="13">
        <v>3025.6848320666641</v>
      </c>
      <c r="E362" s="13">
        <v>2525.2294835776975</v>
      </c>
      <c r="F362" s="14">
        <v>3689.8227381213301</v>
      </c>
      <c r="G362" s="13">
        <v>0</v>
      </c>
      <c r="H362" s="13">
        <v>0</v>
      </c>
      <c r="I362" s="13">
        <v>0</v>
      </c>
      <c r="J362" s="14">
        <v>0</v>
      </c>
      <c r="K362" s="13">
        <v>10</v>
      </c>
      <c r="L362" s="13">
        <v>13</v>
      </c>
      <c r="M362" s="13">
        <v>7</v>
      </c>
      <c r="N362" s="14">
        <v>2</v>
      </c>
      <c r="O362" s="13">
        <v>0.6808111254097563</v>
      </c>
      <c r="P362" s="13">
        <v>0.85930959247467154</v>
      </c>
      <c r="Q362" s="13">
        <v>0.83160758800612433</v>
      </c>
      <c r="R362" s="14">
        <v>0.97565662512908047</v>
      </c>
      <c r="S362" s="13">
        <v>1500</v>
      </c>
      <c r="T362" s="13">
        <v>2600</v>
      </c>
      <c r="U362" s="13">
        <v>2800</v>
      </c>
      <c r="V362" s="14">
        <v>2200</v>
      </c>
      <c r="W362" s="13">
        <v>1700</v>
      </c>
      <c r="X362" s="13">
        <v>3000</v>
      </c>
      <c r="Y362" s="13">
        <v>3800</v>
      </c>
      <c r="Z362" s="14">
        <v>4700</v>
      </c>
      <c r="AA362" s="13">
        <v>10.961831843746435</v>
      </c>
      <c r="AB362" s="13">
        <v>2.5769993187483058</v>
      </c>
      <c r="AC362" s="13">
        <v>8.3642798295479803</v>
      </c>
      <c r="AD362" s="14">
        <v>2</v>
      </c>
      <c r="AE362" s="13">
        <v>109.61831843746435</v>
      </c>
      <c r="AF362" s="13">
        <v>33.500991143727973</v>
      </c>
      <c r="AG362" s="13">
        <v>58.549958806835861</v>
      </c>
      <c r="AH362" s="14">
        <v>4</v>
      </c>
      <c r="AI362" s="13">
        <v>35.001366097248663</v>
      </c>
      <c r="AJ362" s="13">
        <v>13.007168899441925</v>
      </c>
      <c r="AK362" s="13">
        <v>8.9560825469649465</v>
      </c>
      <c r="AL362" s="14">
        <v>6.7636149535310555</v>
      </c>
      <c r="AM362" s="13">
        <v>350.0136609724866</v>
      </c>
      <c r="AN362" s="13">
        <v>169.09319569274504</v>
      </c>
      <c r="AO362" s="13">
        <v>62.692577828754622</v>
      </c>
      <c r="AP362" s="14">
        <v>13.527229907062111</v>
      </c>
    </row>
    <row r="363" spans="2:42" x14ac:dyDescent="0.25">
      <c r="B363" s="11">
        <v>360</v>
      </c>
      <c r="C363" s="13">
        <v>2380.762514380242</v>
      </c>
      <c r="D363" s="13">
        <v>3035.4350724861383</v>
      </c>
      <c r="E363" s="13">
        <v>2209.2518086899067</v>
      </c>
      <c r="F363" s="14">
        <v>3651.4011626401693</v>
      </c>
      <c r="G363" s="13">
        <v>0</v>
      </c>
      <c r="H363" s="13">
        <v>0</v>
      </c>
      <c r="I363" s="13">
        <v>0</v>
      </c>
      <c r="J363" s="14">
        <v>0</v>
      </c>
      <c r="K363" s="13">
        <v>16</v>
      </c>
      <c r="L363" s="13">
        <v>13</v>
      </c>
      <c r="M363" s="13">
        <v>2</v>
      </c>
      <c r="N363" s="14">
        <v>1</v>
      </c>
      <c r="O363" s="13">
        <v>0.67205359221497596</v>
      </c>
      <c r="P363" s="13">
        <v>0.85654937032486078</v>
      </c>
      <c r="Q363" s="13">
        <v>0.95054805058428649</v>
      </c>
      <c r="R363" s="14">
        <v>0.98592289360969487</v>
      </c>
      <c r="S363" s="13">
        <v>2400</v>
      </c>
      <c r="T363" s="13">
        <v>2600</v>
      </c>
      <c r="U363" s="13">
        <v>800</v>
      </c>
      <c r="V363" s="14">
        <v>1100</v>
      </c>
      <c r="W363" s="13">
        <v>2600</v>
      </c>
      <c r="X363" s="13">
        <v>3000</v>
      </c>
      <c r="Y363" s="13">
        <v>1800</v>
      </c>
      <c r="Z363" s="14">
        <v>3600</v>
      </c>
      <c r="AA363" s="13">
        <v>2.4724523197649173</v>
      </c>
      <c r="AB363" s="13">
        <v>2.3737010822783997</v>
      </c>
      <c r="AC363" s="13">
        <v>8.8906156743926168</v>
      </c>
      <c r="AD363" s="14">
        <v>7.6753804632694678</v>
      </c>
      <c r="AE363" s="13">
        <v>39.559237116238677</v>
      </c>
      <c r="AF363" s="13">
        <v>30.858114069619198</v>
      </c>
      <c r="AG363" s="13">
        <v>17.781231348785234</v>
      </c>
      <c r="AH363" s="14">
        <v>7.6753804632694678</v>
      </c>
      <c r="AI363" s="13">
        <v>27.042724380887247</v>
      </c>
      <c r="AJ363" s="13">
        <v>13.516214820198572</v>
      </c>
      <c r="AK363" s="13">
        <v>8.9120861152642146</v>
      </c>
      <c r="AL363" s="14">
        <v>2.4601361377502866</v>
      </c>
      <c r="AM363" s="13">
        <v>432.68359009419595</v>
      </c>
      <c r="AN363" s="13">
        <v>175.71079266258144</v>
      </c>
      <c r="AO363" s="13">
        <v>17.824172230528429</v>
      </c>
      <c r="AP363" s="14">
        <v>2.4601361377502866</v>
      </c>
    </row>
    <row r="364" spans="2:42" x14ac:dyDescent="0.25">
      <c r="B364" s="11">
        <v>361</v>
      </c>
      <c r="C364" s="13">
        <v>2195.7291529459962</v>
      </c>
      <c r="D364" s="13">
        <v>3029.0288312331277</v>
      </c>
      <c r="E364" s="13">
        <v>2215.5984926662363</v>
      </c>
      <c r="F364" s="14">
        <v>3600</v>
      </c>
      <c r="G364" s="13">
        <v>0</v>
      </c>
      <c r="H364" s="13">
        <v>0</v>
      </c>
      <c r="I364" s="13">
        <v>0</v>
      </c>
      <c r="J364" s="14">
        <v>0</v>
      </c>
      <c r="K364" s="13">
        <v>11</v>
      </c>
      <c r="L364" s="13">
        <v>14</v>
      </c>
      <c r="M364" s="13">
        <v>2</v>
      </c>
      <c r="N364" s="14">
        <v>0</v>
      </c>
      <c r="O364" s="13">
        <v>0.72868732368620692</v>
      </c>
      <c r="P364" s="13">
        <v>0.85836092848991841</v>
      </c>
      <c r="Q364" s="13">
        <v>0.94782516189243038</v>
      </c>
      <c r="R364" s="14">
        <v>1</v>
      </c>
      <c r="S364" s="13">
        <v>1650</v>
      </c>
      <c r="T364" s="13">
        <v>2800</v>
      </c>
      <c r="U364" s="13">
        <v>800</v>
      </c>
      <c r="V364" s="14">
        <v>0</v>
      </c>
      <c r="W364" s="13">
        <v>1850</v>
      </c>
      <c r="X364" s="13">
        <v>3200</v>
      </c>
      <c r="Y364" s="13">
        <v>1800</v>
      </c>
      <c r="Z364" s="14">
        <v>2500</v>
      </c>
      <c r="AA364" s="13">
        <v>2.7307332389115975</v>
      </c>
      <c r="AB364" s="13">
        <v>4.0836780026915829</v>
      </c>
      <c r="AC364" s="13">
        <v>10.014822010090059</v>
      </c>
      <c r="AD364" s="14">
        <v>5.3912082101096814</v>
      </c>
      <c r="AE364" s="13">
        <v>30.038065628027571</v>
      </c>
      <c r="AF364" s="13">
        <v>57.171492037682157</v>
      </c>
      <c r="AG364" s="13">
        <v>20.029644020180118</v>
      </c>
      <c r="AH364" s="14">
        <v>0</v>
      </c>
      <c r="AI364" s="13">
        <v>32.786562569439511</v>
      </c>
      <c r="AJ364" s="13">
        <v>10.484912209773958</v>
      </c>
      <c r="AK364" s="13">
        <v>8.7681197086350249</v>
      </c>
      <c r="AL364" s="14">
        <v>4.1687790264186813</v>
      </c>
      <c r="AM364" s="13">
        <v>360.6521882638346</v>
      </c>
      <c r="AN364" s="13">
        <v>146.78877093683542</v>
      </c>
      <c r="AO364" s="13">
        <v>17.53623941727005</v>
      </c>
      <c r="AP364" s="14">
        <v>0</v>
      </c>
    </row>
    <row r="365" spans="2:42" x14ac:dyDescent="0.25">
      <c r="B365" s="11">
        <v>362</v>
      </c>
      <c r="C365" s="13">
        <v>1862.0349757394197</v>
      </c>
      <c r="D365" s="13">
        <v>2863.4717306186203</v>
      </c>
      <c r="E365" s="13">
        <v>2340.4431560398039</v>
      </c>
      <c r="F365" s="14">
        <v>3688.1912247207933</v>
      </c>
      <c r="G365" s="13">
        <v>0</v>
      </c>
      <c r="H365" s="13">
        <v>0</v>
      </c>
      <c r="I365" s="13">
        <v>0</v>
      </c>
      <c r="J365" s="14">
        <v>0</v>
      </c>
      <c r="K365" s="13">
        <v>6</v>
      </c>
      <c r="L365" s="13">
        <v>11</v>
      </c>
      <c r="M365" s="13">
        <v>4</v>
      </c>
      <c r="N365" s="14">
        <v>3</v>
      </c>
      <c r="O365" s="13">
        <v>0.85927494426608997</v>
      </c>
      <c r="P365" s="13">
        <v>0.90798870902011652</v>
      </c>
      <c r="Q365" s="13">
        <v>0.89726597058368607</v>
      </c>
      <c r="R365" s="14">
        <v>0.97608821795093614</v>
      </c>
      <c r="S365" s="13">
        <v>900</v>
      </c>
      <c r="T365" s="13">
        <v>2200</v>
      </c>
      <c r="U365" s="13">
        <v>1600</v>
      </c>
      <c r="V365" s="14">
        <v>3300</v>
      </c>
      <c r="W365" s="13">
        <v>1100</v>
      </c>
      <c r="X365" s="13">
        <v>2600</v>
      </c>
      <c r="Y365" s="13">
        <v>2600</v>
      </c>
      <c r="Z365" s="14">
        <v>5800</v>
      </c>
      <c r="AA365" s="13">
        <v>3.4339939717195365</v>
      </c>
      <c r="AB365" s="13">
        <v>4.399780549038466</v>
      </c>
      <c r="AC365" s="13">
        <v>13.022468273189933</v>
      </c>
      <c r="AD365" s="14">
        <v>3.2462304840830387</v>
      </c>
      <c r="AE365" s="13">
        <v>20.60396383031722</v>
      </c>
      <c r="AF365" s="13">
        <v>48.397586039423125</v>
      </c>
      <c r="AG365" s="13">
        <v>52.089873092759731</v>
      </c>
      <c r="AH365" s="14">
        <v>9.7386914522491157</v>
      </c>
      <c r="AI365" s="13">
        <v>30.340019404418875</v>
      </c>
      <c r="AJ365" s="13">
        <v>7.6453339065099204</v>
      </c>
      <c r="AK365" s="13">
        <v>5.4696570217465803</v>
      </c>
      <c r="AL365" s="14">
        <v>2.4925972076922838</v>
      </c>
      <c r="AM365" s="13">
        <v>182.04011642651324</v>
      </c>
      <c r="AN365" s="13">
        <v>84.098672971609119</v>
      </c>
      <c r="AO365" s="13">
        <v>21.878628086986321</v>
      </c>
      <c r="AP365" s="14">
        <v>7.4777916230768513</v>
      </c>
    </row>
    <row r="366" spans="2:42" x14ac:dyDescent="0.25">
      <c r="B366" s="11">
        <v>363</v>
      </c>
      <c r="C366" s="13">
        <v>1901.6699630650387</v>
      </c>
      <c r="D366" s="13">
        <v>2940.5867483217526</v>
      </c>
      <c r="E366" s="13">
        <v>2227.6957085728518</v>
      </c>
      <c r="F366" s="14">
        <v>3656.03267770301</v>
      </c>
      <c r="G366" s="13">
        <v>0</v>
      </c>
      <c r="H366" s="13">
        <v>0</v>
      </c>
      <c r="I366" s="13">
        <v>0</v>
      </c>
      <c r="J366" s="14">
        <v>0</v>
      </c>
      <c r="K366" s="13">
        <v>6</v>
      </c>
      <c r="L366" s="13">
        <v>14</v>
      </c>
      <c r="M366" s="13">
        <v>3</v>
      </c>
      <c r="N366" s="14">
        <v>1</v>
      </c>
      <c r="O366" s="13">
        <v>0.84136576329006185</v>
      </c>
      <c r="P366" s="13">
        <v>0.88417728247053695</v>
      </c>
      <c r="Q366" s="13">
        <v>0.94267811888246689</v>
      </c>
      <c r="R366" s="14">
        <v>0.98467391223149192</v>
      </c>
      <c r="S366" s="13">
        <v>900</v>
      </c>
      <c r="T366" s="13">
        <v>2800</v>
      </c>
      <c r="U366" s="13">
        <v>1200</v>
      </c>
      <c r="V366" s="14">
        <v>1100</v>
      </c>
      <c r="W366" s="13">
        <v>1100</v>
      </c>
      <c r="X366" s="13">
        <v>3200</v>
      </c>
      <c r="Y366" s="13">
        <v>2200</v>
      </c>
      <c r="Z366" s="14">
        <v>3600</v>
      </c>
      <c r="AA366" s="13">
        <v>6.3237501940514118</v>
      </c>
      <c r="AB366" s="13">
        <v>2</v>
      </c>
      <c r="AC366" s="13">
        <v>9.5607050117671371</v>
      </c>
      <c r="AD366" s="14">
        <v>5.9404496577252202</v>
      </c>
      <c r="AE366" s="13">
        <v>37.942501164308467</v>
      </c>
      <c r="AF366" s="13">
        <v>28</v>
      </c>
      <c r="AG366" s="13">
        <v>28.682115035301411</v>
      </c>
      <c r="AH366" s="14">
        <v>5.9404496577252202</v>
      </c>
      <c r="AI366" s="13">
        <v>31.748466616333754</v>
      </c>
      <c r="AJ366" s="13">
        <v>9.9131938030304845</v>
      </c>
      <c r="AK366" s="13">
        <v>4.1965464564408137</v>
      </c>
      <c r="AL366" s="14">
        <v>5.0943335356005193</v>
      </c>
      <c r="AM366" s="13">
        <v>190.49079969800252</v>
      </c>
      <c r="AN366" s="13">
        <v>138.78471324242679</v>
      </c>
      <c r="AO366" s="13">
        <v>12.589639369322441</v>
      </c>
      <c r="AP366" s="14">
        <v>5.0943335356005193</v>
      </c>
    </row>
    <row r="367" spans="2:42" x14ac:dyDescent="0.25">
      <c r="B367" s="11">
        <v>364</v>
      </c>
      <c r="C367" s="13">
        <v>1975.4262022471783</v>
      </c>
      <c r="D367" s="13">
        <v>2862.1062347944116</v>
      </c>
      <c r="E367" s="13">
        <v>2417.1272299698826</v>
      </c>
      <c r="F367" s="14">
        <v>3600</v>
      </c>
      <c r="G367" s="13">
        <v>0</v>
      </c>
      <c r="H367" s="13">
        <v>0</v>
      </c>
      <c r="I367" s="13">
        <v>0</v>
      </c>
      <c r="J367" s="14">
        <v>0</v>
      </c>
      <c r="K367" s="13">
        <v>8</v>
      </c>
      <c r="L367" s="13">
        <v>16</v>
      </c>
      <c r="M367" s="13">
        <v>4</v>
      </c>
      <c r="N367" s="14">
        <v>0</v>
      </c>
      <c r="O367" s="13">
        <v>0.80995179580988341</v>
      </c>
      <c r="P367" s="13">
        <v>0.90842190565535064</v>
      </c>
      <c r="Q367" s="13">
        <v>0.86879994315655695</v>
      </c>
      <c r="R367" s="14">
        <v>1</v>
      </c>
      <c r="S367" s="13">
        <v>1200</v>
      </c>
      <c r="T367" s="13">
        <v>3200</v>
      </c>
      <c r="U367" s="13">
        <v>1600</v>
      </c>
      <c r="V367" s="14">
        <v>0</v>
      </c>
      <c r="W367" s="13">
        <v>1400</v>
      </c>
      <c r="X367" s="13">
        <v>3600</v>
      </c>
      <c r="Y367" s="13">
        <v>2600</v>
      </c>
      <c r="Z367" s="14">
        <v>2500</v>
      </c>
      <c r="AA367" s="13">
        <v>5.7079784906885864</v>
      </c>
      <c r="AB367" s="13">
        <v>2.2395867591474579</v>
      </c>
      <c r="AC367" s="13">
        <v>12.549830211297589</v>
      </c>
      <c r="AD367" s="14">
        <v>4.6051544207356985</v>
      </c>
      <c r="AE367" s="13">
        <v>45.663827925508691</v>
      </c>
      <c r="AF367" s="13">
        <v>35.833388146359326</v>
      </c>
      <c r="AG367" s="13">
        <v>50.199320845190357</v>
      </c>
      <c r="AH367" s="14">
        <v>0</v>
      </c>
      <c r="AI367" s="13">
        <v>28.500698263532403</v>
      </c>
      <c r="AJ367" s="13">
        <v>6.0024417318709888</v>
      </c>
      <c r="AK367" s="13">
        <v>11.066180020522152</v>
      </c>
      <c r="AL367" s="14">
        <v>4.1710700058663894</v>
      </c>
      <c r="AM367" s="13">
        <v>228.00558610825922</v>
      </c>
      <c r="AN367" s="13">
        <v>96.039067709935821</v>
      </c>
      <c r="AO367" s="13">
        <v>44.264720082088608</v>
      </c>
      <c r="AP367" s="14">
        <v>0</v>
      </c>
    </row>
    <row r="368" spans="2:42" x14ac:dyDescent="0.25">
      <c r="B368" s="11">
        <v>365</v>
      </c>
      <c r="C368" s="13">
        <v>2279.611374757922</v>
      </c>
      <c r="D368" s="13">
        <v>2767.7239392572465</v>
      </c>
      <c r="E368" s="13">
        <v>2241.7309549873789</v>
      </c>
      <c r="F368" s="14">
        <v>3600</v>
      </c>
      <c r="G368" s="13">
        <v>0</v>
      </c>
      <c r="H368" s="13">
        <v>0</v>
      </c>
      <c r="I368" s="13">
        <v>0</v>
      </c>
      <c r="J368" s="14">
        <v>0</v>
      </c>
      <c r="K368" s="13">
        <v>11</v>
      </c>
      <c r="L368" s="13">
        <v>8</v>
      </c>
      <c r="M368" s="13">
        <v>2</v>
      </c>
      <c r="N368" s="14">
        <v>0</v>
      </c>
      <c r="O368" s="13">
        <v>0.70187402015832989</v>
      </c>
      <c r="P368" s="13">
        <v>0.93940004749814121</v>
      </c>
      <c r="Q368" s="13">
        <v>0.93677610835856218</v>
      </c>
      <c r="R368" s="14">
        <v>1</v>
      </c>
      <c r="S368" s="13">
        <v>1650</v>
      </c>
      <c r="T368" s="13">
        <v>1600</v>
      </c>
      <c r="U368" s="13">
        <v>800</v>
      </c>
      <c r="V368" s="14">
        <v>0</v>
      </c>
      <c r="W368" s="13">
        <v>1850</v>
      </c>
      <c r="X368" s="13">
        <v>2000</v>
      </c>
      <c r="Y368" s="13">
        <v>1800</v>
      </c>
      <c r="Z368" s="14">
        <v>2500</v>
      </c>
      <c r="AA368" s="13">
        <v>7.1890266066832229</v>
      </c>
      <c r="AB368" s="13">
        <v>3.1434717846015485</v>
      </c>
      <c r="AC368" s="13">
        <v>12.271322789735891</v>
      </c>
      <c r="AD368" s="14">
        <v>5.9092077325225389</v>
      </c>
      <c r="AE368" s="13">
        <v>79.079292673515454</v>
      </c>
      <c r="AF368" s="13">
        <v>25.147774276812388</v>
      </c>
      <c r="AG368" s="13">
        <v>24.542645579471781</v>
      </c>
      <c r="AH368" s="14">
        <v>0</v>
      </c>
      <c r="AI368" s="13">
        <v>31.838374390771779</v>
      </c>
      <c r="AJ368" s="13">
        <v>7.7645196657330207</v>
      </c>
      <c r="AK368" s="13">
        <v>10.489278201181719</v>
      </c>
      <c r="AL368" s="14">
        <v>5.2445602052728919</v>
      </c>
      <c r="AM368" s="13">
        <v>350.22211829848959</v>
      </c>
      <c r="AN368" s="13">
        <v>62.116157325864165</v>
      </c>
      <c r="AO368" s="13">
        <v>20.978556402363438</v>
      </c>
      <c r="AP368" s="14">
        <v>0</v>
      </c>
    </row>
    <row r="369" spans="2:42" x14ac:dyDescent="0.25">
      <c r="B369" s="11">
        <v>366</v>
      </c>
      <c r="C369" s="13">
        <v>2520.0526018464102</v>
      </c>
      <c r="D369" s="13">
        <v>3011.9874662835973</v>
      </c>
      <c r="E369" s="13">
        <v>2772.5990047299133</v>
      </c>
      <c r="F369" s="14">
        <v>3631.3085315802359</v>
      </c>
      <c r="G369" s="13">
        <v>0</v>
      </c>
      <c r="H369" s="13">
        <v>0</v>
      </c>
      <c r="I369" s="13">
        <v>0</v>
      </c>
      <c r="J369" s="14">
        <v>0</v>
      </c>
      <c r="K369" s="13">
        <v>15</v>
      </c>
      <c r="L369" s="13">
        <v>12</v>
      </c>
      <c r="M369" s="13">
        <v>8</v>
      </c>
      <c r="N369" s="14">
        <v>1</v>
      </c>
      <c r="O369" s="13">
        <v>0.63490738202357389</v>
      </c>
      <c r="P369" s="13">
        <v>0.86321740349340281</v>
      </c>
      <c r="Q369" s="13">
        <v>0.75741208750977207</v>
      </c>
      <c r="R369" s="14">
        <v>0.99137816814298307</v>
      </c>
      <c r="S369" s="13">
        <v>2250</v>
      </c>
      <c r="T369" s="13">
        <v>2400</v>
      </c>
      <c r="U369" s="13">
        <v>3200</v>
      </c>
      <c r="V369" s="14">
        <v>1100</v>
      </c>
      <c r="W369" s="13">
        <v>2450</v>
      </c>
      <c r="X369" s="13">
        <v>2800</v>
      </c>
      <c r="Y369" s="13">
        <v>4200</v>
      </c>
      <c r="Z369" s="14">
        <v>3600</v>
      </c>
      <c r="AA369" s="13">
        <v>2</v>
      </c>
      <c r="AB369" s="13">
        <v>4.9738711623072511</v>
      </c>
      <c r="AC369" s="13">
        <v>11.022189663457098</v>
      </c>
      <c r="AD369" s="14">
        <v>2</v>
      </c>
      <c r="AE369" s="13">
        <v>30</v>
      </c>
      <c r="AF369" s="13">
        <v>59.686453947687014</v>
      </c>
      <c r="AG369" s="13">
        <v>88.177517307656785</v>
      </c>
      <c r="AH369" s="14">
        <v>2</v>
      </c>
      <c r="AI369" s="13">
        <v>33.048891325736903</v>
      </c>
      <c r="AJ369" s="13">
        <v>11.440040418484427</v>
      </c>
      <c r="AK369" s="13">
        <v>10.810722460663413</v>
      </c>
      <c r="AL369" s="14">
        <v>4.207718937052185</v>
      </c>
      <c r="AM369" s="13">
        <v>495.73336988605354</v>
      </c>
      <c r="AN369" s="13">
        <v>137.28048502181312</v>
      </c>
      <c r="AO369" s="13">
        <v>86.485779685307307</v>
      </c>
      <c r="AP369" s="14">
        <v>4.207718937052185</v>
      </c>
    </row>
    <row r="370" spans="2:42" x14ac:dyDescent="0.25">
      <c r="B370" s="11">
        <v>367</v>
      </c>
      <c r="C370" s="13">
        <v>2345.2852202617732</v>
      </c>
      <c r="D370" s="13">
        <v>3336.7932478354178</v>
      </c>
      <c r="E370" s="13">
        <v>2363.3508721233379</v>
      </c>
      <c r="F370" s="14">
        <v>3654.6070398369357</v>
      </c>
      <c r="G370" s="13">
        <v>0</v>
      </c>
      <c r="H370" s="13">
        <v>0</v>
      </c>
      <c r="I370" s="13">
        <v>0</v>
      </c>
      <c r="J370" s="14">
        <v>0</v>
      </c>
      <c r="K370" s="13">
        <v>11</v>
      </c>
      <c r="L370" s="13">
        <v>20</v>
      </c>
      <c r="M370" s="13">
        <v>5</v>
      </c>
      <c r="N370" s="14">
        <v>1</v>
      </c>
      <c r="O370" s="13">
        <v>0.68221979406897604</v>
      </c>
      <c r="P370" s="13">
        <v>0.77919121949992665</v>
      </c>
      <c r="Q370" s="13">
        <v>0.88856886413707503</v>
      </c>
      <c r="R370" s="14">
        <v>0.98505802696659495</v>
      </c>
      <c r="S370" s="13">
        <v>1650</v>
      </c>
      <c r="T370" s="13">
        <v>4000</v>
      </c>
      <c r="U370" s="13">
        <v>2000</v>
      </c>
      <c r="V370" s="14">
        <v>1100</v>
      </c>
      <c r="W370" s="13">
        <v>1850</v>
      </c>
      <c r="X370" s="13">
        <v>4400</v>
      </c>
      <c r="Y370" s="13">
        <v>3000</v>
      </c>
      <c r="Z370" s="14">
        <v>3600</v>
      </c>
      <c r="AA370" s="13">
        <v>9.7555134923052513</v>
      </c>
      <c r="AB370" s="13">
        <v>3.6623073213972428</v>
      </c>
      <c r="AC370" s="13">
        <v>4.7113038218444574</v>
      </c>
      <c r="AD370" s="14">
        <v>4.6231789099322587</v>
      </c>
      <c r="AE370" s="13">
        <v>107.31064841535776</v>
      </c>
      <c r="AF370" s="13">
        <v>73.246146427944851</v>
      </c>
      <c r="AG370" s="13">
        <v>23.556519109222286</v>
      </c>
      <c r="AH370" s="14">
        <v>4.6231789099322587</v>
      </c>
      <c r="AI370" s="13">
        <v>31.844804375028801</v>
      </c>
      <c r="AJ370" s="13">
        <v>12.23592487460804</v>
      </c>
      <c r="AK370" s="13">
        <v>11.334779742416732</v>
      </c>
      <c r="AL370" s="14">
        <v>6.1350416741194023</v>
      </c>
      <c r="AM370" s="13">
        <v>350.29284812531682</v>
      </c>
      <c r="AN370" s="13">
        <v>244.71849749216079</v>
      </c>
      <c r="AO370" s="13">
        <v>56.673898712083655</v>
      </c>
      <c r="AP370" s="14">
        <v>6.1350416741194023</v>
      </c>
    </row>
    <row r="371" spans="2:42" x14ac:dyDescent="0.25">
      <c r="B371" s="11">
        <v>368</v>
      </c>
      <c r="C371" s="13">
        <v>2190.9922135562069</v>
      </c>
      <c r="D371" s="13">
        <v>2808.7838190760313</v>
      </c>
      <c r="E371" s="13">
        <v>2158.6166349373807</v>
      </c>
      <c r="F371" s="14">
        <v>3600</v>
      </c>
      <c r="G371" s="13">
        <v>0</v>
      </c>
      <c r="H371" s="13">
        <v>0</v>
      </c>
      <c r="I371" s="13">
        <v>0</v>
      </c>
      <c r="J371" s="14">
        <v>0</v>
      </c>
      <c r="K371" s="13">
        <v>11</v>
      </c>
      <c r="L371" s="13">
        <v>11</v>
      </c>
      <c r="M371" s="13">
        <v>1</v>
      </c>
      <c r="N371" s="14">
        <v>0</v>
      </c>
      <c r="O371" s="13">
        <v>0.73026275041070754</v>
      </c>
      <c r="P371" s="13">
        <v>0.92566753708204141</v>
      </c>
      <c r="Q371" s="13">
        <v>0.97284527785588892</v>
      </c>
      <c r="R371" s="14">
        <v>1</v>
      </c>
      <c r="S371" s="13">
        <v>1650</v>
      </c>
      <c r="T371" s="13">
        <v>2200</v>
      </c>
      <c r="U371" s="13">
        <v>400</v>
      </c>
      <c r="V371" s="14">
        <v>0</v>
      </c>
      <c r="W371" s="13">
        <v>1850</v>
      </c>
      <c r="X371" s="13">
        <v>2600</v>
      </c>
      <c r="Y371" s="13">
        <v>1400</v>
      </c>
      <c r="Z371" s="14">
        <v>2500</v>
      </c>
      <c r="AA371" s="13">
        <v>5.842586871653177</v>
      </c>
      <c r="AB371" s="13">
        <v>2</v>
      </c>
      <c r="AC371" s="13">
        <v>6.7445316601319787</v>
      </c>
      <c r="AD371" s="14">
        <v>5.2125779205911575</v>
      </c>
      <c r="AE371" s="13">
        <v>64.268455588184949</v>
      </c>
      <c r="AF371" s="13">
        <v>22</v>
      </c>
      <c r="AG371" s="13">
        <v>6.7445316601319787</v>
      </c>
      <c r="AH371" s="14">
        <v>0</v>
      </c>
      <c r="AI371" s="13">
        <v>29.468471256399642</v>
      </c>
      <c r="AJ371" s="13">
        <v>7.7307951456236728</v>
      </c>
      <c r="AK371" s="13">
        <v>12.806868283628042</v>
      </c>
      <c r="AL371" s="14">
        <v>4.4626308053232764</v>
      </c>
      <c r="AM371" s="13">
        <v>324.15318382039607</v>
      </c>
      <c r="AN371" s="13">
        <v>85.038746601860396</v>
      </c>
      <c r="AO371" s="13">
        <v>12.806868283628042</v>
      </c>
      <c r="AP371" s="14">
        <v>0</v>
      </c>
    </row>
    <row r="372" spans="2:42" x14ac:dyDescent="0.25">
      <c r="B372" s="11">
        <v>369</v>
      </c>
      <c r="C372" s="13">
        <v>1877.3496860132186</v>
      </c>
      <c r="D372" s="13">
        <v>2820.8881347615784</v>
      </c>
      <c r="E372" s="13">
        <v>2513.3070749616049</v>
      </c>
      <c r="F372" s="14">
        <v>3640.1719692919551</v>
      </c>
      <c r="G372" s="13">
        <v>0</v>
      </c>
      <c r="H372" s="13">
        <v>0</v>
      </c>
      <c r="I372" s="13">
        <v>0</v>
      </c>
      <c r="J372" s="14">
        <v>0</v>
      </c>
      <c r="K372" s="13">
        <v>8</v>
      </c>
      <c r="L372" s="13">
        <v>11</v>
      </c>
      <c r="M372" s="13">
        <v>7</v>
      </c>
      <c r="N372" s="14">
        <v>1</v>
      </c>
      <c r="O372" s="13">
        <v>0.85226530353958485</v>
      </c>
      <c r="P372" s="13">
        <v>0.92169553551606975</v>
      </c>
      <c r="Q372" s="13">
        <v>0.83555249611991045</v>
      </c>
      <c r="R372" s="14">
        <v>0.98896426607565768</v>
      </c>
      <c r="S372" s="13">
        <v>1200</v>
      </c>
      <c r="T372" s="13">
        <v>2200</v>
      </c>
      <c r="U372" s="13">
        <v>2800</v>
      </c>
      <c r="V372" s="14">
        <v>1100</v>
      </c>
      <c r="W372" s="13">
        <v>1400</v>
      </c>
      <c r="X372" s="13">
        <v>2600</v>
      </c>
      <c r="Y372" s="13">
        <v>3800</v>
      </c>
      <c r="Z372" s="14">
        <v>3600</v>
      </c>
      <c r="AA372" s="13">
        <v>2.6092887655510824</v>
      </c>
      <c r="AB372" s="13">
        <v>2.9493381616204384</v>
      </c>
      <c r="AC372" s="13">
        <v>6.8928386688990724</v>
      </c>
      <c r="AD372" s="14">
        <v>3.0984080808708048</v>
      </c>
      <c r="AE372" s="13">
        <v>20.874310124408659</v>
      </c>
      <c r="AF372" s="13">
        <v>32.44271977782482</v>
      </c>
      <c r="AG372" s="13">
        <v>48.249870682293505</v>
      </c>
      <c r="AH372" s="14">
        <v>3.0984080808708048</v>
      </c>
      <c r="AI372" s="13">
        <v>23.98295659732365</v>
      </c>
      <c r="AJ372" s="13">
        <v>7.3014280980940685</v>
      </c>
      <c r="AK372" s="13">
        <v>10.021761730195864</v>
      </c>
      <c r="AL372" s="14">
        <v>4.8473203446556452</v>
      </c>
      <c r="AM372" s="13">
        <v>191.8636527785892</v>
      </c>
      <c r="AN372" s="13">
        <v>80.315709079034747</v>
      </c>
      <c r="AO372" s="13">
        <v>70.152332111371052</v>
      </c>
      <c r="AP372" s="14">
        <v>4.8473203446556452</v>
      </c>
    </row>
    <row r="373" spans="2:42" x14ac:dyDescent="0.25">
      <c r="B373" s="11">
        <v>370</v>
      </c>
      <c r="C373" s="13">
        <v>2372.8438428693653</v>
      </c>
      <c r="D373" s="13">
        <v>2882.0820982659893</v>
      </c>
      <c r="E373" s="13">
        <v>2379.4433272414094</v>
      </c>
      <c r="F373" s="14">
        <v>3704.9552997382752</v>
      </c>
      <c r="G373" s="13">
        <v>0</v>
      </c>
      <c r="H373" s="13">
        <v>0</v>
      </c>
      <c r="I373" s="13">
        <v>0</v>
      </c>
      <c r="J373" s="14">
        <v>0</v>
      </c>
      <c r="K373" s="13">
        <v>15</v>
      </c>
      <c r="L373" s="13">
        <v>13</v>
      </c>
      <c r="M373" s="13">
        <v>5</v>
      </c>
      <c r="N373" s="14">
        <v>2</v>
      </c>
      <c r="O373" s="13">
        <v>0.67429637428866684</v>
      </c>
      <c r="P373" s="13">
        <v>0.90212558537603604</v>
      </c>
      <c r="Q373" s="13">
        <v>0.8825593683858064</v>
      </c>
      <c r="R373" s="14">
        <v>0.97167164209897772</v>
      </c>
      <c r="S373" s="13">
        <v>2250</v>
      </c>
      <c r="T373" s="13">
        <v>2600</v>
      </c>
      <c r="U373" s="13">
        <v>2000</v>
      </c>
      <c r="V373" s="14">
        <v>2200</v>
      </c>
      <c r="W373" s="13">
        <v>2450</v>
      </c>
      <c r="X373" s="13">
        <v>3000</v>
      </c>
      <c r="Y373" s="13">
        <v>3000</v>
      </c>
      <c r="Z373" s="14">
        <v>4700</v>
      </c>
      <c r="AA373" s="13">
        <v>2</v>
      </c>
      <c r="AB373" s="13">
        <v>2.3577502388360112</v>
      </c>
      <c r="AC373" s="13">
        <v>13.098852842099163</v>
      </c>
      <c r="AD373" s="14">
        <v>3.7024171368863223</v>
      </c>
      <c r="AE373" s="13">
        <v>30</v>
      </c>
      <c r="AF373" s="13">
        <v>30.650753104868144</v>
      </c>
      <c r="AG373" s="13">
        <v>65.494264210495814</v>
      </c>
      <c r="AH373" s="14">
        <v>7.4048342737726447</v>
      </c>
      <c r="AI373" s="13">
        <v>29.267548068287986</v>
      </c>
      <c r="AJ373" s="13">
        <v>8.483723381049229</v>
      </c>
      <c r="AK373" s="13">
        <v>3.8125981103447018</v>
      </c>
      <c r="AL373" s="14">
        <v>6.4957917074816836</v>
      </c>
      <c r="AM373" s="13">
        <v>439.01322102431982</v>
      </c>
      <c r="AN373" s="13">
        <v>110.28840395363997</v>
      </c>
      <c r="AO373" s="13">
        <v>19.062990551723509</v>
      </c>
      <c r="AP373" s="14">
        <v>12.991583414963367</v>
      </c>
    </row>
    <row r="374" spans="2:42" x14ac:dyDescent="0.25">
      <c r="B374" s="11">
        <v>371</v>
      </c>
      <c r="C374" s="13">
        <v>2335.8380871375857</v>
      </c>
      <c r="D374" s="13">
        <v>3059.4104620797116</v>
      </c>
      <c r="E374" s="13">
        <v>2506.7989953203469</v>
      </c>
      <c r="F374" s="14">
        <v>3600</v>
      </c>
      <c r="G374" s="13">
        <v>0</v>
      </c>
      <c r="H374" s="13">
        <v>0</v>
      </c>
      <c r="I374" s="13">
        <v>0</v>
      </c>
      <c r="J374" s="14">
        <v>0</v>
      </c>
      <c r="K374" s="13">
        <v>12</v>
      </c>
      <c r="L374" s="13">
        <v>15</v>
      </c>
      <c r="M374" s="13">
        <v>5</v>
      </c>
      <c r="N374" s="14">
        <v>0</v>
      </c>
      <c r="O374" s="13">
        <v>0.68497898412158076</v>
      </c>
      <c r="P374" s="13">
        <v>0.84983693173114938</v>
      </c>
      <c r="Q374" s="13">
        <v>0.83772173354155921</v>
      </c>
      <c r="R374" s="14">
        <v>1</v>
      </c>
      <c r="S374" s="13">
        <v>1800</v>
      </c>
      <c r="T374" s="13">
        <v>3000</v>
      </c>
      <c r="U374" s="13">
        <v>2000</v>
      </c>
      <c r="V374" s="14">
        <v>0</v>
      </c>
      <c r="W374" s="13">
        <v>2000</v>
      </c>
      <c r="X374" s="13">
        <v>3400</v>
      </c>
      <c r="Y374" s="13">
        <v>3000</v>
      </c>
      <c r="Z374" s="14">
        <v>2500</v>
      </c>
      <c r="AA374" s="13">
        <v>8.2271071361572119</v>
      </c>
      <c r="AB374" s="13">
        <v>3.149399315746007</v>
      </c>
      <c r="AC374" s="13">
        <v>12.539355520858532</v>
      </c>
      <c r="AD374" s="14">
        <v>6.6224551824031428</v>
      </c>
      <c r="AE374" s="13">
        <v>98.725285633886543</v>
      </c>
      <c r="AF374" s="13">
        <v>47.240989736190102</v>
      </c>
      <c r="AG374" s="13">
        <v>62.696777604292663</v>
      </c>
      <c r="AH374" s="14">
        <v>0</v>
      </c>
      <c r="AI374" s="13">
        <v>29.575414769253097</v>
      </c>
      <c r="AJ374" s="13">
        <v>11.26625523806366</v>
      </c>
      <c r="AK374" s="13">
        <v>10.828714849156942</v>
      </c>
      <c r="AL374" s="14">
        <v>4.943036332923997</v>
      </c>
      <c r="AM374" s="13">
        <v>354.90497723103715</v>
      </c>
      <c r="AN374" s="13">
        <v>168.99382857095492</v>
      </c>
      <c r="AO374" s="13">
        <v>54.143574245784706</v>
      </c>
      <c r="AP374" s="14">
        <v>0</v>
      </c>
    </row>
    <row r="375" spans="2:42" x14ac:dyDescent="0.25">
      <c r="B375" s="11">
        <v>372</v>
      </c>
      <c r="C375" s="13">
        <v>1901.3514803725332</v>
      </c>
      <c r="D375" s="13">
        <v>3037.4130615103377</v>
      </c>
      <c r="E375" s="13">
        <v>2284.9849599712484</v>
      </c>
      <c r="F375" s="14">
        <v>3654.1596300466026</v>
      </c>
      <c r="G375" s="13">
        <v>0</v>
      </c>
      <c r="H375" s="13">
        <v>0</v>
      </c>
      <c r="I375" s="13">
        <v>0</v>
      </c>
      <c r="J375" s="14">
        <v>0</v>
      </c>
      <c r="K375" s="13">
        <v>7</v>
      </c>
      <c r="L375" s="13">
        <v>11</v>
      </c>
      <c r="M375" s="13">
        <v>3</v>
      </c>
      <c r="N375" s="14">
        <v>1</v>
      </c>
      <c r="O375" s="13">
        <v>0.84150669485186969</v>
      </c>
      <c r="P375" s="13">
        <v>0.85599157814484528</v>
      </c>
      <c r="Q375" s="13">
        <v>0.91904324833123807</v>
      </c>
      <c r="R375" s="14">
        <v>0.98517863598479083</v>
      </c>
      <c r="S375" s="13">
        <v>1050</v>
      </c>
      <c r="T375" s="13">
        <v>2200</v>
      </c>
      <c r="U375" s="13">
        <v>1200</v>
      </c>
      <c r="V375" s="14">
        <v>1100</v>
      </c>
      <c r="W375" s="13">
        <v>1250</v>
      </c>
      <c r="X375" s="13">
        <v>2600</v>
      </c>
      <c r="Y375" s="13">
        <v>2200</v>
      </c>
      <c r="Z375" s="14">
        <v>3600</v>
      </c>
      <c r="AA375" s="13">
        <v>4.3018674661039888</v>
      </c>
      <c r="AB375" s="13">
        <v>4.6379384305668516</v>
      </c>
      <c r="AC375" s="13">
        <v>11.800958817634143</v>
      </c>
      <c r="AD375" s="14">
        <v>4.6193035672331755</v>
      </c>
      <c r="AE375" s="13">
        <v>30.113072262727922</v>
      </c>
      <c r="AF375" s="13">
        <v>51.017322736235371</v>
      </c>
      <c r="AG375" s="13">
        <v>35.402876452902433</v>
      </c>
      <c r="AH375" s="14">
        <v>4.6193035672331755</v>
      </c>
      <c r="AI375" s="13">
        <v>28.30246959293995</v>
      </c>
      <c r="AJ375" s="13">
        <v>14.214073157744304</v>
      </c>
      <c r="AK375" s="13">
        <v>7.6286615828686877</v>
      </c>
      <c r="AL375" s="14">
        <v>6.0520785237173733</v>
      </c>
      <c r="AM375" s="13">
        <v>198.11728715057964</v>
      </c>
      <c r="AN375" s="13">
        <v>156.35480473518734</v>
      </c>
      <c r="AO375" s="13">
        <v>22.885984748606063</v>
      </c>
      <c r="AP375" s="14">
        <v>6.0520785237173733</v>
      </c>
    </row>
    <row r="376" spans="2:42" x14ac:dyDescent="0.25">
      <c r="B376" s="11">
        <v>373</v>
      </c>
      <c r="C376" s="13">
        <v>2077.3983865758814</v>
      </c>
      <c r="D376" s="13">
        <v>2838.5528501337012</v>
      </c>
      <c r="E376" s="13">
        <v>2562.7711035248999</v>
      </c>
      <c r="F376" s="14">
        <v>3668.8288438810637</v>
      </c>
      <c r="G376" s="13">
        <v>0</v>
      </c>
      <c r="H376" s="13">
        <v>0</v>
      </c>
      <c r="I376" s="13">
        <v>0</v>
      </c>
      <c r="J376" s="14">
        <v>0</v>
      </c>
      <c r="K376" s="13">
        <v>9</v>
      </c>
      <c r="L376" s="13">
        <v>9</v>
      </c>
      <c r="M376" s="13">
        <v>6</v>
      </c>
      <c r="N376" s="14">
        <v>2</v>
      </c>
      <c r="O376" s="13">
        <v>0.77019410929515353</v>
      </c>
      <c r="P376" s="13">
        <v>0.91595969399602162</v>
      </c>
      <c r="Q376" s="13">
        <v>0.81942550277377757</v>
      </c>
      <c r="R376" s="14">
        <v>0.98123955986776068</v>
      </c>
      <c r="S376" s="13">
        <v>1350</v>
      </c>
      <c r="T376" s="13">
        <v>1800</v>
      </c>
      <c r="U376" s="13">
        <v>2400</v>
      </c>
      <c r="V376" s="14">
        <v>2200</v>
      </c>
      <c r="W376" s="13">
        <v>1550</v>
      </c>
      <c r="X376" s="13">
        <v>2200</v>
      </c>
      <c r="Y376" s="13">
        <v>3400</v>
      </c>
      <c r="Z376" s="14">
        <v>4700</v>
      </c>
      <c r="AA376" s="13">
        <v>8.9891546748087379</v>
      </c>
      <c r="AB376" s="13">
        <v>2.1213772253945686</v>
      </c>
      <c r="AC376" s="13">
        <v>12.062053046640639</v>
      </c>
      <c r="AD376" s="14">
        <v>2</v>
      </c>
      <c r="AE376" s="13">
        <v>80.902392073278634</v>
      </c>
      <c r="AF376" s="13">
        <v>19.092395028551117</v>
      </c>
      <c r="AG376" s="13">
        <v>72.372318279843824</v>
      </c>
      <c r="AH376" s="14">
        <v>4</v>
      </c>
      <c r="AI376" s="13">
        <v>27.779787837966683</v>
      </c>
      <c r="AJ376" s="13">
        <v>11.325071735241973</v>
      </c>
      <c r="AK376" s="13">
        <v>9.6068866205060601</v>
      </c>
      <c r="AL376" s="14">
        <v>4.7537584476061765</v>
      </c>
      <c r="AM376" s="13">
        <v>250.01809054170016</v>
      </c>
      <c r="AN376" s="13">
        <v>101.92564561717776</v>
      </c>
      <c r="AO376" s="13">
        <v>57.641319723036361</v>
      </c>
      <c r="AP376" s="14">
        <v>9.507516895212353</v>
      </c>
    </row>
    <row r="377" spans="2:42" x14ac:dyDescent="0.25">
      <c r="B377" s="11">
        <v>374</v>
      </c>
      <c r="C377" s="13">
        <v>2444.3310101758816</v>
      </c>
      <c r="D377" s="13">
        <v>2828.9509291366344</v>
      </c>
      <c r="E377" s="13">
        <v>2687.6525161454551</v>
      </c>
      <c r="F377" s="14">
        <v>3718.5234445624887</v>
      </c>
      <c r="G377" s="13">
        <v>0</v>
      </c>
      <c r="H377" s="13">
        <v>0</v>
      </c>
      <c r="I377" s="13">
        <v>0</v>
      </c>
      <c r="J377" s="14">
        <v>0</v>
      </c>
      <c r="K377" s="13">
        <v>12</v>
      </c>
      <c r="L377" s="13">
        <v>8</v>
      </c>
      <c r="M377" s="13">
        <v>6</v>
      </c>
      <c r="N377" s="14">
        <v>2</v>
      </c>
      <c r="O377" s="13">
        <v>0.65457583008975206</v>
      </c>
      <c r="P377" s="13">
        <v>0.91906861063634371</v>
      </c>
      <c r="Q377" s="13">
        <v>0.78135100701624649</v>
      </c>
      <c r="R377" s="14">
        <v>0.9681262075311633</v>
      </c>
      <c r="S377" s="13">
        <v>1800</v>
      </c>
      <c r="T377" s="13">
        <v>1600</v>
      </c>
      <c r="U377" s="13">
        <v>2400</v>
      </c>
      <c r="V377" s="14">
        <v>2200</v>
      </c>
      <c r="W377" s="13">
        <v>2000</v>
      </c>
      <c r="X377" s="13">
        <v>2000</v>
      </c>
      <c r="Y377" s="13">
        <v>3400</v>
      </c>
      <c r="Z377" s="14">
        <v>4700</v>
      </c>
      <c r="AA377" s="13">
        <v>12.063768713299082</v>
      </c>
      <c r="AB377" s="13">
        <v>5.3142397029374102</v>
      </c>
      <c r="AC377" s="13">
        <v>12.922460379940613</v>
      </c>
      <c r="AD377" s="14">
        <v>6.5867704995892131</v>
      </c>
      <c r="AE377" s="13">
        <v>144.76522455958897</v>
      </c>
      <c r="AF377" s="13">
        <v>42.513917623499282</v>
      </c>
      <c r="AG377" s="13">
        <v>77.534762279643672</v>
      </c>
      <c r="AH377" s="14">
        <v>13.173540999178426</v>
      </c>
      <c r="AI377" s="13">
        <v>29.387131675930668</v>
      </c>
      <c r="AJ377" s="13">
        <v>9.2534103825207055</v>
      </c>
      <c r="AK377" s="13">
        <v>13.3154187781098</v>
      </c>
      <c r="AL377" s="14">
        <v>4.887794789191986</v>
      </c>
      <c r="AM377" s="13">
        <v>352.64558011116799</v>
      </c>
      <c r="AN377" s="13">
        <v>74.027283060165644</v>
      </c>
      <c r="AO377" s="13">
        <v>79.892512668658796</v>
      </c>
      <c r="AP377" s="14">
        <v>9.7755895783839719</v>
      </c>
    </row>
    <row r="378" spans="2:42" x14ac:dyDescent="0.25">
      <c r="B378" s="11">
        <v>375</v>
      </c>
      <c r="C378" s="13">
        <v>1986.209647480995</v>
      </c>
      <c r="D378" s="13">
        <v>3025.5097617309343</v>
      </c>
      <c r="E378" s="13">
        <v>2533.6184147920635</v>
      </c>
      <c r="F378" s="14">
        <v>3600</v>
      </c>
      <c r="G378" s="13">
        <v>0</v>
      </c>
      <c r="H378" s="13">
        <v>0</v>
      </c>
      <c r="I378" s="13">
        <v>0</v>
      </c>
      <c r="J378" s="14">
        <v>0</v>
      </c>
      <c r="K378" s="13">
        <v>8</v>
      </c>
      <c r="L378" s="13">
        <v>17</v>
      </c>
      <c r="M378" s="13">
        <v>6</v>
      </c>
      <c r="N378" s="14">
        <v>0</v>
      </c>
      <c r="O378" s="13">
        <v>0.80555443984938635</v>
      </c>
      <c r="P378" s="13">
        <v>0.85935931620081951</v>
      </c>
      <c r="Q378" s="13">
        <v>0.82885409568368218</v>
      </c>
      <c r="R378" s="14">
        <v>1</v>
      </c>
      <c r="S378" s="13">
        <v>1200</v>
      </c>
      <c r="T378" s="13">
        <v>3400</v>
      </c>
      <c r="U378" s="13">
        <v>2400</v>
      </c>
      <c r="V378" s="14">
        <v>0</v>
      </c>
      <c r="W378" s="13">
        <v>1400</v>
      </c>
      <c r="X378" s="13">
        <v>3800</v>
      </c>
      <c r="Y378" s="13">
        <v>3400</v>
      </c>
      <c r="Z378" s="14">
        <v>2500</v>
      </c>
      <c r="AA378" s="13">
        <v>2.6218246577361031</v>
      </c>
      <c r="AB378" s="13">
        <v>4.5132065598818798</v>
      </c>
      <c r="AC378" s="13">
        <v>10.691502872725479</v>
      </c>
      <c r="AD378" s="14">
        <v>6.1099113373211056</v>
      </c>
      <c r="AE378" s="13">
        <v>20.974597261888825</v>
      </c>
      <c r="AF378" s="13">
        <v>76.724511517991957</v>
      </c>
      <c r="AG378" s="13">
        <v>64.149017236352876</v>
      </c>
      <c r="AH378" s="14">
        <v>0</v>
      </c>
      <c r="AI378" s="13">
        <v>32.378376169374356</v>
      </c>
      <c r="AJ378" s="13">
        <v>7.3998866560487055</v>
      </c>
      <c r="AK378" s="13">
        <v>9.8460056452326707</v>
      </c>
      <c r="AL378" s="14">
        <v>4.4074037826546402</v>
      </c>
      <c r="AM378" s="13">
        <v>259.02700935499485</v>
      </c>
      <c r="AN378" s="13">
        <v>125.798073152828</v>
      </c>
      <c r="AO378" s="13">
        <v>59.076033871396021</v>
      </c>
      <c r="AP378" s="14">
        <v>0</v>
      </c>
    </row>
    <row r="379" spans="2:42" x14ac:dyDescent="0.25">
      <c r="B379" s="11">
        <v>376</v>
      </c>
      <c r="C379" s="13">
        <v>2015.8933111009326</v>
      </c>
      <c r="D379" s="13">
        <v>2975.4566195416232</v>
      </c>
      <c r="E379" s="13">
        <v>2364.2036692677148</v>
      </c>
      <c r="F379" s="14">
        <v>3710.8826550850704</v>
      </c>
      <c r="G379" s="13">
        <v>0</v>
      </c>
      <c r="H379" s="13">
        <v>0</v>
      </c>
      <c r="I379" s="13">
        <v>0</v>
      </c>
      <c r="J379" s="14">
        <v>0</v>
      </c>
      <c r="K379" s="13">
        <v>8</v>
      </c>
      <c r="L379" s="13">
        <v>13</v>
      </c>
      <c r="M379" s="13">
        <v>5</v>
      </c>
      <c r="N379" s="14">
        <v>2</v>
      </c>
      <c r="O379" s="13">
        <v>0.79369279673148863</v>
      </c>
      <c r="P379" s="13">
        <v>0.87381546177626235</v>
      </c>
      <c r="Q379" s="13">
        <v>0.88824834649311368</v>
      </c>
      <c r="R379" s="14">
        <v>0.9701196008089541</v>
      </c>
      <c r="S379" s="13">
        <v>1200</v>
      </c>
      <c r="T379" s="13">
        <v>2600</v>
      </c>
      <c r="U379" s="13">
        <v>2000</v>
      </c>
      <c r="V379" s="14">
        <v>2200</v>
      </c>
      <c r="W379" s="13">
        <v>1400</v>
      </c>
      <c r="X379" s="13">
        <v>3000</v>
      </c>
      <c r="Y379" s="13">
        <v>3000</v>
      </c>
      <c r="Z379" s="14">
        <v>4700</v>
      </c>
      <c r="AA379" s="13">
        <v>5.8317634665187823</v>
      </c>
      <c r="AB379" s="13">
        <v>3.9788086436660524</v>
      </c>
      <c r="AC379" s="13">
        <v>9.9371411530832141</v>
      </c>
      <c r="AD379" s="14">
        <v>6.460935474339653</v>
      </c>
      <c r="AE379" s="13">
        <v>46.654107732150258</v>
      </c>
      <c r="AF379" s="13">
        <v>51.724512367658683</v>
      </c>
      <c r="AG379" s="13">
        <v>49.685705765416074</v>
      </c>
      <c r="AH379" s="14">
        <v>12.921870948679306</v>
      </c>
      <c r="AI379" s="13">
        <v>31.303533121813242</v>
      </c>
      <c r="AJ379" s="13">
        <v>9.9985555903479604</v>
      </c>
      <c r="AK379" s="13">
        <v>6.155096951908412</v>
      </c>
      <c r="AL379" s="14">
        <v>4.2960082344368891</v>
      </c>
      <c r="AM379" s="13">
        <v>250.42826497450594</v>
      </c>
      <c r="AN379" s="13">
        <v>129.98122267452348</v>
      </c>
      <c r="AO379" s="13">
        <v>30.77548475954206</v>
      </c>
      <c r="AP379" s="14">
        <v>8.5920164688737781</v>
      </c>
    </row>
    <row r="380" spans="2:42" x14ac:dyDescent="0.25">
      <c r="B380" s="11">
        <v>377</v>
      </c>
      <c r="C380" s="13">
        <v>2253.2765341431264</v>
      </c>
      <c r="D380" s="13">
        <v>2827.3957685418295</v>
      </c>
      <c r="E380" s="13">
        <v>2410.6201666227089</v>
      </c>
      <c r="F380" s="14">
        <v>3657.9671582383771</v>
      </c>
      <c r="G380" s="13">
        <v>0</v>
      </c>
      <c r="H380" s="13">
        <v>0</v>
      </c>
      <c r="I380" s="13">
        <v>0</v>
      </c>
      <c r="J380" s="14">
        <v>0</v>
      </c>
      <c r="K380" s="13">
        <v>13</v>
      </c>
      <c r="L380" s="13">
        <v>10</v>
      </c>
      <c r="M380" s="13">
        <v>5</v>
      </c>
      <c r="N380" s="14">
        <v>1</v>
      </c>
      <c r="O380" s="13">
        <v>0.71007707032658829</v>
      </c>
      <c r="P380" s="13">
        <v>0.91957412857730059</v>
      </c>
      <c r="Q380" s="13">
        <v>0.87114512235335295</v>
      </c>
      <c r="R380" s="14">
        <v>0.98415317696119142</v>
      </c>
      <c r="S380" s="13">
        <v>1950</v>
      </c>
      <c r="T380" s="13">
        <v>2000</v>
      </c>
      <c r="U380" s="13">
        <v>2000</v>
      </c>
      <c r="V380" s="14">
        <v>1100</v>
      </c>
      <c r="W380" s="13">
        <v>2150</v>
      </c>
      <c r="X380" s="13">
        <v>2400</v>
      </c>
      <c r="Y380" s="13">
        <v>3000</v>
      </c>
      <c r="Z380" s="14">
        <v>3600</v>
      </c>
      <c r="AA380" s="13">
        <v>6.6266219952490317</v>
      </c>
      <c r="AB380" s="13">
        <v>2.923802091513783</v>
      </c>
      <c r="AC380" s="13">
        <v>7.7023371497665849</v>
      </c>
      <c r="AD380" s="14">
        <v>5.8075393777403335</v>
      </c>
      <c r="AE380" s="13">
        <v>86.146085938237405</v>
      </c>
      <c r="AF380" s="13">
        <v>29.238020915137831</v>
      </c>
      <c r="AG380" s="13">
        <v>38.511685748832925</v>
      </c>
      <c r="AH380" s="14">
        <v>5.8075393777403335</v>
      </c>
      <c r="AI380" s="13">
        <v>25.487917907036575</v>
      </c>
      <c r="AJ380" s="13">
        <v>8.6575233933549427</v>
      </c>
      <c r="AK380" s="13">
        <v>10.85276523135059</v>
      </c>
      <c r="AL380" s="14">
        <v>5.6021732102019</v>
      </c>
      <c r="AM380" s="13">
        <v>331.3429327914755</v>
      </c>
      <c r="AN380" s="13">
        <v>86.575233933549427</v>
      </c>
      <c r="AO380" s="13">
        <v>54.263826156752948</v>
      </c>
      <c r="AP380" s="14">
        <v>5.6021732102019</v>
      </c>
    </row>
    <row r="381" spans="2:42" x14ac:dyDescent="0.25">
      <c r="B381" s="11">
        <v>378</v>
      </c>
      <c r="C381" s="13">
        <v>2251.6097420148326</v>
      </c>
      <c r="D381" s="13">
        <v>2620.6313538114914</v>
      </c>
      <c r="E381" s="13">
        <v>2273.2885531712909</v>
      </c>
      <c r="F381" s="14">
        <v>3666.0624337792256</v>
      </c>
      <c r="G381" s="13">
        <v>0</v>
      </c>
      <c r="H381" s="13">
        <v>0</v>
      </c>
      <c r="I381" s="13">
        <v>0</v>
      </c>
      <c r="J381" s="14">
        <v>0</v>
      </c>
      <c r="K381" s="13">
        <v>12</v>
      </c>
      <c r="L381" s="13">
        <v>10</v>
      </c>
      <c r="M381" s="13">
        <v>4</v>
      </c>
      <c r="N381" s="14">
        <v>1</v>
      </c>
      <c r="O381" s="13">
        <v>0.71060271686702448</v>
      </c>
      <c r="P381" s="13">
        <v>0.99212733459000835</v>
      </c>
      <c r="Q381" s="13">
        <v>0.92377186216437446</v>
      </c>
      <c r="R381" s="14">
        <v>0.98198000307618227</v>
      </c>
      <c r="S381" s="13">
        <v>1800</v>
      </c>
      <c r="T381" s="13">
        <v>2000</v>
      </c>
      <c r="U381" s="13">
        <v>1600</v>
      </c>
      <c r="V381" s="14">
        <v>1100</v>
      </c>
      <c r="W381" s="13">
        <v>2000</v>
      </c>
      <c r="X381" s="13">
        <v>2400</v>
      </c>
      <c r="Y381" s="13">
        <v>2600</v>
      </c>
      <c r="Z381" s="14">
        <v>3600</v>
      </c>
      <c r="AA381" s="13">
        <v>2</v>
      </c>
      <c r="AB381" s="13">
        <v>2.1012232296256226</v>
      </c>
      <c r="AC381" s="13">
        <v>7.6663951037838816</v>
      </c>
      <c r="AD381" s="14">
        <v>7.3272473375603919</v>
      </c>
      <c r="AE381" s="13">
        <v>24</v>
      </c>
      <c r="AF381" s="13">
        <v>21.012232296256226</v>
      </c>
      <c r="AG381" s="13">
        <v>30.665580415135526</v>
      </c>
      <c r="AH381" s="14">
        <v>7.3272473375603919</v>
      </c>
      <c r="AI381" s="13">
        <v>32.72767397595706</v>
      </c>
      <c r="AJ381" s="13">
        <v>-0.96755941058682282</v>
      </c>
      <c r="AK381" s="13">
        <v>6.0546697066287152</v>
      </c>
      <c r="AL381" s="14">
        <v>5.6471504475883378</v>
      </c>
      <c r="AM381" s="13">
        <v>392.73208771148472</v>
      </c>
      <c r="AN381" s="13">
        <v>-9.6755941058682282</v>
      </c>
      <c r="AO381" s="13">
        <v>24.218678826514861</v>
      </c>
      <c r="AP381" s="14">
        <v>5.6471504475883378</v>
      </c>
    </row>
    <row r="382" spans="2:42" x14ac:dyDescent="0.25">
      <c r="B382" s="11">
        <v>379</v>
      </c>
      <c r="C382" s="13">
        <v>2311.1544947816251</v>
      </c>
      <c r="D382" s="13">
        <v>2799.8295473532862</v>
      </c>
      <c r="E382" s="13">
        <v>2439.4428942883815</v>
      </c>
      <c r="F382" s="14">
        <v>3645.9289352308892</v>
      </c>
      <c r="G382" s="13">
        <v>0</v>
      </c>
      <c r="H382" s="13">
        <v>0</v>
      </c>
      <c r="I382" s="13">
        <v>0</v>
      </c>
      <c r="J382" s="14">
        <v>0</v>
      </c>
      <c r="K382" s="13">
        <v>11</v>
      </c>
      <c r="L382" s="13">
        <v>8</v>
      </c>
      <c r="M382" s="13">
        <v>4</v>
      </c>
      <c r="N382" s="14">
        <v>1</v>
      </c>
      <c r="O382" s="13">
        <v>0.69229469670359689</v>
      </c>
      <c r="P382" s="13">
        <v>0.92862795967626399</v>
      </c>
      <c r="Q382" s="13">
        <v>0.86085228923245538</v>
      </c>
      <c r="R382" s="14">
        <v>0.98740267952370808</v>
      </c>
      <c r="S382" s="13">
        <v>1650</v>
      </c>
      <c r="T382" s="13">
        <v>1600</v>
      </c>
      <c r="U382" s="13">
        <v>1600</v>
      </c>
      <c r="V382" s="14">
        <v>1100</v>
      </c>
      <c r="W382" s="13">
        <v>1850</v>
      </c>
      <c r="X382" s="13">
        <v>2000</v>
      </c>
      <c r="Y382" s="13">
        <v>2600</v>
      </c>
      <c r="Z382" s="14">
        <v>3600</v>
      </c>
      <c r="AA382" s="13">
        <v>6.287889780374071</v>
      </c>
      <c r="AB382" s="13">
        <v>3.3436816959918652</v>
      </c>
      <c r="AC382" s="13">
        <v>6.8811831660472942</v>
      </c>
      <c r="AD382" s="14">
        <v>4.3772127388540962</v>
      </c>
      <c r="AE382" s="13">
        <v>69.166787584114786</v>
      </c>
      <c r="AF382" s="13">
        <v>26.749453567934921</v>
      </c>
      <c r="AG382" s="13">
        <v>27.524732664189177</v>
      </c>
      <c r="AH382" s="14">
        <v>4.3772127388540962</v>
      </c>
      <c r="AI382" s="13">
        <v>33.993531742064157</v>
      </c>
      <c r="AJ382" s="13">
        <v>9.5032855622806149</v>
      </c>
      <c r="AK382" s="13">
        <v>18.165404772110747</v>
      </c>
      <c r="AL382" s="14">
        <v>4.6928580040761076</v>
      </c>
      <c r="AM382" s="13">
        <v>373.92884916270572</v>
      </c>
      <c r="AN382" s="13">
        <v>76.02628449824492</v>
      </c>
      <c r="AO382" s="13">
        <v>72.66161908844299</v>
      </c>
      <c r="AP382" s="14">
        <v>4.6928580040761076</v>
      </c>
    </row>
    <row r="383" spans="2:42" x14ac:dyDescent="0.25">
      <c r="B383" s="11">
        <v>380</v>
      </c>
      <c r="C383" s="13">
        <v>2178.3431210851595</v>
      </c>
      <c r="D383" s="13">
        <v>2806.8895894920715</v>
      </c>
      <c r="E383" s="13">
        <v>2222.3159072705766</v>
      </c>
      <c r="F383" s="14">
        <v>3640.3996926046275</v>
      </c>
      <c r="G383" s="13">
        <v>0</v>
      </c>
      <c r="H383" s="13">
        <v>0</v>
      </c>
      <c r="I383" s="13">
        <v>0</v>
      </c>
      <c r="J383" s="14">
        <v>0</v>
      </c>
      <c r="K383" s="13">
        <v>11</v>
      </c>
      <c r="L383" s="13">
        <v>9</v>
      </c>
      <c r="M383" s="13">
        <v>2</v>
      </c>
      <c r="N383" s="14">
        <v>1</v>
      </c>
      <c r="O383" s="13">
        <v>0.73450320315146078</v>
      </c>
      <c r="P383" s="13">
        <v>0.92629222386709209</v>
      </c>
      <c r="Q383" s="13">
        <v>0.94496016211268374</v>
      </c>
      <c r="R383" s="14">
        <v>0.98890240192946444</v>
      </c>
      <c r="S383" s="13">
        <v>1650</v>
      </c>
      <c r="T383" s="13">
        <v>1800</v>
      </c>
      <c r="U383" s="13">
        <v>800</v>
      </c>
      <c r="V383" s="14">
        <v>1100</v>
      </c>
      <c r="W383" s="13">
        <v>1850</v>
      </c>
      <c r="X383" s="13">
        <v>2200</v>
      </c>
      <c r="Y383" s="13">
        <v>1800</v>
      </c>
      <c r="Z383" s="14">
        <v>3600</v>
      </c>
      <c r="AA383" s="13">
        <v>3.9394822840641517</v>
      </c>
      <c r="AB383" s="13">
        <v>4.2089853889766502</v>
      </c>
      <c r="AC383" s="13">
        <v>7.6569930421406198</v>
      </c>
      <c r="AD383" s="14">
        <v>2</v>
      </c>
      <c r="AE383" s="13">
        <v>43.334305124705665</v>
      </c>
      <c r="AF383" s="13">
        <v>37.880868500789852</v>
      </c>
      <c r="AG383" s="13">
        <v>15.31398608428124</v>
      </c>
      <c r="AH383" s="14">
        <v>2</v>
      </c>
      <c r="AI383" s="13">
        <v>30.816462030653707</v>
      </c>
      <c r="AJ383" s="13">
        <v>7.5842587922886189</v>
      </c>
      <c r="AK383" s="13">
        <v>12.157348597293215</v>
      </c>
      <c r="AL383" s="14">
        <v>5.9902706107855863</v>
      </c>
      <c r="AM383" s="13">
        <v>338.9810823371908</v>
      </c>
      <c r="AN383" s="13">
        <v>68.258329130597573</v>
      </c>
      <c r="AO383" s="13">
        <v>24.314697194586429</v>
      </c>
      <c r="AP383" s="14">
        <v>5.9902706107855863</v>
      </c>
    </row>
    <row r="384" spans="2:42" x14ac:dyDescent="0.25">
      <c r="B384" s="11">
        <v>381</v>
      </c>
      <c r="C384" s="13">
        <v>1989.0036963872492</v>
      </c>
      <c r="D384" s="13">
        <v>2879.2193280438751</v>
      </c>
      <c r="E384" s="13">
        <v>2216.2870743638055</v>
      </c>
      <c r="F384" s="14">
        <v>3600</v>
      </c>
      <c r="G384" s="13">
        <v>0</v>
      </c>
      <c r="H384" s="13">
        <v>0</v>
      </c>
      <c r="I384" s="13">
        <v>0</v>
      </c>
      <c r="J384" s="14">
        <v>0</v>
      </c>
      <c r="K384" s="13">
        <v>8</v>
      </c>
      <c r="L384" s="13">
        <v>14</v>
      </c>
      <c r="M384" s="13">
        <v>2</v>
      </c>
      <c r="N384" s="14">
        <v>0</v>
      </c>
      <c r="O384" s="13">
        <v>0.80442283888470356</v>
      </c>
      <c r="P384" s="13">
        <v>0.90302255707849288</v>
      </c>
      <c r="Q384" s="13">
        <v>0.94753068061041412</v>
      </c>
      <c r="R384" s="14">
        <v>1</v>
      </c>
      <c r="S384" s="13">
        <v>1200</v>
      </c>
      <c r="T384" s="13">
        <v>2800</v>
      </c>
      <c r="U384" s="13">
        <v>800</v>
      </c>
      <c r="V384" s="14">
        <v>0</v>
      </c>
      <c r="W384" s="13">
        <v>1400</v>
      </c>
      <c r="X384" s="13">
        <v>3200</v>
      </c>
      <c r="Y384" s="13">
        <v>1800</v>
      </c>
      <c r="Z384" s="14">
        <v>2500</v>
      </c>
      <c r="AA384" s="13">
        <v>6.3292006305782724</v>
      </c>
      <c r="AB384" s="13">
        <v>3.7663314969869695</v>
      </c>
      <c r="AC384" s="13">
        <v>8.9018948692932263</v>
      </c>
      <c r="AD384" s="14">
        <v>6.6273761707934424</v>
      </c>
      <c r="AE384" s="13">
        <v>50.633605044626179</v>
      </c>
      <c r="AF384" s="13">
        <v>52.728640957817575</v>
      </c>
      <c r="AG384" s="13">
        <v>17.803789738586453</v>
      </c>
      <c r="AH384" s="14">
        <v>0</v>
      </c>
      <c r="AI384" s="13">
        <v>28.874688370175075</v>
      </c>
      <c r="AJ384" s="13">
        <v>6.2084912035109001</v>
      </c>
      <c r="AK384" s="13">
        <v>9.9870601109576622</v>
      </c>
      <c r="AL384" s="14">
        <v>5.7390291651202316</v>
      </c>
      <c r="AM384" s="13">
        <v>230.9975069614006</v>
      </c>
      <c r="AN384" s="13">
        <v>86.918876849152596</v>
      </c>
      <c r="AO384" s="13">
        <v>19.974120221915324</v>
      </c>
      <c r="AP384" s="14">
        <v>0</v>
      </c>
    </row>
    <row r="385" spans="2:42" x14ac:dyDescent="0.25">
      <c r="B385" s="11">
        <v>382</v>
      </c>
      <c r="C385" s="13">
        <v>2083.38841538213</v>
      </c>
      <c r="D385" s="13">
        <v>2959.0719351218131</v>
      </c>
      <c r="E385" s="13">
        <v>2517.0250230793595</v>
      </c>
      <c r="F385" s="14">
        <v>3731.8380775242213</v>
      </c>
      <c r="G385" s="13">
        <v>0</v>
      </c>
      <c r="H385" s="13">
        <v>0</v>
      </c>
      <c r="I385" s="13">
        <v>0</v>
      </c>
      <c r="J385" s="14">
        <v>0</v>
      </c>
      <c r="K385" s="13">
        <v>9</v>
      </c>
      <c r="L385" s="13">
        <v>11</v>
      </c>
      <c r="M385" s="13">
        <v>8</v>
      </c>
      <c r="N385" s="14">
        <v>3</v>
      </c>
      <c r="O385" s="13">
        <v>0.76797969509038089</v>
      </c>
      <c r="P385" s="13">
        <v>0.87865386749814467</v>
      </c>
      <c r="Q385" s="13">
        <v>0.83431828477844616</v>
      </c>
      <c r="R385" s="14">
        <v>0.96467207987446091</v>
      </c>
      <c r="S385" s="13">
        <v>1350</v>
      </c>
      <c r="T385" s="13">
        <v>2200</v>
      </c>
      <c r="U385" s="13">
        <v>3200</v>
      </c>
      <c r="V385" s="14">
        <v>3300</v>
      </c>
      <c r="W385" s="13">
        <v>1550</v>
      </c>
      <c r="X385" s="13">
        <v>2600</v>
      </c>
      <c r="Y385" s="13">
        <v>4200</v>
      </c>
      <c r="Z385" s="14">
        <v>5800</v>
      </c>
      <c r="AA385" s="13">
        <v>5.0799226139426237</v>
      </c>
      <c r="AB385" s="13">
        <v>3.0207783088542475</v>
      </c>
      <c r="AC385" s="13">
        <v>6.1755983540917905</v>
      </c>
      <c r="AD385" s="14">
        <v>5.3705871149608093</v>
      </c>
      <c r="AE385" s="13">
        <v>45.71930352548361</v>
      </c>
      <c r="AF385" s="13">
        <v>33.228561397396724</v>
      </c>
      <c r="AG385" s="13">
        <v>49.404786832734324</v>
      </c>
      <c r="AH385" s="14">
        <v>16.111761344882428</v>
      </c>
      <c r="AI385" s="13">
        <v>32.043326171596448</v>
      </c>
      <c r="AJ385" s="13">
        <v>12.864533582297735</v>
      </c>
      <c r="AK385" s="13">
        <v>8.7357560158480521</v>
      </c>
      <c r="AL385" s="14">
        <v>3.1081137151685789</v>
      </c>
      <c r="AM385" s="13">
        <v>288.38993554436803</v>
      </c>
      <c r="AN385" s="13">
        <v>141.50986940527508</v>
      </c>
      <c r="AO385" s="13">
        <v>69.886048126784416</v>
      </c>
      <c r="AP385" s="14">
        <v>9.3243411455057377</v>
      </c>
    </row>
    <row r="386" spans="2:42" x14ac:dyDescent="0.25">
      <c r="B386" s="11">
        <v>383</v>
      </c>
      <c r="C386" s="13">
        <v>2625.3790937600047</v>
      </c>
      <c r="D386" s="13">
        <v>2786.1135001913181</v>
      </c>
      <c r="E386" s="13">
        <v>2311.6765939279908</v>
      </c>
      <c r="F386" s="14">
        <v>3600</v>
      </c>
      <c r="G386" s="13">
        <v>0</v>
      </c>
      <c r="H386" s="13">
        <v>0</v>
      </c>
      <c r="I386" s="13">
        <v>0</v>
      </c>
      <c r="J386" s="14">
        <v>0</v>
      </c>
      <c r="K386" s="13">
        <v>16</v>
      </c>
      <c r="L386" s="13">
        <v>11</v>
      </c>
      <c r="M386" s="13">
        <v>3</v>
      </c>
      <c r="N386" s="14">
        <v>0</v>
      </c>
      <c r="O386" s="13">
        <v>0.60943579683516047</v>
      </c>
      <c r="P386" s="13">
        <v>0.93319959858830659</v>
      </c>
      <c r="Q386" s="13">
        <v>0.90843157105799532</v>
      </c>
      <c r="R386" s="14">
        <v>1</v>
      </c>
      <c r="S386" s="13">
        <v>2400</v>
      </c>
      <c r="T386" s="13">
        <v>2200</v>
      </c>
      <c r="U386" s="13">
        <v>1200</v>
      </c>
      <c r="V386" s="14">
        <v>0</v>
      </c>
      <c r="W386" s="13">
        <v>2600</v>
      </c>
      <c r="X386" s="13">
        <v>2600</v>
      </c>
      <c r="Y386" s="13">
        <v>2200</v>
      </c>
      <c r="Z386" s="14">
        <v>2500</v>
      </c>
      <c r="AA386" s="13">
        <v>6.71149403979864</v>
      </c>
      <c r="AB386" s="13">
        <v>2.395287186386553</v>
      </c>
      <c r="AC386" s="13">
        <v>12.726466880480682</v>
      </c>
      <c r="AD386" s="14">
        <v>3.5672206353934364</v>
      </c>
      <c r="AE386" s="13">
        <v>107.38390463677824</v>
      </c>
      <c r="AF386" s="13">
        <v>26.348159050252082</v>
      </c>
      <c r="AG386" s="13">
        <v>38.179400641442044</v>
      </c>
      <c r="AH386" s="14">
        <v>0</v>
      </c>
      <c r="AI386" s="13">
        <v>28.439284245036919</v>
      </c>
      <c r="AJ386" s="13">
        <v>6.3494926347806011</v>
      </c>
      <c r="AK386" s="13">
        <v>9.2499560656004487</v>
      </c>
      <c r="AL386" s="14">
        <v>5.5095307618769986</v>
      </c>
      <c r="AM386" s="13">
        <v>455.02854792059071</v>
      </c>
      <c r="AN386" s="13">
        <v>69.844418982586618</v>
      </c>
      <c r="AO386" s="13">
        <v>27.749868196801344</v>
      </c>
      <c r="AP386" s="14">
        <v>0</v>
      </c>
    </row>
    <row r="387" spans="2:42" x14ac:dyDescent="0.25">
      <c r="B387" s="11">
        <v>384</v>
      </c>
      <c r="C387" s="13">
        <v>1940.1341448498765</v>
      </c>
      <c r="D387" s="13">
        <v>2770.9908303950747</v>
      </c>
      <c r="E387" s="13">
        <v>2298.0299881825313</v>
      </c>
      <c r="F387" s="14">
        <v>3666.258677202954</v>
      </c>
      <c r="G387" s="13">
        <v>0</v>
      </c>
      <c r="H387" s="13">
        <v>0</v>
      </c>
      <c r="I387" s="13">
        <v>0</v>
      </c>
      <c r="J387" s="14">
        <v>0</v>
      </c>
      <c r="K387" s="13">
        <v>7</v>
      </c>
      <c r="L387" s="13">
        <v>8</v>
      </c>
      <c r="M387" s="13">
        <v>3</v>
      </c>
      <c r="N387" s="14">
        <v>1</v>
      </c>
      <c r="O387" s="13">
        <v>0.82468524367102702</v>
      </c>
      <c r="P387" s="13">
        <v>0.93829253113381994</v>
      </c>
      <c r="Q387" s="13">
        <v>0.91382619495790418</v>
      </c>
      <c r="R387" s="14">
        <v>0.98192744074089622</v>
      </c>
      <c r="S387" s="13">
        <v>1050</v>
      </c>
      <c r="T387" s="13">
        <v>1600</v>
      </c>
      <c r="U387" s="13">
        <v>1200</v>
      </c>
      <c r="V387" s="14">
        <v>1100</v>
      </c>
      <c r="W387" s="13">
        <v>1250</v>
      </c>
      <c r="X387" s="13">
        <v>2000</v>
      </c>
      <c r="Y387" s="13">
        <v>2200</v>
      </c>
      <c r="Z387" s="14">
        <v>3600</v>
      </c>
      <c r="AA387" s="13">
        <v>2</v>
      </c>
      <c r="AB387" s="13">
        <v>2.6374482637618706</v>
      </c>
      <c r="AC387" s="13">
        <v>10.578644859426303</v>
      </c>
      <c r="AD387" s="14">
        <v>8.2943536397823792</v>
      </c>
      <c r="AE387" s="13">
        <v>14</v>
      </c>
      <c r="AF387" s="13">
        <v>21.099586110094965</v>
      </c>
      <c r="AG387" s="13">
        <v>31.735934578278908</v>
      </c>
      <c r="AH387" s="14">
        <v>8.2943536397823792</v>
      </c>
      <c r="AI387" s="13">
        <v>34.064749873388742</v>
      </c>
      <c r="AJ387" s="13">
        <v>8.4698961321505415</v>
      </c>
      <c r="AK387" s="13">
        <v>10.103068350676706</v>
      </c>
      <c r="AL387" s="14">
        <v>4.7178890267723608</v>
      </c>
      <c r="AM387" s="13">
        <v>238.4532491137212</v>
      </c>
      <c r="AN387" s="13">
        <v>67.759169057204332</v>
      </c>
      <c r="AO387" s="13">
        <v>30.309205052030116</v>
      </c>
      <c r="AP387" s="14">
        <v>4.7178890267723608</v>
      </c>
    </row>
    <row r="388" spans="2:42" x14ac:dyDescent="0.25">
      <c r="B388" s="11">
        <v>385</v>
      </c>
      <c r="C388" s="13">
        <v>2018.1077285115798</v>
      </c>
      <c r="D388" s="13">
        <v>2898.0742706543574</v>
      </c>
      <c r="E388" s="13">
        <v>2678.697530561818</v>
      </c>
      <c r="F388" s="14">
        <v>3640.0256466905166</v>
      </c>
      <c r="G388" s="13">
        <v>0</v>
      </c>
      <c r="H388" s="13">
        <v>0</v>
      </c>
      <c r="I388" s="13">
        <v>0</v>
      </c>
      <c r="J388" s="14">
        <v>0</v>
      </c>
      <c r="K388" s="13">
        <v>11</v>
      </c>
      <c r="L388" s="13">
        <v>10</v>
      </c>
      <c r="M388" s="13">
        <v>8</v>
      </c>
      <c r="N388" s="14">
        <v>1</v>
      </c>
      <c r="O388" s="13">
        <v>0.79282189815508619</v>
      </c>
      <c r="P388" s="13">
        <v>0.897147470072582</v>
      </c>
      <c r="Q388" s="13">
        <v>0.7839630925256259</v>
      </c>
      <c r="R388" s="14">
        <v>0.98900402069229709</v>
      </c>
      <c r="S388" s="13">
        <v>1650</v>
      </c>
      <c r="T388" s="13">
        <v>2000</v>
      </c>
      <c r="U388" s="13">
        <v>3200</v>
      </c>
      <c r="V388" s="14">
        <v>1100</v>
      </c>
      <c r="W388" s="13">
        <v>1850</v>
      </c>
      <c r="X388" s="13">
        <v>2400</v>
      </c>
      <c r="Y388" s="13">
        <v>4200</v>
      </c>
      <c r="Z388" s="14">
        <v>3600</v>
      </c>
      <c r="AA388" s="13">
        <v>3.9207082194328997</v>
      </c>
      <c r="AB388" s="13">
        <v>3.5081184327498067</v>
      </c>
      <c r="AC388" s="13">
        <v>12.595888273423258</v>
      </c>
      <c r="AD388" s="14">
        <v>2.5746704082755247</v>
      </c>
      <c r="AE388" s="13">
        <v>43.1277904137619</v>
      </c>
      <c r="AF388" s="13">
        <v>35.081184327498065</v>
      </c>
      <c r="AG388" s="13">
        <v>100.76710618738606</v>
      </c>
      <c r="AH388" s="14">
        <v>2.5746704082755247</v>
      </c>
      <c r="AI388" s="13">
        <v>23.200788749355819</v>
      </c>
      <c r="AJ388" s="13">
        <v>11.302645876798399</v>
      </c>
      <c r="AK388" s="13">
        <v>6.8474333992704146</v>
      </c>
      <c r="AL388" s="14">
        <v>5.3424346932705493</v>
      </c>
      <c r="AM388" s="13">
        <v>255.20867624291401</v>
      </c>
      <c r="AN388" s="13">
        <v>113.026458767984</v>
      </c>
      <c r="AO388" s="13">
        <v>54.779467194163317</v>
      </c>
      <c r="AP388" s="14">
        <v>5.3424346932705493</v>
      </c>
    </row>
    <row r="389" spans="2:42" x14ac:dyDescent="0.25">
      <c r="B389" s="11">
        <v>386</v>
      </c>
      <c r="C389" s="13">
        <v>1883.3642203207039</v>
      </c>
      <c r="D389" s="13">
        <v>2952.7229232081481</v>
      </c>
      <c r="E389" s="13">
        <v>2430.2391081826445</v>
      </c>
      <c r="F389" s="14">
        <v>3600</v>
      </c>
      <c r="G389" s="13">
        <v>0</v>
      </c>
      <c r="H389" s="13">
        <v>0</v>
      </c>
      <c r="I389" s="13">
        <v>0</v>
      </c>
      <c r="J389" s="14">
        <v>0</v>
      </c>
      <c r="K389" s="13">
        <v>6</v>
      </c>
      <c r="L389" s="13">
        <v>13</v>
      </c>
      <c r="M389" s="13">
        <v>5</v>
      </c>
      <c r="N389" s="14">
        <v>0</v>
      </c>
      <c r="O389" s="13">
        <v>0.84954358946436181</v>
      </c>
      <c r="P389" s="13">
        <v>0.88054316900655449</v>
      </c>
      <c r="Q389" s="13">
        <v>0.86411250355130675</v>
      </c>
      <c r="R389" s="14">
        <v>1</v>
      </c>
      <c r="S389" s="13">
        <v>900</v>
      </c>
      <c r="T389" s="13">
        <v>2600</v>
      </c>
      <c r="U389" s="13">
        <v>2000</v>
      </c>
      <c r="V389" s="14">
        <v>0</v>
      </c>
      <c r="W389" s="13">
        <v>1100</v>
      </c>
      <c r="X389" s="13">
        <v>3000</v>
      </c>
      <c r="Y389" s="13">
        <v>3000</v>
      </c>
      <c r="Z389" s="14">
        <v>2500</v>
      </c>
      <c r="AA389" s="13">
        <v>11.102350972238009</v>
      </c>
      <c r="AB389" s="13">
        <v>3.6509591121015679</v>
      </c>
      <c r="AC389" s="13">
        <v>14.578272519849765</v>
      </c>
      <c r="AD389" s="14">
        <v>6.5212381546007938</v>
      </c>
      <c r="AE389" s="13">
        <v>66.614105833428056</v>
      </c>
      <c r="AF389" s="13">
        <v>47.462468457320384</v>
      </c>
      <c r="AG389" s="13">
        <v>72.891362599248822</v>
      </c>
      <c r="AH389" s="14">
        <v>0</v>
      </c>
      <c r="AI389" s="13">
        <v>25.007187556315131</v>
      </c>
      <c r="AJ389" s="13">
        <v>9.5811821671723969</v>
      </c>
      <c r="AK389" s="13">
        <v>4.9895269687620756</v>
      </c>
      <c r="AL389" s="14">
        <v>4.3217190134204237</v>
      </c>
      <c r="AM389" s="13">
        <v>150.04312533789079</v>
      </c>
      <c r="AN389" s="13">
        <v>124.55536817324116</v>
      </c>
      <c r="AO389" s="13">
        <v>24.947634843810377</v>
      </c>
      <c r="AP389" s="14">
        <v>0</v>
      </c>
    </row>
    <row r="390" spans="2:42" x14ac:dyDescent="0.25">
      <c r="B390" s="11">
        <v>387</v>
      </c>
      <c r="C390" s="13">
        <v>2188.5872653074039</v>
      </c>
      <c r="D390" s="13">
        <v>2810.7090029191709</v>
      </c>
      <c r="E390" s="13">
        <v>2243.7644340926786</v>
      </c>
      <c r="F390" s="14">
        <v>3641.9835626926715</v>
      </c>
      <c r="G390" s="13">
        <v>0</v>
      </c>
      <c r="H390" s="13">
        <v>0</v>
      </c>
      <c r="I390" s="13">
        <v>0</v>
      </c>
      <c r="J390" s="14">
        <v>0</v>
      </c>
      <c r="K390" s="13">
        <v>11</v>
      </c>
      <c r="L390" s="13">
        <v>11</v>
      </c>
      <c r="M390" s="13">
        <v>2</v>
      </c>
      <c r="N390" s="14">
        <v>1</v>
      </c>
      <c r="O390" s="13">
        <v>0.73106520601784997</v>
      </c>
      <c r="P390" s="13">
        <v>0.92503350482019631</v>
      </c>
      <c r="Q390" s="13">
        <v>0.93592712679269596</v>
      </c>
      <c r="R390" s="14">
        <v>0.98847233603063511</v>
      </c>
      <c r="S390" s="13">
        <v>1650</v>
      </c>
      <c r="T390" s="13">
        <v>2200</v>
      </c>
      <c r="U390" s="13">
        <v>800</v>
      </c>
      <c r="V390" s="14">
        <v>1100</v>
      </c>
      <c r="W390" s="13">
        <v>1850</v>
      </c>
      <c r="X390" s="13">
        <v>2600</v>
      </c>
      <c r="Y390" s="13">
        <v>1800</v>
      </c>
      <c r="Z390" s="14">
        <v>3600</v>
      </c>
      <c r="AA390" s="13">
        <v>2</v>
      </c>
      <c r="AB390" s="13">
        <v>2</v>
      </c>
      <c r="AC390" s="13">
        <v>12.852062053665453</v>
      </c>
      <c r="AD390" s="14">
        <v>5.0445717936034358</v>
      </c>
      <c r="AE390" s="13">
        <v>22</v>
      </c>
      <c r="AF390" s="13">
        <v>22</v>
      </c>
      <c r="AG390" s="13">
        <v>25.704124107330905</v>
      </c>
      <c r="AH390" s="14">
        <v>5.0445717936034358</v>
      </c>
      <c r="AI390" s="13">
        <v>33.206009394026921</v>
      </c>
      <c r="AJ390" s="13">
        <v>7.8137957326288516</v>
      </c>
      <c r="AK390" s="13">
        <v>10.214172300963998</v>
      </c>
      <c r="AL390" s="14">
        <v>3.2553462643393214</v>
      </c>
      <c r="AM390" s="13">
        <v>365.26610333429613</v>
      </c>
      <c r="AN390" s="13">
        <v>85.951753058917362</v>
      </c>
      <c r="AO390" s="13">
        <v>20.428344601927996</v>
      </c>
      <c r="AP390" s="14">
        <v>3.2553462643393214</v>
      </c>
    </row>
    <row r="391" spans="2:42" x14ac:dyDescent="0.25">
      <c r="B391" s="11">
        <v>388</v>
      </c>
      <c r="C391" s="13">
        <v>1885.0308814994605</v>
      </c>
      <c r="D391" s="13">
        <v>2863.7038940278776</v>
      </c>
      <c r="E391" s="13">
        <v>2605.786424270138</v>
      </c>
      <c r="F391" s="14">
        <v>3660.6446660239526</v>
      </c>
      <c r="G391" s="13">
        <v>0</v>
      </c>
      <c r="H391" s="13">
        <v>0</v>
      </c>
      <c r="I391" s="13">
        <v>0</v>
      </c>
      <c r="J391" s="14">
        <v>0</v>
      </c>
      <c r="K391" s="13">
        <v>6</v>
      </c>
      <c r="L391" s="13">
        <v>8</v>
      </c>
      <c r="M391" s="13">
        <v>5</v>
      </c>
      <c r="N391" s="14">
        <v>1</v>
      </c>
      <c r="O391" s="13">
        <v>0.84879246048598911</v>
      </c>
      <c r="P391" s="13">
        <v>0.90791509744501864</v>
      </c>
      <c r="Q391" s="13">
        <v>0.80589874152414276</v>
      </c>
      <c r="R391" s="14">
        <v>0.98343333714227377</v>
      </c>
      <c r="S391" s="13">
        <v>900</v>
      </c>
      <c r="T391" s="13">
        <v>1600</v>
      </c>
      <c r="U391" s="13">
        <v>2000</v>
      </c>
      <c r="V391" s="14">
        <v>1100</v>
      </c>
      <c r="W391" s="13">
        <v>1100</v>
      </c>
      <c r="X391" s="13">
        <v>2000</v>
      </c>
      <c r="Y391" s="13">
        <v>3000</v>
      </c>
      <c r="Z391" s="14">
        <v>3600</v>
      </c>
      <c r="AA391" s="13">
        <v>6.7654381913921018</v>
      </c>
      <c r="AB391" s="13">
        <v>2</v>
      </c>
      <c r="AC391" s="13">
        <v>13.707559301336961</v>
      </c>
      <c r="AD391" s="14">
        <v>7.0723078743440784</v>
      </c>
      <c r="AE391" s="13">
        <v>40.592629148352614</v>
      </c>
      <c r="AF391" s="13">
        <v>16</v>
      </c>
      <c r="AG391" s="13">
        <v>68.537796506684799</v>
      </c>
      <c r="AH391" s="14">
        <v>7.0723078743440784</v>
      </c>
      <c r="AI391" s="13">
        <v>29.524371291970517</v>
      </c>
      <c r="AJ391" s="13">
        <v>14.575282459896634</v>
      </c>
      <c r="AK391" s="13">
        <v>14.24302191918648</v>
      </c>
      <c r="AL391" s="14">
        <v>4.8556893832188281</v>
      </c>
      <c r="AM391" s="13">
        <v>177.14622775182312</v>
      </c>
      <c r="AN391" s="13">
        <v>116.60225967917307</v>
      </c>
      <c r="AO391" s="13">
        <v>71.215109595932404</v>
      </c>
      <c r="AP391" s="14">
        <v>4.8556893832188281</v>
      </c>
    </row>
    <row r="392" spans="2:42" x14ac:dyDescent="0.25">
      <c r="B392" s="11">
        <v>389</v>
      </c>
      <c r="C392" s="13">
        <v>2281.4757678159394</v>
      </c>
      <c r="D392" s="13">
        <v>3232.3514505352136</v>
      </c>
      <c r="E392" s="13">
        <v>2175.4903450066331</v>
      </c>
      <c r="F392" s="14">
        <v>3747.0888990901813</v>
      </c>
      <c r="G392" s="13">
        <v>0</v>
      </c>
      <c r="H392" s="13">
        <v>0</v>
      </c>
      <c r="I392" s="13">
        <v>0</v>
      </c>
      <c r="J392" s="14">
        <v>0</v>
      </c>
      <c r="K392" s="13">
        <v>13</v>
      </c>
      <c r="L392" s="13">
        <v>15</v>
      </c>
      <c r="M392" s="13">
        <v>1</v>
      </c>
      <c r="N392" s="14">
        <v>2</v>
      </c>
      <c r="O392" s="13">
        <v>0.70130045761199677</v>
      </c>
      <c r="P392" s="13">
        <v>0.8043679778600471</v>
      </c>
      <c r="Q392" s="13">
        <v>0.96529961846077383</v>
      </c>
      <c r="R392" s="14">
        <v>0.96074582080881632</v>
      </c>
      <c r="S392" s="13">
        <v>1950</v>
      </c>
      <c r="T392" s="13">
        <v>3000</v>
      </c>
      <c r="U392" s="13">
        <v>400</v>
      </c>
      <c r="V392" s="14">
        <v>2200</v>
      </c>
      <c r="W392" s="13">
        <v>2150</v>
      </c>
      <c r="X392" s="13">
        <v>3400</v>
      </c>
      <c r="Y392" s="13">
        <v>1400</v>
      </c>
      <c r="Z392" s="14">
        <v>4700</v>
      </c>
      <c r="AA392" s="13">
        <v>2</v>
      </c>
      <c r="AB392" s="13">
        <v>4.4459023508586304</v>
      </c>
      <c r="AC392" s="13">
        <v>9.9007447348816644</v>
      </c>
      <c r="AD392" s="14">
        <v>7.4489452735178769</v>
      </c>
      <c r="AE392" s="13">
        <v>26</v>
      </c>
      <c r="AF392" s="13">
        <v>66.688535262879455</v>
      </c>
      <c r="AG392" s="13">
        <v>9.9007447348816644</v>
      </c>
      <c r="AH392" s="14">
        <v>14.897890547035754</v>
      </c>
      <c r="AI392" s="13">
        <v>31.086718541440362</v>
      </c>
      <c r="AJ392" s="13">
        <v>14.334771774576851</v>
      </c>
      <c r="AK392" s="13">
        <v>15.083529973361188</v>
      </c>
      <c r="AL392" s="14">
        <v>6.6825592353082683</v>
      </c>
      <c r="AM392" s="13">
        <v>404.12734103872469</v>
      </c>
      <c r="AN392" s="13">
        <v>215.02157661865277</v>
      </c>
      <c r="AO392" s="13">
        <v>15.083529973361188</v>
      </c>
      <c r="AP392" s="14">
        <v>13.365118470616537</v>
      </c>
    </row>
    <row r="393" spans="2:42" x14ac:dyDescent="0.25">
      <c r="B393" s="11">
        <v>390</v>
      </c>
      <c r="C393" s="13">
        <v>1956.3543420478054</v>
      </c>
      <c r="D393" s="13">
        <v>3015.5647633946869</v>
      </c>
      <c r="E393" s="13">
        <v>2395.8877912867197</v>
      </c>
      <c r="F393" s="14">
        <v>3777.3615923892667</v>
      </c>
      <c r="G393" s="13">
        <v>0</v>
      </c>
      <c r="H393" s="13">
        <v>0</v>
      </c>
      <c r="I393" s="13">
        <v>0</v>
      </c>
      <c r="J393" s="14">
        <v>0</v>
      </c>
      <c r="K393" s="13">
        <v>8</v>
      </c>
      <c r="L393" s="13">
        <v>14</v>
      </c>
      <c r="M393" s="13">
        <v>4</v>
      </c>
      <c r="N393" s="14">
        <v>3</v>
      </c>
      <c r="O393" s="13">
        <v>0.81784775161191248</v>
      </c>
      <c r="P393" s="13">
        <v>0.86219338797191791</v>
      </c>
      <c r="Q393" s="13">
        <v>0.87650181600207067</v>
      </c>
      <c r="R393" s="14">
        <v>0.95304617044165962</v>
      </c>
      <c r="S393" s="13">
        <v>1200</v>
      </c>
      <c r="T393" s="13">
        <v>2800</v>
      </c>
      <c r="U393" s="13">
        <v>1600</v>
      </c>
      <c r="V393" s="14">
        <v>3300</v>
      </c>
      <c r="W393" s="13">
        <v>1400</v>
      </c>
      <c r="X393" s="13">
        <v>3200</v>
      </c>
      <c r="Y393" s="13">
        <v>2600</v>
      </c>
      <c r="Z393" s="14">
        <v>5800</v>
      </c>
      <c r="AA393" s="13">
        <v>5.2236251949484869</v>
      </c>
      <c r="AB393" s="13">
        <v>4.1410721090749574</v>
      </c>
      <c r="AC393" s="13">
        <v>8.1075206605542043</v>
      </c>
      <c r="AD393" s="14">
        <v>6.9881773167600265</v>
      </c>
      <c r="AE393" s="13">
        <v>41.789001559587895</v>
      </c>
      <c r="AF393" s="13">
        <v>57.975009527049401</v>
      </c>
      <c r="AG393" s="13">
        <v>32.430082642216817</v>
      </c>
      <c r="AH393" s="14">
        <v>20.96453195028008</v>
      </c>
      <c r="AI393" s="13">
        <v>27.563779514907278</v>
      </c>
      <c r="AJ393" s="13">
        <v>10.033322270956345</v>
      </c>
      <c r="AK393" s="13">
        <v>14.122152459073071</v>
      </c>
      <c r="AL393" s="14">
        <v>4.2807417772416638</v>
      </c>
      <c r="AM393" s="13">
        <v>220.51023611925822</v>
      </c>
      <c r="AN393" s="13">
        <v>140.46651179338883</v>
      </c>
      <c r="AO393" s="13">
        <v>56.488609836292284</v>
      </c>
      <c r="AP393" s="14">
        <v>12.842225331724991</v>
      </c>
    </row>
    <row r="394" spans="2:42" x14ac:dyDescent="0.25">
      <c r="B394" s="11">
        <v>391</v>
      </c>
      <c r="C394" s="13">
        <v>2598.0777106701248</v>
      </c>
      <c r="D394" s="13">
        <v>3022.684225091079</v>
      </c>
      <c r="E394" s="13">
        <v>2837.1961226152339</v>
      </c>
      <c r="F394" s="14">
        <v>3653.3870429494887</v>
      </c>
      <c r="G394" s="13">
        <v>0</v>
      </c>
      <c r="H394" s="13">
        <v>0</v>
      </c>
      <c r="I394" s="13">
        <v>0</v>
      </c>
      <c r="J394" s="14">
        <v>0</v>
      </c>
      <c r="K394" s="13">
        <v>14</v>
      </c>
      <c r="L394" s="13">
        <v>16</v>
      </c>
      <c r="M394" s="13">
        <v>8</v>
      </c>
      <c r="N394" s="14">
        <v>1</v>
      </c>
      <c r="O394" s="13">
        <v>0.61583993174219198</v>
      </c>
      <c r="P394" s="13">
        <v>0.86016262579385283</v>
      </c>
      <c r="Q394" s="13">
        <v>0.74016737273145894</v>
      </c>
      <c r="R394" s="14">
        <v>0.98538697315070467</v>
      </c>
      <c r="S394" s="13">
        <v>2100</v>
      </c>
      <c r="T394" s="13">
        <v>3200</v>
      </c>
      <c r="U394" s="13">
        <v>3200</v>
      </c>
      <c r="V394" s="14">
        <v>1100</v>
      </c>
      <c r="W394" s="13">
        <v>2300</v>
      </c>
      <c r="X394" s="13">
        <v>3600</v>
      </c>
      <c r="Y394" s="13">
        <v>4200</v>
      </c>
      <c r="Z394" s="14">
        <v>3600</v>
      </c>
      <c r="AA394" s="13">
        <v>7.6592435287729801</v>
      </c>
      <c r="AB394" s="13">
        <v>3.6817047375621428</v>
      </c>
      <c r="AC394" s="13">
        <v>11.924467240652437</v>
      </c>
      <c r="AD394" s="14">
        <v>5.7972162446219393</v>
      </c>
      <c r="AE394" s="13">
        <v>107.22940940282172</v>
      </c>
      <c r="AF394" s="13">
        <v>58.907275800994285</v>
      </c>
      <c r="AG394" s="13">
        <v>95.395737925219493</v>
      </c>
      <c r="AH394" s="14">
        <v>5.7972162446219393</v>
      </c>
      <c r="AI394" s="13">
        <v>31.854363492030135</v>
      </c>
      <c r="AJ394" s="13">
        <v>8.9036589409911109</v>
      </c>
      <c r="AK394" s="13">
        <v>11.46046921351626</v>
      </c>
      <c r="AL394" s="14">
        <v>4.7241630868707594</v>
      </c>
      <c r="AM394" s="13">
        <v>445.9610888884219</v>
      </c>
      <c r="AN394" s="13">
        <v>142.45854305585777</v>
      </c>
      <c r="AO394" s="13">
        <v>91.683753708130084</v>
      </c>
      <c r="AP394" s="14">
        <v>4.7241630868707594</v>
      </c>
    </row>
    <row r="395" spans="2:42" x14ac:dyDescent="0.25">
      <c r="B395" s="11">
        <v>392</v>
      </c>
      <c r="C395" s="13">
        <v>2426.1157897641074</v>
      </c>
      <c r="D395" s="13">
        <v>2686.3097903962193</v>
      </c>
      <c r="E395" s="13">
        <v>2262.8107385072863</v>
      </c>
      <c r="F395" s="14">
        <v>3600</v>
      </c>
      <c r="G395" s="13">
        <v>0</v>
      </c>
      <c r="H395" s="13">
        <v>0</v>
      </c>
      <c r="I395" s="13">
        <v>0</v>
      </c>
      <c r="J395" s="14">
        <v>0</v>
      </c>
      <c r="K395" s="13">
        <v>11</v>
      </c>
      <c r="L395" s="13">
        <v>14</v>
      </c>
      <c r="M395" s="13">
        <v>3</v>
      </c>
      <c r="N395" s="14">
        <v>0</v>
      </c>
      <c r="O395" s="13">
        <v>0.65949037006002453</v>
      </c>
      <c r="P395" s="13">
        <v>0.96787050000532926</v>
      </c>
      <c r="Q395" s="13">
        <v>0.92804933451275384</v>
      </c>
      <c r="R395" s="14">
        <v>1</v>
      </c>
      <c r="S395" s="13">
        <v>1650</v>
      </c>
      <c r="T395" s="13">
        <v>2800</v>
      </c>
      <c r="U395" s="13">
        <v>1200</v>
      </c>
      <c r="V395" s="14">
        <v>0</v>
      </c>
      <c r="W395" s="13">
        <v>1850</v>
      </c>
      <c r="X395" s="13">
        <v>3200</v>
      </c>
      <c r="Y395" s="13">
        <v>2200</v>
      </c>
      <c r="Z395" s="14">
        <v>2500</v>
      </c>
      <c r="AA395" s="13">
        <v>9.9219844325447077</v>
      </c>
      <c r="AB395" s="13">
        <v>2</v>
      </c>
      <c r="AC395" s="13">
        <v>7.4991902816220115</v>
      </c>
      <c r="AD395" s="14">
        <v>4.6339855573695496</v>
      </c>
      <c r="AE395" s="13">
        <v>109.14182875799179</v>
      </c>
      <c r="AF395" s="13">
        <v>28</v>
      </c>
      <c r="AG395" s="13">
        <v>22.497570844866033</v>
      </c>
      <c r="AH395" s="14">
        <v>0</v>
      </c>
      <c r="AI395" s="13">
        <v>34.653821668688451</v>
      </c>
      <c r="AJ395" s="13">
        <v>1.3047485708804203</v>
      </c>
      <c r="AK395" s="13">
        <v>9.7689694353170431</v>
      </c>
      <c r="AL395" s="14">
        <v>4.8030498289779562</v>
      </c>
      <c r="AM395" s="13">
        <v>381.19203835557295</v>
      </c>
      <c r="AN395" s="13">
        <v>18.266479992325884</v>
      </c>
      <c r="AO395" s="13">
        <v>29.306908305951129</v>
      </c>
      <c r="AP395" s="14">
        <v>0</v>
      </c>
    </row>
    <row r="396" spans="2:42" x14ac:dyDescent="0.25">
      <c r="B396" s="11">
        <v>393</v>
      </c>
      <c r="C396" s="13">
        <v>2168.928912188394</v>
      </c>
      <c r="D396" s="13">
        <v>3319.6153229620168</v>
      </c>
      <c r="E396" s="13">
        <v>2218.3883610677231</v>
      </c>
      <c r="F396" s="14">
        <v>3710.1342842766639</v>
      </c>
      <c r="G396" s="13">
        <v>0</v>
      </c>
      <c r="H396" s="13">
        <v>0</v>
      </c>
      <c r="I396" s="13">
        <v>0</v>
      </c>
      <c r="J396" s="14">
        <v>0</v>
      </c>
      <c r="K396" s="13">
        <v>12</v>
      </c>
      <c r="L396" s="13">
        <v>16</v>
      </c>
      <c r="M396" s="13">
        <v>3</v>
      </c>
      <c r="N396" s="14">
        <v>2</v>
      </c>
      <c r="O396" s="13">
        <v>0.73769130514546966</v>
      </c>
      <c r="P396" s="13">
        <v>0.78322327952145954</v>
      </c>
      <c r="Q396" s="13">
        <v>0.94663316705703326</v>
      </c>
      <c r="R396" s="14">
        <v>0.97031528353477481</v>
      </c>
      <c r="S396" s="13">
        <v>1800</v>
      </c>
      <c r="T396" s="13">
        <v>3200</v>
      </c>
      <c r="U396" s="13">
        <v>1200</v>
      </c>
      <c r="V396" s="14">
        <v>2200</v>
      </c>
      <c r="W396" s="13">
        <v>2000</v>
      </c>
      <c r="X396" s="13">
        <v>3600</v>
      </c>
      <c r="Y396" s="13">
        <v>2200</v>
      </c>
      <c r="Z396" s="14">
        <v>4700</v>
      </c>
      <c r="AA396" s="13">
        <v>3.7716255180494174</v>
      </c>
      <c r="AB396" s="13">
        <v>2.9362198275021867</v>
      </c>
      <c r="AC396" s="13">
        <v>2.2813510769875087</v>
      </c>
      <c r="AD396" s="14">
        <v>6.1893157018572671</v>
      </c>
      <c r="AE396" s="13">
        <v>45.25950621659301</v>
      </c>
      <c r="AF396" s="13">
        <v>46.979517240034987</v>
      </c>
      <c r="AG396" s="13">
        <v>6.8440532309625262</v>
      </c>
      <c r="AH396" s="14">
        <v>12.378631403714534</v>
      </c>
      <c r="AI396" s="13">
        <v>27.705417864494223</v>
      </c>
      <c r="AJ396" s="13">
        <v>16.573685015566454</v>
      </c>
      <c r="AK396" s="13">
        <v>10.526688829324499</v>
      </c>
      <c r="AL396" s="14">
        <v>4.4971822256238232</v>
      </c>
      <c r="AM396" s="13">
        <v>332.46501437393067</v>
      </c>
      <c r="AN396" s="13">
        <v>265.17896024906327</v>
      </c>
      <c r="AO396" s="13">
        <v>31.580066487973497</v>
      </c>
      <c r="AP396" s="14">
        <v>8.9943644512476464</v>
      </c>
    </row>
    <row r="397" spans="2:42" x14ac:dyDescent="0.25">
      <c r="B397" s="11">
        <v>394</v>
      </c>
      <c r="C397" s="13">
        <v>2141.1184037457319</v>
      </c>
      <c r="D397" s="13">
        <v>2894.9106231115725</v>
      </c>
      <c r="E397" s="13">
        <v>2220.4341402697314</v>
      </c>
      <c r="F397" s="14">
        <v>3667.6180706945265</v>
      </c>
      <c r="G397" s="13">
        <v>0</v>
      </c>
      <c r="H397" s="13">
        <v>0</v>
      </c>
      <c r="I397" s="13">
        <v>0</v>
      </c>
      <c r="J397" s="14">
        <v>0</v>
      </c>
      <c r="K397" s="13">
        <v>10</v>
      </c>
      <c r="L397" s="13">
        <v>11</v>
      </c>
      <c r="M397" s="13">
        <v>2</v>
      </c>
      <c r="N397" s="14">
        <v>2</v>
      </c>
      <c r="O397" s="13">
        <v>0.7472730126465289</v>
      </c>
      <c r="P397" s="13">
        <v>0.89812790047570101</v>
      </c>
      <c r="Q397" s="13">
        <v>0.94576099417427373</v>
      </c>
      <c r="R397" s="14">
        <v>0.98156349178372282</v>
      </c>
      <c r="S397" s="13">
        <v>1500</v>
      </c>
      <c r="T397" s="13">
        <v>2200</v>
      </c>
      <c r="U397" s="13">
        <v>800</v>
      </c>
      <c r="V397" s="14">
        <v>2200</v>
      </c>
      <c r="W397" s="13">
        <v>1700</v>
      </c>
      <c r="X397" s="13">
        <v>2600</v>
      </c>
      <c r="Y397" s="13">
        <v>1800</v>
      </c>
      <c r="Z397" s="14">
        <v>4700</v>
      </c>
      <c r="AA397" s="13">
        <v>3.6692269777431772</v>
      </c>
      <c r="AB397" s="13">
        <v>3.3030783079545976</v>
      </c>
      <c r="AC397" s="13">
        <v>11.290576847393329</v>
      </c>
      <c r="AD397" s="14">
        <v>2.9784296972775226</v>
      </c>
      <c r="AE397" s="13">
        <v>36.692269777431775</v>
      </c>
      <c r="AF397" s="13">
        <v>36.333861387500576</v>
      </c>
      <c r="AG397" s="13">
        <v>22.581153694786657</v>
      </c>
      <c r="AH397" s="14">
        <v>5.9568593945550452</v>
      </c>
      <c r="AI397" s="13">
        <v>32.723459201156672</v>
      </c>
      <c r="AJ397" s="13">
        <v>10.032905629771822</v>
      </c>
      <c r="AK397" s="13">
        <v>8.2354652498680867</v>
      </c>
      <c r="AL397" s="14">
        <v>3.6587132605822767</v>
      </c>
      <c r="AM397" s="13">
        <v>327.23459201156675</v>
      </c>
      <c r="AN397" s="13">
        <v>110.36196192749004</v>
      </c>
      <c r="AO397" s="13">
        <v>16.470930499736173</v>
      </c>
      <c r="AP397" s="14">
        <v>7.3174265211645535</v>
      </c>
    </row>
    <row r="398" spans="2:42" x14ac:dyDescent="0.25">
      <c r="B398" s="11">
        <v>395</v>
      </c>
      <c r="C398" s="13">
        <v>1876.8212793058303</v>
      </c>
      <c r="D398" s="13">
        <v>2910.7105079873368</v>
      </c>
      <c r="E398" s="13">
        <v>2482.3816345255855</v>
      </c>
      <c r="F398" s="14">
        <v>3644.3940177572854</v>
      </c>
      <c r="G398" s="13">
        <v>0</v>
      </c>
      <c r="H398" s="13">
        <v>0</v>
      </c>
      <c r="I398" s="13">
        <v>0</v>
      </c>
      <c r="J398" s="14">
        <v>0</v>
      </c>
      <c r="K398" s="13">
        <v>9</v>
      </c>
      <c r="L398" s="13">
        <v>14</v>
      </c>
      <c r="M398" s="13">
        <v>5</v>
      </c>
      <c r="N398" s="14">
        <v>1</v>
      </c>
      <c r="O398" s="13">
        <v>0.85250525323955373</v>
      </c>
      <c r="P398" s="13">
        <v>0.89325269306765132</v>
      </c>
      <c r="Q398" s="13">
        <v>0.8459617855661975</v>
      </c>
      <c r="R398" s="14">
        <v>0.98781854608997388</v>
      </c>
      <c r="S398" s="13">
        <v>1350</v>
      </c>
      <c r="T398" s="13">
        <v>2800</v>
      </c>
      <c r="U398" s="13">
        <v>2000</v>
      </c>
      <c r="V398" s="14">
        <v>1100</v>
      </c>
      <c r="W398" s="13">
        <v>1550</v>
      </c>
      <c r="X398" s="13">
        <v>3200</v>
      </c>
      <c r="Y398" s="13">
        <v>3000</v>
      </c>
      <c r="Z398" s="14">
        <v>3600</v>
      </c>
      <c r="AA398" s="13">
        <v>2</v>
      </c>
      <c r="AB398" s="13">
        <v>3.1993842165230513</v>
      </c>
      <c r="AC398" s="13">
        <v>14.874451073285286</v>
      </c>
      <c r="AD398" s="14">
        <v>3.1306446715910692</v>
      </c>
      <c r="AE398" s="13">
        <v>18</v>
      </c>
      <c r="AF398" s="13">
        <v>44.79137903132272</v>
      </c>
      <c r="AG398" s="13">
        <v>74.37225536642643</v>
      </c>
      <c r="AH398" s="14">
        <v>3.1306446715910692</v>
      </c>
      <c r="AI398" s="13">
        <v>21.599159481671403</v>
      </c>
      <c r="AJ398" s="13">
        <v>7.7803387822328158</v>
      </c>
      <c r="AK398" s="13">
        <v>7.307051805182275</v>
      </c>
      <c r="AL398" s="14">
        <v>5.640002143627731</v>
      </c>
      <c r="AM398" s="13">
        <v>194.39243533504262</v>
      </c>
      <c r="AN398" s="13">
        <v>108.92474295125942</v>
      </c>
      <c r="AO398" s="13">
        <v>36.535259025911373</v>
      </c>
      <c r="AP398" s="14">
        <v>5.640002143627731</v>
      </c>
    </row>
    <row r="399" spans="2:42" x14ac:dyDescent="0.25">
      <c r="B399" s="11">
        <v>396</v>
      </c>
      <c r="C399" s="13">
        <v>2373.122155338242</v>
      </c>
      <c r="D399" s="13">
        <v>2903.9139724562942</v>
      </c>
      <c r="E399" s="13">
        <v>2376.894471141828</v>
      </c>
      <c r="F399" s="14">
        <v>3600</v>
      </c>
      <c r="G399" s="13">
        <v>0</v>
      </c>
      <c r="H399" s="13">
        <v>0</v>
      </c>
      <c r="I399" s="13">
        <v>0</v>
      </c>
      <c r="J399" s="14">
        <v>0</v>
      </c>
      <c r="K399" s="13">
        <v>14</v>
      </c>
      <c r="L399" s="13">
        <v>17</v>
      </c>
      <c r="M399" s="13">
        <v>4</v>
      </c>
      <c r="N399" s="14">
        <v>0</v>
      </c>
      <c r="O399" s="13">
        <v>0.67421729488339444</v>
      </c>
      <c r="P399" s="13">
        <v>0.89534332788817894</v>
      </c>
      <c r="Q399" s="13">
        <v>0.88350577844172795</v>
      </c>
      <c r="R399" s="14">
        <v>1</v>
      </c>
      <c r="S399" s="13">
        <v>2100</v>
      </c>
      <c r="T399" s="13">
        <v>3400</v>
      </c>
      <c r="U399" s="13">
        <v>1600</v>
      </c>
      <c r="V399" s="14">
        <v>0</v>
      </c>
      <c r="W399" s="13">
        <v>2300</v>
      </c>
      <c r="X399" s="13">
        <v>3800</v>
      </c>
      <c r="Y399" s="13">
        <v>2600</v>
      </c>
      <c r="Z399" s="14">
        <v>2500</v>
      </c>
      <c r="AA399" s="13">
        <v>2</v>
      </c>
      <c r="AB399" s="13">
        <v>3.832796465729885</v>
      </c>
      <c r="AC399" s="13">
        <v>13.393404998467691</v>
      </c>
      <c r="AD399" s="14">
        <v>2.879005163211358</v>
      </c>
      <c r="AE399" s="13">
        <v>28</v>
      </c>
      <c r="AF399" s="13">
        <v>65.157539917408045</v>
      </c>
      <c r="AG399" s="13">
        <v>53.573619993870764</v>
      </c>
      <c r="AH399" s="14">
        <v>0</v>
      </c>
      <c r="AI399" s="13">
        <v>31.509078240565142</v>
      </c>
      <c r="AJ399" s="13">
        <v>5.032239289624366</v>
      </c>
      <c r="AK399" s="13">
        <v>7.5755548820212857</v>
      </c>
      <c r="AL399" s="14">
        <v>4.5518839413507495</v>
      </c>
      <c r="AM399" s="13">
        <v>441.12709536791198</v>
      </c>
      <c r="AN399" s="13">
        <v>85.548067923614227</v>
      </c>
      <c r="AO399" s="13">
        <v>30.302219528085143</v>
      </c>
      <c r="AP399" s="14">
        <v>0</v>
      </c>
    </row>
    <row r="400" spans="2:42" x14ac:dyDescent="0.25">
      <c r="B400" s="11">
        <v>397</v>
      </c>
      <c r="C400" s="13">
        <v>2506.6914808502524</v>
      </c>
      <c r="D400" s="13">
        <v>2841.0858578626071</v>
      </c>
      <c r="E400" s="13">
        <v>2152.1062225904125</v>
      </c>
      <c r="F400" s="14">
        <v>3698.4977305141242</v>
      </c>
      <c r="G400" s="13">
        <v>0</v>
      </c>
      <c r="H400" s="13">
        <v>0</v>
      </c>
      <c r="I400" s="13">
        <v>0</v>
      </c>
      <c r="J400" s="14">
        <v>0</v>
      </c>
      <c r="K400" s="13">
        <v>15</v>
      </c>
      <c r="L400" s="13">
        <v>12</v>
      </c>
      <c r="M400" s="13">
        <v>1</v>
      </c>
      <c r="N400" s="14">
        <v>2</v>
      </c>
      <c r="O400" s="13">
        <v>0.63829155371657109</v>
      </c>
      <c r="P400" s="13">
        <v>0.91514305799826134</v>
      </c>
      <c r="Q400" s="13">
        <v>0.97578826637669669</v>
      </c>
      <c r="R400" s="14">
        <v>0.97336817873336046</v>
      </c>
      <c r="S400" s="13">
        <v>2250</v>
      </c>
      <c r="T400" s="13">
        <v>2400</v>
      </c>
      <c r="U400" s="13">
        <v>400</v>
      </c>
      <c r="V400" s="14">
        <v>2200</v>
      </c>
      <c r="W400" s="13">
        <v>2450</v>
      </c>
      <c r="X400" s="13">
        <v>2800</v>
      </c>
      <c r="Y400" s="13">
        <v>1400</v>
      </c>
      <c r="Z400" s="14">
        <v>4700</v>
      </c>
      <c r="AA400" s="13">
        <v>4.6968045144751391</v>
      </c>
      <c r="AB400" s="13">
        <v>2.7843620948207524</v>
      </c>
      <c r="AC400" s="13">
        <v>5.8156759500835253</v>
      </c>
      <c r="AD400" s="14">
        <v>3.3200170006724741</v>
      </c>
      <c r="AE400" s="13">
        <v>70.452067717127093</v>
      </c>
      <c r="AF400" s="13">
        <v>33.41234513784903</v>
      </c>
      <c r="AG400" s="13">
        <v>5.8156759500835253</v>
      </c>
      <c r="AH400" s="14">
        <v>6.6400340013449481</v>
      </c>
      <c r="AI400" s="13">
        <v>30.027206328734032</v>
      </c>
      <c r="AJ400" s="13">
        <v>7.3984709453878992</v>
      </c>
      <c r="AK400" s="13">
        <v>11.616772258694915</v>
      </c>
      <c r="AL400" s="14">
        <v>6.2674386553177914</v>
      </c>
      <c r="AM400" s="13">
        <v>450.40809493101045</v>
      </c>
      <c r="AN400" s="13">
        <v>88.78165134465479</v>
      </c>
      <c r="AO400" s="13">
        <v>11.616772258694915</v>
      </c>
      <c r="AP400" s="14">
        <v>12.534877310635583</v>
      </c>
    </row>
    <row r="401" spans="2:42" x14ac:dyDescent="0.25">
      <c r="B401" s="11">
        <v>398</v>
      </c>
      <c r="C401" s="13">
        <v>1876.0840637803858</v>
      </c>
      <c r="D401" s="13">
        <v>2912.8779318485954</v>
      </c>
      <c r="E401" s="13">
        <v>2171.9190339041197</v>
      </c>
      <c r="F401" s="14">
        <v>3669.958541549885</v>
      </c>
      <c r="G401" s="13">
        <v>0</v>
      </c>
      <c r="H401" s="13">
        <v>0</v>
      </c>
      <c r="I401" s="13">
        <v>0</v>
      </c>
      <c r="J401" s="14">
        <v>0</v>
      </c>
      <c r="K401" s="13">
        <v>6</v>
      </c>
      <c r="L401" s="13">
        <v>10</v>
      </c>
      <c r="M401" s="13">
        <v>2</v>
      </c>
      <c r="N401" s="14">
        <v>2</v>
      </c>
      <c r="O401" s="13">
        <v>0.85284024894701937</v>
      </c>
      <c r="P401" s="13">
        <v>0.89258803864464242</v>
      </c>
      <c r="Q401" s="13">
        <v>0.9668868715723522</v>
      </c>
      <c r="R401" s="14">
        <v>0.98093751175719268</v>
      </c>
      <c r="S401" s="13">
        <v>900</v>
      </c>
      <c r="T401" s="13">
        <v>2000</v>
      </c>
      <c r="U401" s="13">
        <v>800</v>
      </c>
      <c r="V401" s="14">
        <v>2200</v>
      </c>
      <c r="W401" s="13">
        <v>1100</v>
      </c>
      <c r="X401" s="13">
        <v>2400</v>
      </c>
      <c r="Y401" s="13">
        <v>1800</v>
      </c>
      <c r="Z401" s="14">
        <v>4700</v>
      </c>
      <c r="AA401" s="13">
        <v>8.4184991774162761</v>
      </c>
      <c r="AB401" s="13">
        <v>2.9659115499741611</v>
      </c>
      <c r="AC401" s="13">
        <v>5.4974990685069054</v>
      </c>
      <c r="AD401" s="14">
        <v>3.5453434829808401</v>
      </c>
      <c r="AE401" s="13">
        <v>50.510995064497656</v>
      </c>
      <c r="AF401" s="13">
        <v>29.65911549974161</v>
      </c>
      <c r="AG401" s="13">
        <v>10.994998137013811</v>
      </c>
      <c r="AH401" s="14">
        <v>7.0906869659616802</v>
      </c>
      <c r="AI401" s="13">
        <v>26.899841075299076</v>
      </c>
      <c r="AJ401" s="13">
        <v>12.501410885197339</v>
      </c>
      <c r="AK401" s="13">
        <v>6.4232271654462672</v>
      </c>
      <c r="AL401" s="14">
        <v>3.3171522844297834</v>
      </c>
      <c r="AM401" s="13">
        <v>161.39904645179445</v>
      </c>
      <c r="AN401" s="13">
        <v>125.01410885197339</v>
      </c>
      <c r="AO401" s="13">
        <v>12.846454330892534</v>
      </c>
      <c r="AP401" s="14">
        <v>6.6343045688595668</v>
      </c>
    </row>
    <row r="402" spans="2:42" x14ac:dyDescent="0.25">
      <c r="B402" s="11">
        <v>399</v>
      </c>
      <c r="C402" s="13">
        <v>2016.7541781044449</v>
      </c>
      <c r="D402" s="13">
        <v>2760.9413462103066</v>
      </c>
      <c r="E402" s="13">
        <v>2202.1445936284758</v>
      </c>
      <c r="F402" s="14">
        <v>3600</v>
      </c>
      <c r="G402" s="13">
        <v>0</v>
      </c>
      <c r="H402" s="13">
        <v>0</v>
      </c>
      <c r="I402" s="13">
        <v>0</v>
      </c>
      <c r="J402" s="14">
        <v>0</v>
      </c>
      <c r="K402" s="13">
        <v>8</v>
      </c>
      <c r="L402" s="13">
        <v>6</v>
      </c>
      <c r="M402" s="13">
        <v>3</v>
      </c>
      <c r="N402" s="14">
        <v>0</v>
      </c>
      <c r="O402" s="13">
        <v>0.79335400286803726</v>
      </c>
      <c r="P402" s="13">
        <v>0.94170779961290518</v>
      </c>
      <c r="Q402" s="13">
        <v>0.95361585523311532</v>
      </c>
      <c r="R402" s="14">
        <v>1</v>
      </c>
      <c r="S402" s="13">
        <v>1200</v>
      </c>
      <c r="T402" s="13">
        <v>1200</v>
      </c>
      <c r="U402" s="13">
        <v>1200</v>
      </c>
      <c r="V402" s="14">
        <v>0</v>
      </c>
      <c r="W402" s="13">
        <v>1400</v>
      </c>
      <c r="X402" s="13">
        <v>1600</v>
      </c>
      <c r="Y402" s="13">
        <v>2200</v>
      </c>
      <c r="Z402" s="14">
        <v>2500</v>
      </c>
      <c r="AA402" s="13">
        <v>9.1262411264893828</v>
      </c>
      <c r="AB402" s="13">
        <v>2</v>
      </c>
      <c r="AC402" s="13">
        <v>7.3012691487333496</v>
      </c>
      <c r="AD402" s="14">
        <v>5.4797687197461284</v>
      </c>
      <c r="AE402" s="13">
        <v>73.009929011915062</v>
      </c>
      <c r="AF402" s="13">
        <v>12</v>
      </c>
      <c r="AG402" s="13">
        <v>21.903807446200048</v>
      </c>
      <c r="AH402" s="14">
        <v>0</v>
      </c>
      <c r="AI402" s="13">
        <v>28.070038357263908</v>
      </c>
      <c r="AJ402" s="13">
        <v>11.990128092902765</v>
      </c>
      <c r="AK402" s="13">
        <v>3.8309255953190018</v>
      </c>
      <c r="AL402" s="14">
        <v>5.9316344287787217</v>
      </c>
      <c r="AM402" s="13">
        <v>224.56030685811126</v>
      </c>
      <c r="AN402" s="13">
        <v>71.94076855741659</v>
      </c>
      <c r="AO402" s="13">
        <v>11.492776785957005</v>
      </c>
      <c r="AP402" s="14">
        <v>0</v>
      </c>
    </row>
    <row r="403" spans="2:42" x14ac:dyDescent="0.25">
      <c r="B403" s="11">
        <v>400</v>
      </c>
      <c r="C403" s="13">
        <v>2130.9873047514161</v>
      </c>
      <c r="D403" s="13">
        <v>3057.4998470676878</v>
      </c>
      <c r="E403" s="13">
        <v>2574.8040773459679</v>
      </c>
      <c r="F403" s="14">
        <v>3747.6230912229676</v>
      </c>
      <c r="G403" s="13">
        <v>0</v>
      </c>
      <c r="H403" s="13">
        <v>0</v>
      </c>
      <c r="I403" s="13">
        <v>0</v>
      </c>
      <c r="J403" s="14">
        <v>0</v>
      </c>
      <c r="K403" s="13">
        <v>10</v>
      </c>
      <c r="L403" s="13">
        <v>13</v>
      </c>
      <c r="M403" s="13">
        <v>7</v>
      </c>
      <c r="N403" s="14">
        <v>3</v>
      </c>
      <c r="O403" s="13">
        <v>0.75082568367841263</v>
      </c>
      <c r="P403" s="13">
        <v>0.85036799020400422</v>
      </c>
      <c r="Q403" s="13">
        <v>0.81559603640391076</v>
      </c>
      <c r="R403" s="14">
        <v>0.96060887457740751</v>
      </c>
      <c r="S403" s="13">
        <v>1500</v>
      </c>
      <c r="T403" s="13">
        <v>2600</v>
      </c>
      <c r="U403" s="13">
        <v>2800</v>
      </c>
      <c r="V403" s="14">
        <v>3300</v>
      </c>
      <c r="W403" s="13">
        <v>1700</v>
      </c>
      <c r="X403" s="13">
        <v>3000</v>
      </c>
      <c r="Y403" s="13">
        <v>3800</v>
      </c>
      <c r="Z403" s="14">
        <v>5800</v>
      </c>
      <c r="AA403" s="13">
        <v>3.5944160151673903</v>
      </c>
      <c r="AB403" s="13">
        <v>4.2715029170118148</v>
      </c>
      <c r="AC403" s="13">
        <v>13.085579087437239</v>
      </c>
      <c r="AD403" s="14">
        <v>3.6197436488715069</v>
      </c>
      <c r="AE403" s="13">
        <v>35.944160151673906</v>
      </c>
      <c r="AF403" s="13">
        <v>55.52953792115359</v>
      </c>
      <c r="AG403" s="13">
        <v>91.599053612060672</v>
      </c>
      <c r="AH403" s="14">
        <v>10.85923094661452</v>
      </c>
      <c r="AI403" s="13">
        <v>32.286685535141196</v>
      </c>
      <c r="AJ403" s="13">
        <v>12.303119706544649</v>
      </c>
      <c r="AK403" s="13">
        <v>5.8816857395890771</v>
      </c>
      <c r="AL403" s="14">
        <v>5.8341264525506809</v>
      </c>
      <c r="AM403" s="13">
        <v>322.86685535141197</v>
      </c>
      <c r="AN403" s="13">
        <v>159.94055618508042</v>
      </c>
      <c r="AO403" s="13">
        <v>41.171800177123544</v>
      </c>
      <c r="AP403" s="14">
        <v>17.502379357652043</v>
      </c>
    </row>
    <row r="404" spans="2:42" x14ac:dyDescent="0.25">
      <c r="B404" s="11">
        <v>401</v>
      </c>
      <c r="C404" s="13">
        <v>2001.8960819611177</v>
      </c>
      <c r="D404" s="13">
        <v>2862.8935283801388</v>
      </c>
      <c r="E404" s="13">
        <v>2198.8119872971988</v>
      </c>
      <c r="F404" s="14">
        <v>3600</v>
      </c>
      <c r="G404" s="13">
        <v>0</v>
      </c>
      <c r="H404" s="13">
        <v>0</v>
      </c>
      <c r="I404" s="13">
        <v>0</v>
      </c>
      <c r="J404" s="14">
        <v>0</v>
      </c>
      <c r="K404" s="13">
        <v>9</v>
      </c>
      <c r="L404" s="13">
        <v>12</v>
      </c>
      <c r="M404" s="13">
        <v>2</v>
      </c>
      <c r="N404" s="14">
        <v>0</v>
      </c>
      <c r="O404" s="13">
        <v>0.79924228555989374</v>
      </c>
      <c r="P404" s="13">
        <v>0.90817209030861612</v>
      </c>
      <c r="Q404" s="13">
        <v>0.95506119310425475</v>
      </c>
      <c r="R404" s="14">
        <v>1</v>
      </c>
      <c r="S404" s="13">
        <v>1350</v>
      </c>
      <c r="T404" s="13">
        <v>2400</v>
      </c>
      <c r="U404" s="13">
        <v>800</v>
      </c>
      <c r="V404" s="14">
        <v>0</v>
      </c>
      <c r="W404" s="13">
        <v>1550</v>
      </c>
      <c r="X404" s="13">
        <v>2800</v>
      </c>
      <c r="Y404" s="13">
        <v>1800</v>
      </c>
      <c r="Z404" s="14">
        <v>2500</v>
      </c>
      <c r="AA404" s="13">
        <v>2.4909362996247366</v>
      </c>
      <c r="AB404" s="13">
        <v>3.0493810694253902</v>
      </c>
      <c r="AC404" s="13">
        <v>6.4596827822114404</v>
      </c>
      <c r="AD404" s="14">
        <v>7.6372055893348829</v>
      </c>
      <c r="AE404" s="13">
        <v>22.418426696622628</v>
      </c>
      <c r="AF404" s="13">
        <v>36.592572833104683</v>
      </c>
      <c r="AG404" s="13">
        <v>12.919365564422881</v>
      </c>
      <c r="AH404" s="14">
        <v>0</v>
      </c>
      <c r="AI404" s="13">
        <v>29.630298010792256</v>
      </c>
      <c r="AJ404" s="13">
        <v>7.9699680935406754</v>
      </c>
      <c r="AK404" s="13">
        <v>9.7182877002568766</v>
      </c>
      <c r="AL404" s="14">
        <v>5.0701699611588351</v>
      </c>
      <c r="AM404" s="13">
        <v>266.67268209713029</v>
      </c>
      <c r="AN404" s="13">
        <v>95.639617122488104</v>
      </c>
      <c r="AO404" s="13">
        <v>19.436575400513753</v>
      </c>
      <c r="AP404" s="14">
        <v>0</v>
      </c>
    </row>
    <row r="405" spans="2:42" x14ac:dyDescent="0.25">
      <c r="B405" s="11">
        <v>402</v>
      </c>
      <c r="C405" s="13">
        <v>2489.477912472903</v>
      </c>
      <c r="D405" s="13">
        <v>2720.9325473790332</v>
      </c>
      <c r="E405" s="13">
        <v>2539.8383538070352</v>
      </c>
      <c r="F405" s="14">
        <v>3656.3001033783285</v>
      </c>
      <c r="G405" s="13">
        <v>0</v>
      </c>
      <c r="H405" s="13">
        <v>0</v>
      </c>
      <c r="I405" s="13">
        <v>0</v>
      </c>
      <c r="J405" s="14">
        <v>0</v>
      </c>
      <c r="K405" s="13">
        <v>13</v>
      </c>
      <c r="L405" s="13">
        <v>8</v>
      </c>
      <c r="M405" s="13">
        <v>6</v>
      </c>
      <c r="N405" s="14">
        <v>1</v>
      </c>
      <c r="O405" s="13">
        <v>0.64270503947177138</v>
      </c>
      <c r="P405" s="13">
        <v>0.95555474262104634</v>
      </c>
      <c r="Q405" s="13">
        <v>0.82682427283305282</v>
      </c>
      <c r="R405" s="14">
        <v>0.98460189213508253</v>
      </c>
      <c r="S405" s="13">
        <v>1950</v>
      </c>
      <c r="T405" s="13">
        <v>1600</v>
      </c>
      <c r="U405" s="13">
        <v>2400</v>
      </c>
      <c r="V405" s="14">
        <v>1100</v>
      </c>
      <c r="W405" s="13">
        <v>2150</v>
      </c>
      <c r="X405" s="13">
        <v>2000</v>
      </c>
      <c r="Y405" s="13">
        <v>3400</v>
      </c>
      <c r="Z405" s="14">
        <v>3600</v>
      </c>
      <c r="AA405" s="13">
        <v>6.8037184096338059</v>
      </c>
      <c r="AB405" s="13">
        <v>2.9985127696733</v>
      </c>
      <c r="AC405" s="13">
        <v>14.58026087599605</v>
      </c>
      <c r="AD405" s="14">
        <v>6.1803451534127625</v>
      </c>
      <c r="AE405" s="13">
        <v>88.448339325239473</v>
      </c>
      <c r="AF405" s="13">
        <v>23.9881021573864</v>
      </c>
      <c r="AG405" s="13">
        <v>87.481565255976307</v>
      </c>
      <c r="AH405" s="14">
        <v>6.1803451534127625</v>
      </c>
      <c r="AI405" s="13">
        <v>32.773569525800745</v>
      </c>
      <c r="AJ405" s="13">
        <v>5.0016335585383409</v>
      </c>
      <c r="AK405" s="13">
        <v>6.2008263840376117</v>
      </c>
      <c r="AL405" s="14">
        <v>4.9062925093278524</v>
      </c>
      <c r="AM405" s="13">
        <v>426.0564038354097</v>
      </c>
      <c r="AN405" s="13">
        <v>40.013068468306727</v>
      </c>
      <c r="AO405" s="13">
        <v>37.20495830422567</v>
      </c>
      <c r="AP405" s="14">
        <v>4.9062925093278524</v>
      </c>
    </row>
    <row r="406" spans="2:42" x14ac:dyDescent="0.25">
      <c r="B406" s="11">
        <v>403</v>
      </c>
      <c r="C406" s="13">
        <v>1927.1276894262078</v>
      </c>
      <c r="D406" s="13">
        <v>2849.0725331018734</v>
      </c>
      <c r="E406" s="13">
        <v>2331.0084349722838</v>
      </c>
      <c r="F406" s="14">
        <v>3600</v>
      </c>
      <c r="G406" s="13">
        <v>0</v>
      </c>
      <c r="H406" s="13">
        <v>0</v>
      </c>
      <c r="I406" s="13">
        <v>0</v>
      </c>
      <c r="J406" s="14">
        <v>0</v>
      </c>
      <c r="K406" s="13">
        <v>7</v>
      </c>
      <c r="L406" s="13">
        <v>11</v>
      </c>
      <c r="M406" s="13">
        <v>6</v>
      </c>
      <c r="N406" s="14">
        <v>0</v>
      </c>
      <c r="O406" s="13">
        <v>0.83025116020017942</v>
      </c>
      <c r="P406" s="13">
        <v>0.9125776791541701</v>
      </c>
      <c r="Q406" s="13">
        <v>0.90089764090663593</v>
      </c>
      <c r="R406" s="14">
        <v>1</v>
      </c>
      <c r="S406" s="13">
        <v>1050</v>
      </c>
      <c r="T406" s="13">
        <v>2200</v>
      </c>
      <c r="U406" s="13">
        <v>2400</v>
      </c>
      <c r="V406" s="14">
        <v>0</v>
      </c>
      <c r="W406" s="13">
        <v>1250</v>
      </c>
      <c r="X406" s="13">
        <v>2600</v>
      </c>
      <c r="Y406" s="13">
        <v>3400</v>
      </c>
      <c r="Z406" s="14">
        <v>2500</v>
      </c>
      <c r="AA406" s="13">
        <v>6.1195764204832193</v>
      </c>
      <c r="AB406" s="13">
        <v>2</v>
      </c>
      <c r="AC406" s="13">
        <v>8.3047038412713903</v>
      </c>
      <c r="AD406" s="14">
        <v>8.2732500558742714</v>
      </c>
      <c r="AE406" s="13">
        <v>42.837034943382534</v>
      </c>
      <c r="AF406" s="13">
        <v>22</v>
      </c>
      <c r="AG406" s="13">
        <v>49.828223047628342</v>
      </c>
      <c r="AH406" s="14">
        <v>0</v>
      </c>
      <c r="AI406" s="13">
        <v>28.800184909765605</v>
      </c>
      <c r="AJ406" s="13">
        <v>9.4443765470904513</v>
      </c>
      <c r="AK406" s="13">
        <v>3.5875792499322934</v>
      </c>
      <c r="AL406" s="14">
        <v>4.6188489792458061</v>
      </c>
      <c r="AM406" s="13">
        <v>201.60129436835922</v>
      </c>
      <c r="AN406" s="13">
        <v>103.88814201799497</v>
      </c>
      <c r="AO406" s="13">
        <v>21.52547549959376</v>
      </c>
      <c r="AP406" s="14">
        <v>0</v>
      </c>
    </row>
    <row r="407" spans="2:42" x14ac:dyDescent="0.25">
      <c r="B407" s="11">
        <v>404</v>
      </c>
      <c r="C407" s="13">
        <v>2360.4807975182503</v>
      </c>
      <c r="D407" s="13">
        <v>2964.0030302203782</v>
      </c>
      <c r="E407" s="13">
        <v>2399.6298806172776</v>
      </c>
      <c r="F407" s="14">
        <v>3644.6263309795759</v>
      </c>
      <c r="G407" s="13">
        <v>0</v>
      </c>
      <c r="H407" s="13">
        <v>0</v>
      </c>
      <c r="I407" s="13">
        <v>0</v>
      </c>
      <c r="J407" s="14">
        <v>0</v>
      </c>
      <c r="K407" s="13">
        <v>12</v>
      </c>
      <c r="L407" s="13">
        <v>13</v>
      </c>
      <c r="M407" s="13">
        <v>6</v>
      </c>
      <c r="N407" s="14">
        <v>1</v>
      </c>
      <c r="O407" s="13">
        <v>0.67782800931157727</v>
      </c>
      <c r="P407" s="13">
        <v>0.87719208566621676</v>
      </c>
      <c r="Q407" s="13">
        <v>0.87513496017135728</v>
      </c>
      <c r="R407" s="14">
        <v>0.98775558125115626</v>
      </c>
      <c r="S407" s="13">
        <v>1800</v>
      </c>
      <c r="T407" s="13">
        <v>2600</v>
      </c>
      <c r="U407" s="13">
        <v>2400</v>
      </c>
      <c r="V407" s="14">
        <v>1100</v>
      </c>
      <c r="W407" s="13">
        <v>2000</v>
      </c>
      <c r="X407" s="13">
        <v>3000</v>
      </c>
      <c r="Y407" s="13">
        <v>3400</v>
      </c>
      <c r="Z407" s="14">
        <v>3600</v>
      </c>
      <c r="AA407" s="13">
        <v>4.4539164048062956</v>
      </c>
      <c r="AB407" s="13">
        <v>2.3823192863389147</v>
      </c>
      <c r="AC407" s="13">
        <v>8.0401927651526606</v>
      </c>
      <c r="AD407" s="14">
        <v>3.2736252895364775</v>
      </c>
      <c r="AE407" s="13">
        <v>53.446996857675543</v>
      </c>
      <c r="AF407" s="13">
        <v>30.97015072240589</v>
      </c>
      <c r="AG407" s="13">
        <v>48.241156590915963</v>
      </c>
      <c r="AH407" s="14">
        <v>3.2736252895364775</v>
      </c>
      <c r="AI407" s="13">
        <v>34.206722477804433</v>
      </c>
      <c r="AJ407" s="13">
        <v>11.221018916787834</v>
      </c>
      <c r="AK407" s="13">
        <v>6.9436120142844642</v>
      </c>
      <c r="AL407" s="14">
        <v>5.5423562096310253</v>
      </c>
      <c r="AM407" s="13">
        <v>410.4806697336532</v>
      </c>
      <c r="AN407" s="13">
        <v>145.87324591824185</v>
      </c>
      <c r="AO407" s="13">
        <v>41.661672085706783</v>
      </c>
      <c r="AP407" s="14">
        <v>5.5423562096310253</v>
      </c>
    </row>
    <row r="408" spans="2:42" x14ac:dyDescent="0.25">
      <c r="B408" s="11">
        <v>405</v>
      </c>
      <c r="C408" s="13">
        <v>2146.6500592565162</v>
      </c>
      <c r="D408" s="13">
        <v>2925.8014328159143</v>
      </c>
      <c r="E408" s="13">
        <v>2450.593458634964</v>
      </c>
      <c r="F408" s="14">
        <v>3600</v>
      </c>
      <c r="G408" s="13">
        <v>0</v>
      </c>
      <c r="H408" s="13">
        <v>0</v>
      </c>
      <c r="I408" s="13">
        <v>0</v>
      </c>
      <c r="J408" s="14">
        <v>0</v>
      </c>
      <c r="K408" s="13">
        <v>11</v>
      </c>
      <c r="L408" s="13">
        <v>12</v>
      </c>
      <c r="M408" s="13">
        <v>5</v>
      </c>
      <c r="N408" s="14">
        <v>0</v>
      </c>
      <c r="O408" s="13">
        <v>0.74534738119083732</v>
      </c>
      <c r="P408" s="13">
        <v>0.88864540526854918</v>
      </c>
      <c r="Q408" s="13">
        <v>0.85693528341079772</v>
      </c>
      <c r="R408" s="14">
        <v>1</v>
      </c>
      <c r="S408" s="13">
        <v>1650</v>
      </c>
      <c r="T408" s="13">
        <v>2400</v>
      </c>
      <c r="U408" s="13">
        <v>2000</v>
      </c>
      <c r="V408" s="14">
        <v>0</v>
      </c>
      <c r="W408" s="13">
        <v>1850</v>
      </c>
      <c r="X408" s="13">
        <v>2800</v>
      </c>
      <c r="Y408" s="13">
        <v>3000</v>
      </c>
      <c r="Z408" s="14">
        <v>2500</v>
      </c>
      <c r="AA408" s="13">
        <v>6.2905200857938448</v>
      </c>
      <c r="AB408" s="13">
        <v>2</v>
      </c>
      <c r="AC408" s="13">
        <v>11.857420266353468</v>
      </c>
      <c r="AD408" s="14">
        <v>5.5674264511154616</v>
      </c>
      <c r="AE408" s="13">
        <v>69.195720943732297</v>
      </c>
      <c r="AF408" s="13">
        <v>24</v>
      </c>
      <c r="AG408" s="13">
        <v>59.287101331767346</v>
      </c>
      <c r="AH408" s="14">
        <v>0</v>
      </c>
      <c r="AI408" s="13">
        <v>27.045822740132898</v>
      </c>
      <c r="AJ408" s="13">
        <v>11.362551367774101</v>
      </c>
      <c r="AK408" s="13">
        <v>8.7438989224916668</v>
      </c>
      <c r="AL408" s="14">
        <v>6.1510201254664976</v>
      </c>
      <c r="AM408" s="13">
        <v>297.5040501414619</v>
      </c>
      <c r="AN408" s="13">
        <v>136.3506164132892</v>
      </c>
      <c r="AO408" s="13">
        <v>43.719494612458334</v>
      </c>
      <c r="AP408" s="14">
        <v>0</v>
      </c>
    </row>
    <row r="409" spans="2:42" x14ac:dyDescent="0.25">
      <c r="B409" s="11">
        <v>406</v>
      </c>
      <c r="C409" s="13">
        <v>2655.8238309719432</v>
      </c>
      <c r="D409" s="13">
        <v>3180.9945659247483</v>
      </c>
      <c r="E409" s="13">
        <v>2407.3541414828869</v>
      </c>
      <c r="F409" s="14">
        <v>3649.1650359749146</v>
      </c>
      <c r="G409" s="13">
        <v>0</v>
      </c>
      <c r="H409" s="13">
        <v>0</v>
      </c>
      <c r="I409" s="13">
        <v>0</v>
      </c>
      <c r="J409" s="14">
        <v>0</v>
      </c>
      <c r="K409" s="13">
        <v>14</v>
      </c>
      <c r="L409" s="13">
        <v>18</v>
      </c>
      <c r="M409" s="13">
        <v>4</v>
      </c>
      <c r="N409" s="14">
        <v>1</v>
      </c>
      <c r="O409" s="13">
        <v>0.60244959825307887</v>
      </c>
      <c r="P409" s="13">
        <v>0.81735442991684359</v>
      </c>
      <c r="Q409" s="13">
        <v>0.87232699328003227</v>
      </c>
      <c r="R409" s="14">
        <v>0.98652704509381561</v>
      </c>
      <c r="S409" s="13">
        <v>2100</v>
      </c>
      <c r="T409" s="13">
        <v>3600</v>
      </c>
      <c r="U409" s="13">
        <v>1600</v>
      </c>
      <c r="V409" s="14">
        <v>1100</v>
      </c>
      <c r="W409" s="13">
        <v>2300</v>
      </c>
      <c r="X409" s="13">
        <v>4000</v>
      </c>
      <c r="Y409" s="13">
        <v>2600</v>
      </c>
      <c r="Z409" s="14">
        <v>3600</v>
      </c>
      <c r="AA409" s="13">
        <v>7.7218470971116613</v>
      </c>
      <c r="AB409" s="13">
        <v>3.9818910584385434</v>
      </c>
      <c r="AC409" s="13">
        <v>10.153494548769233</v>
      </c>
      <c r="AD409" s="14">
        <v>4.2154323751569702</v>
      </c>
      <c r="AE409" s="13">
        <v>108.10585935956325</v>
      </c>
      <c r="AF409" s="13">
        <v>71.674039051893786</v>
      </c>
      <c r="AG409" s="13">
        <v>40.613978195076932</v>
      </c>
      <c r="AH409" s="14">
        <v>4.2154323751569702</v>
      </c>
      <c r="AI409" s="13">
        <v>33.169051368285935</v>
      </c>
      <c r="AJ409" s="13">
        <v>10.629754548213963</v>
      </c>
      <c r="AK409" s="13">
        <v>12.827646660824959</v>
      </c>
      <c r="AL409" s="14">
        <v>5.4850951572958104</v>
      </c>
      <c r="AM409" s="13">
        <v>464.36671915600311</v>
      </c>
      <c r="AN409" s="13">
        <v>191.33558186785135</v>
      </c>
      <c r="AO409" s="13">
        <v>51.310586643299835</v>
      </c>
      <c r="AP409" s="14">
        <v>5.4850951572958104</v>
      </c>
    </row>
    <row r="410" spans="2:42" x14ac:dyDescent="0.25">
      <c r="B410" s="11">
        <v>407</v>
      </c>
      <c r="C410" s="13">
        <v>1921.8605170153696</v>
      </c>
      <c r="D410" s="13">
        <v>3215.4484598393647</v>
      </c>
      <c r="E410" s="13">
        <v>2731.7646754879879</v>
      </c>
      <c r="F410" s="14">
        <v>3600</v>
      </c>
      <c r="G410" s="13">
        <v>0</v>
      </c>
      <c r="H410" s="13">
        <v>0</v>
      </c>
      <c r="I410" s="13">
        <v>0</v>
      </c>
      <c r="J410" s="14">
        <v>0</v>
      </c>
      <c r="K410" s="13">
        <v>6</v>
      </c>
      <c r="L410" s="13">
        <v>21</v>
      </c>
      <c r="M410" s="13">
        <v>8</v>
      </c>
      <c r="N410" s="14">
        <v>0</v>
      </c>
      <c r="O410" s="13">
        <v>0.83252659900874815</v>
      </c>
      <c r="P410" s="13">
        <v>0.80859638475744344</v>
      </c>
      <c r="Q410" s="13">
        <v>0.76873385868234323</v>
      </c>
      <c r="R410" s="14">
        <v>1</v>
      </c>
      <c r="S410" s="13">
        <v>900</v>
      </c>
      <c r="T410" s="13">
        <v>4200</v>
      </c>
      <c r="U410" s="13">
        <v>3200</v>
      </c>
      <c r="V410" s="14">
        <v>0</v>
      </c>
      <c r="W410" s="13">
        <v>1100</v>
      </c>
      <c r="X410" s="13">
        <v>4600</v>
      </c>
      <c r="Y410" s="13">
        <v>4200</v>
      </c>
      <c r="Z410" s="14">
        <v>2500</v>
      </c>
      <c r="AA410" s="13">
        <v>7.36567901069877</v>
      </c>
      <c r="AB410" s="13">
        <v>3.495800376913035</v>
      </c>
      <c r="AC410" s="13">
        <v>13.719109075888461</v>
      </c>
      <c r="AD410" s="14">
        <v>2</v>
      </c>
      <c r="AE410" s="13">
        <v>44.19407406419262</v>
      </c>
      <c r="AF410" s="13">
        <v>73.411807915173739</v>
      </c>
      <c r="AG410" s="13">
        <v>109.75287260710769</v>
      </c>
      <c r="AH410" s="14">
        <v>0</v>
      </c>
      <c r="AI410" s="13">
        <v>32.82793722720168</v>
      </c>
      <c r="AJ410" s="13">
        <v>9.6290189540051276</v>
      </c>
      <c r="AK410" s="13">
        <v>7.0948436427006456</v>
      </c>
      <c r="AL410" s="14">
        <v>3.9218339924961283</v>
      </c>
      <c r="AM410" s="13">
        <v>196.96762336321007</v>
      </c>
      <c r="AN410" s="13">
        <v>202.20939803410769</v>
      </c>
      <c r="AO410" s="13">
        <v>56.758749141605165</v>
      </c>
      <c r="AP410" s="14">
        <v>0</v>
      </c>
    </row>
    <row r="411" spans="2:42" x14ac:dyDescent="0.25">
      <c r="B411" s="11">
        <v>408</v>
      </c>
      <c r="C411" s="13">
        <v>2491.0545207055789</v>
      </c>
      <c r="D411" s="13">
        <v>2751.1002583383283</v>
      </c>
      <c r="E411" s="13">
        <v>2172.7062572187588</v>
      </c>
      <c r="F411" s="14">
        <v>3694.3163050451185</v>
      </c>
      <c r="G411" s="13">
        <v>0</v>
      </c>
      <c r="H411" s="13">
        <v>0</v>
      </c>
      <c r="I411" s="13">
        <v>0</v>
      </c>
      <c r="J411" s="14">
        <v>0</v>
      </c>
      <c r="K411" s="13">
        <v>12</v>
      </c>
      <c r="L411" s="13">
        <v>8</v>
      </c>
      <c r="M411" s="13">
        <v>2</v>
      </c>
      <c r="N411" s="14">
        <v>2</v>
      </c>
      <c r="O411" s="13">
        <v>0.64229826633694387</v>
      </c>
      <c r="P411" s="13">
        <v>0.9450764261024811</v>
      </c>
      <c r="Q411" s="13">
        <v>0.96653654539025036</v>
      </c>
      <c r="R411" s="14">
        <v>0.97446988907898435</v>
      </c>
      <c r="S411" s="13">
        <v>1800</v>
      </c>
      <c r="T411" s="13">
        <v>1600</v>
      </c>
      <c r="U411" s="13">
        <v>800</v>
      </c>
      <c r="V411" s="14">
        <v>2200</v>
      </c>
      <c r="W411" s="13">
        <v>2000</v>
      </c>
      <c r="X411" s="13">
        <v>2000</v>
      </c>
      <c r="Y411" s="13">
        <v>1800</v>
      </c>
      <c r="Z411" s="14">
        <v>4700</v>
      </c>
      <c r="AA411" s="13">
        <v>10.563659996540977</v>
      </c>
      <c r="AB411" s="13">
        <v>3.8595890930947019</v>
      </c>
      <c r="AC411" s="13">
        <v>7.5899640129497294</v>
      </c>
      <c r="AD411" s="14">
        <v>4.2877849740887495</v>
      </c>
      <c r="AE411" s="13">
        <v>126.76391995849173</v>
      </c>
      <c r="AF411" s="13">
        <v>30.876712744757615</v>
      </c>
      <c r="AG411" s="13">
        <v>15.179928025899459</v>
      </c>
      <c r="AH411" s="14">
        <v>8.575569948177499</v>
      </c>
      <c r="AI411" s="13">
        <v>32.360548043025759</v>
      </c>
      <c r="AJ411" s="13">
        <v>6.0266542084587043</v>
      </c>
      <c r="AK411" s="13">
        <v>4.4568796465601723</v>
      </c>
      <c r="AL411" s="14">
        <v>4.9030549574768756</v>
      </c>
      <c r="AM411" s="13">
        <v>388.3265765163091</v>
      </c>
      <c r="AN411" s="13">
        <v>48.213233667669634</v>
      </c>
      <c r="AO411" s="13">
        <v>8.9137592931203447</v>
      </c>
      <c r="AP411" s="14">
        <v>9.8061099149537512</v>
      </c>
    </row>
    <row r="412" spans="2:42" x14ac:dyDescent="0.25">
      <c r="B412" s="11">
        <v>409</v>
      </c>
      <c r="C412" s="13">
        <v>1835.2469352493356</v>
      </c>
      <c r="D412" s="13">
        <v>2816.2579468129998</v>
      </c>
      <c r="E412" s="13">
        <v>2299.5881295258687</v>
      </c>
      <c r="F412" s="14">
        <v>3600</v>
      </c>
      <c r="G412" s="13">
        <v>0</v>
      </c>
      <c r="H412" s="13">
        <v>0</v>
      </c>
      <c r="I412" s="13">
        <v>0</v>
      </c>
      <c r="J412" s="14">
        <v>0</v>
      </c>
      <c r="K412" s="13">
        <v>5</v>
      </c>
      <c r="L412" s="13">
        <v>7</v>
      </c>
      <c r="M412" s="13">
        <v>3</v>
      </c>
      <c r="N412" s="14">
        <v>0</v>
      </c>
      <c r="O412" s="13">
        <v>0.87181728478550757</v>
      </c>
      <c r="P412" s="13">
        <v>0.92321088803043527</v>
      </c>
      <c r="Q412" s="13">
        <v>0.91320701000182158</v>
      </c>
      <c r="R412" s="14">
        <v>1</v>
      </c>
      <c r="S412" s="13">
        <v>750</v>
      </c>
      <c r="T412" s="13">
        <v>1400</v>
      </c>
      <c r="U412" s="13">
        <v>1200</v>
      </c>
      <c r="V412" s="14">
        <v>0</v>
      </c>
      <c r="W412" s="13">
        <v>950</v>
      </c>
      <c r="X412" s="13">
        <v>1800</v>
      </c>
      <c r="Y412" s="13">
        <v>2200</v>
      </c>
      <c r="Z412" s="14">
        <v>2500</v>
      </c>
      <c r="AA412" s="13">
        <v>4.9909865152445629</v>
      </c>
      <c r="AB412" s="13">
        <v>4.9472696205468081</v>
      </c>
      <c r="AC412" s="13">
        <v>10.756741070739727</v>
      </c>
      <c r="AD412" s="14">
        <v>5.2360431464748585</v>
      </c>
      <c r="AE412" s="13">
        <v>24.954932576222816</v>
      </c>
      <c r="AF412" s="13">
        <v>34.630887343827659</v>
      </c>
      <c r="AG412" s="13">
        <v>32.270223212219179</v>
      </c>
      <c r="AH412" s="14">
        <v>0</v>
      </c>
      <c r="AI412" s="13">
        <v>31.925635466529279</v>
      </c>
      <c r="AJ412" s="13">
        <v>10.849347698906504</v>
      </c>
      <c r="AK412" s="13">
        <v>10.073576528823077</v>
      </c>
      <c r="AL412" s="14">
        <v>3.3379650198539226</v>
      </c>
      <c r="AM412" s="13">
        <v>159.6281773326464</v>
      </c>
      <c r="AN412" s="13">
        <v>75.945433892345534</v>
      </c>
      <c r="AO412" s="13">
        <v>30.220729586469233</v>
      </c>
      <c r="AP412" s="14">
        <v>0</v>
      </c>
    </row>
    <row r="413" spans="2:42" x14ac:dyDescent="0.25">
      <c r="B413" s="11">
        <v>410</v>
      </c>
      <c r="C413" s="13">
        <v>2059.1066345393092</v>
      </c>
      <c r="D413" s="13">
        <v>2974.7617055069327</v>
      </c>
      <c r="E413" s="13">
        <v>2276.3118388108119</v>
      </c>
      <c r="F413" s="14">
        <v>3693.9661865559433</v>
      </c>
      <c r="G413" s="13">
        <v>0</v>
      </c>
      <c r="H413" s="13">
        <v>0</v>
      </c>
      <c r="I413" s="13">
        <v>0</v>
      </c>
      <c r="J413" s="14">
        <v>0</v>
      </c>
      <c r="K413" s="13">
        <v>12</v>
      </c>
      <c r="L413" s="13">
        <v>10</v>
      </c>
      <c r="M413" s="13">
        <v>3</v>
      </c>
      <c r="N413" s="14">
        <v>2</v>
      </c>
      <c r="O413" s="13">
        <v>0.77703600831628294</v>
      </c>
      <c r="P413" s="13">
        <v>0.87401958791752399</v>
      </c>
      <c r="Q413" s="13">
        <v>0.92254495372526801</v>
      </c>
      <c r="R413" s="14">
        <v>0.97456225048893796</v>
      </c>
      <c r="S413" s="13">
        <v>1800</v>
      </c>
      <c r="T413" s="13">
        <v>2000</v>
      </c>
      <c r="U413" s="13">
        <v>1200</v>
      </c>
      <c r="V413" s="14">
        <v>2200</v>
      </c>
      <c r="W413" s="13">
        <v>2000</v>
      </c>
      <c r="X413" s="13">
        <v>2400</v>
      </c>
      <c r="Y413" s="13">
        <v>2200</v>
      </c>
      <c r="Z413" s="14">
        <v>4700</v>
      </c>
      <c r="AA413" s="13">
        <v>3.1818486632262122</v>
      </c>
      <c r="AB413" s="13">
        <v>3.2091342031854668</v>
      </c>
      <c r="AC413" s="13">
        <v>10.304239740860654</v>
      </c>
      <c r="AD413" s="14">
        <v>3.9115969054401329</v>
      </c>
      <c r="AE413" s="13">
        <v>38.182183958714546</v>
      </c>
      <c r="AF413" s="13">
        <v>32.091342031854666</v>
      </c>
      <c r="AG413" s="13">
        <v>30.912719222581963</v>
      </c>
      <c r="AH413" s="14">
        <v>7.8231938108802659</v>
      </c>
      <c r="AI413" s="13">
        <v>23.573830338819839</v>
      </c>
      <c r="AJ413" s="13">
        <v>14.932045136691087</v>
      </c>
      <c r="AK413" s="13">
        <v>8.284971365075025</v>
      </c>
      <c r="AL413" s="14">
        <v>5.2459929185421883</v>
      </c>
      <c r="AM413" s="13">
        <v>282.88596406583804</v>
      </c>
      <c r="AN413" s="13">
        <v>149.32045136691087</v>
      </c>
      <c r="AO413" s="13">
        <v>24.854914095225077</v>
      </c>
      <c r="AP413" s="14">
        <v>10.491985837084377</v>
      </c>
    </row>
    <row r="414" spans="2:42" x14ac:dyDescent="0.25">
      <c r="B414" s="11">
        <v>411</v>
      </c>
      <c r="C414" s="13">
        <v>2214.9412536084556</v>
      </c>
      <c r="D414" s="13">
        <v>2932.8286704174602</v>
      </c>
      <c r="E414" s="13">
        <v>2245.1967812215889</v>
      </c>
      <c r="F414" s="14">
        <v>3600</v>
      </c>
      <c r="G414" s="13">
        <v>0</v>
      </c>
      <c r="H414" s="13">
        <v>0</v>
      </c>
      <c r="I414" s="13">
        <v>0</v>
      </c>
      <c r="J414" s="14">
        <v>0</v>
      </c>
      <c r="K414" s="13">
        <v>10</v>
      </c>
      <c r="L414" s="13">
        <v>13</v>
      </c>
      <c r="M414" s="13">
        <v>2</v>
      </c>
      <c r="N414" s="14">
        <v>0</v>
      </c>
      <c r="O414" s="13">
        <v>0.72236678846148694</v>
      </c>
      <c r="P414" s="13">
        <v>0.88651615630513958</v>
      </c>
      <c r="Q414" s="13">
        <v>0.93533004214330429</v>
      </c>
      <c r="R414" s="14">
        <v>1</v>
      </c>
      <c r="S414" s="13">
        <v>1500</v>
      </c>
      <c r="T414" s="13">
        <v>2600</v>
      </c>
      <c r="U414" s="13">
        <v>800</v>
      </c>
      <c r="V414" s="14">
        <v>0</v>
      </c>
      <c r="W414" s="13">
        <v>1700</v>
      </c>
      <c r="X414" s="13">
        <v>3000</v>
      </c>
      <c r="Y414" s="13">
        <v>1800</v>
      </c>
      <c r="Z414" s="14">
        <v>2500</v>
      </c>
      <c r="AA414" s="13">
        <v>8.6825464358675895</v>
      </c>
      <c r="AB414" s="13">
        <v>4.5742914747136831</v>
      </c>
      <c r="AC414" s="13">
        <v>12.476430180516548</v>
      </c>
      <c r="AD414" s="14">
        <v>6.8644120579259482</v>
      </c>
      <c r="AE414" s="13">
        <v>86.825464358675902</v>
      </c>
      <c r="AF414" s="13">
        <v>59.465789171277883</v>
      </c>
      <c r="AG414" s="13">
        <v>24.952860361033096</v>
      </c>
      <c r="AH414" s="14">
        <v>0</v>
      </c>
      <c r="AI414" s="13">
        <v>31.2966360256783</v>
      </c>
      <c r="AJ414" s="13">
        <v>7.9962265961016348</v>
      </c>
      <c r="AK414" s="13">
        <v>10.804754647893903</v>
      </c>
      <c r="AL414" s="14">
        <v>3.655135817961038</v>
      </c>
      <c r="AM414" s="13">
        <v>312.96636025678299</v>
      </c>
      <c r="AN414" s="13">
        <v>103.95094574932125</v>
      </c>
      <c r="AO414" s="13">
        <v>21.609509295787806</v>
      </c>
      <c r="AP414" s="14">
        <v>0</v>
      </c>
    </row>
    <row r="415" spans="2:42" x14ac:dyDescent="0.25">
      <c r="B415" s="11">
        <v>412</v>
      </c>
      <c r="C415" s="13">
        <v>2042.8893159047448</v>
      </c>
      <c r="D415" s="13">
        <v>2881.9554409841012</v>
      </c>
      <c r="E415" s="13">
        <v>2382.1134032271329</v>
      </c>
      <c r="F415" s="14">
        <v>3646.7903722961346</v>
      </c>
      <c r="G415" s="13">
        <v>0</v>
      </c>
      <c r="H415" s="13">
        <v>0</v>
      </c>
      <c r="I415" s="13">
        <v>0</v>
      </c>
      <c r="J415" s="14">
        <v>0</v>
      </c>
      <c r="K415" s="13">
        <v>10</v>
      </c>
      <c r="L415" s="13">
        <v>11</v>
      </c>
      <c r="M415" s="13">
        <v>5</v>
      </c>
      <c r="N415" s="14">
        <v>1</v>
      </c>
      <c r="O415" s="13">
        <v>0.78320444849524307</v>
      </c>
      <c r="P415" s="13">
        <v>0.90216523233689483</v>
      </c>
      <c r="Q415" s="13">
        <v>0.88157012053038952</v>
      </c>
      <c r="R415" s="14">
        <v>0.98716943736289564</v>
      </c>
      <c r="S415" s="13">
        <v>1500</v>
      </c>
      <c r="T415" s="13">
        <v>2200</v>
      </c>
      <c r="U415" s="13">
        <v>2000</v>
      </c>
      <c r="V415" s="14">
        <v>1100</v>
      </c>
      <c r="W415" s="13">
        <v>1700</v>
      </c>
      <c r="X415" s="13">
        <v>2600</v>
      </c>
      <c r="Y415" s="13">
        <v>3000</v>
      </c>
      <c r="Z415" s="14">
        <v>3600</v>
      </c>
      <c r="AA415" s="13">
        <v>2</v>
      </c>
      <c r="AB415" s="13">
        <v>4.8449523304073292</v>
      </c>
      <c r="AC415" s="13">
        <v>8.9968973345283985</v>
      </c>
      <c r="AD415" s="14">
        <v>4.904397269038971</v>
      </c>
      <c r="AE415" s="13">
        <v>20</v>
      </c>
      <c r="AF415" s="13">
        <v>53.294475634480619</v>
      </c>
      <c r="AG415" s="13">
        <v>44.984486672641992</v>
      </c>
      <c r="AH415" s="14">
        <v>4.904397269038971</v>
      </c>
      <c r="AI415" s="13">
        <v>29.218559416684993</v>
      </c>
      <c r="AJ415" s="13">
        <v>7.9625081636718873</v>
      </c>
      <c r="AK415" s="13">
        <v>8.057005309095512</v>
      </c>
      <c r="AL415" s="14">
        <v>4.3336078296761293</v>
      </c>
      <c r="AM415" s="13">
        <v>292.18559416684991</v>
      </c>
      <c r="AN415" s="13">
        <v>87.587589800390759</v>
      </c>
      <c r="AO415" s="13">
        <v>40.285026545477564</v>
      </c>
      <c r="AP415" s="14">
        <v>4.3336078296761293</v>
      </c>
    </row>
    <row r="416" spans="2:42" x14ac:dyDescent="0.25">
      <c r="B416" s="11">
        <v>413</v>
      </c>
      <c r="C416" s="13">
        <v>2342.2086509241599</v>
      </c>
      <c r="D416" s="13">
        <v>2814.5635996960441</v>
      </c>
      <c r="E416" s="13">
        <v>2563.2487496618428</v>
      </c>
      <c r="F416" s="14">
        <v>3653.9750798065647</v>
      </c>
      <c r="G416" s="13">
        <v>0</v>
      </c>
      <c r="H416" s="13">
        <v>0</v>
      </c>
      <c r="I416" s="13">
        <v>0</v>
      </c>
      <c r="J416" s="14">
        <v>0</v>
      </c>
      <c r="K416" s="13">
        <v>13</v>
      </c>
      <c r="L416" s="13">
        <v>13</v>
      </c>
      <c r="M416" s="13">
        <v>5</v>
      </c>
      <c r="N416" s="14">
        <v>1</v>
      </c>
      <c r="O416" s="13">
        <v>0.68311591256769189</v>
      </c>
      <c r="P416" s="13">
        <v>0.92376665436900574</v>
      </c>
      <c r="Q416" s="13">
        <v>0.81927280771210476</v>
      </c>
      <c r="R416" s="14">
        <v>0.9852283941111547</v>
      </c>
      <c r="S416" s="13">
        <v>1950</v>
      </c>
      <c r="T416" s="13">
        <v>2600</v>
      </c>
      <c r="U416" s="13">
        <v>2000</v>
      </c>
      <c r="V416" s="14">
        <v>1100</v>
      </c>
      <c r="W416" s="13">
        <v>2150</v>
      </c>
      <c r="X416" s="13">
        <v>3000</v>
      </c>
      <c r="Y416" s="13">
        <v>3000</v>
      </c>
      <c r="Z416" s="14">
        <v>3600</v>
      </c>
      <c r="AA416" s="13">
        <v>6.5207234394453453</v>
      </c>
      <c r="AB416" s="13">
        <v>3.3241354392848717</v>
      </c>
      <c r="AC416" s="13">
        <v>14.24014883221593</v>
      </c>
      <c r="AD416" s="14">
        <v>4.7639367168111066</v>
      </c>
      <c r="AE416" s="13">
        <v>84.769404712789495</v>
      </c>
      <c r="AF416" s="13">
        <v>43.213760710703333</v>
      </c>
      <c r="AG416" s="13">
        <v>71.200744161079655</v>
      </c>
      <c r="AH416" s="14">
        <v>4.7639367168111066</v>
      </c>
      <c r="AI416" s="13">
        <v>28.580283168441095</v>
      </c>
      <c r="AJ416" s="13">
        <v>5.1201736152252701</v>
      </c>
      <c r="AK416" s="13">
        <v>11.784566857240986</v>
      </c>
      <c r="AL416" s="14">
        <v>5.8716195231575679</v>
      </c>
      <c r="AM416" s="13">
        <v>371.54368118973423</v>
      </c>
      <c r="AN416" s="13">
        <v>66.562256997928515</v>
      </c>
      <c r="AO416" s="13">
        <v>58.922834286204932</v>
      </c>
      <c r="AP416" s="14">
        <v>5.8716195231575679</v>
      </c>
    </row>
    <row r="417" spans="2:42" x14ac:dyDescent="0.25">
      <c r="B417" s="11">
        <v>414</v>
      </c>
      <c r="C417" s="13">
        <v>2073.9169306576837</v>
      </c>
      <c r="D417" s="13">
        <v>3092.1293321618236</v>
      </c>
      <c r="E417" s="13">
        <v>2367.3477050674633</v>
      </c>
      <c r="F417" s="14">
        <v>3664.9354598865184</v>
      </c>
      <c r="G417" s="13">
        <v>0</v>
      </c>
      <c r="H417" s="13">
        <v>0</v>
      </c>
      <c r="I417" s="13">
        <v>0</v>
      </c>
      <c r="J417" s="14">
        <v>0</v>
      </c>
      <c r="K417" s="13">
        <v>8</v>
      </c>
      <c r="L417" s="13">
        <v>14</v>
      </c>
      <c r="M417" s="13">
        <v>4</v>
      </c>
      <c r="N417" s="14">
        <v>1</v>
      </c>
      <c r="O417" s="13">
        <v>0.77148702358710464</v>
      </c>
      <c r="P417" s="13">
        <v>0.84084451868067323</v>
      </c>
      <c r="Q417" s="13">
        <v>0.88706867837994907</v>
      </c>
      <c r="R417" s="14">
        <v>0.98228196359874531</v>
      </c>
      <c r="S417" s="13">
        <v>1200</v>
      </c>
      <c r="T417" s="13">
        <v>2800</v>
      </c>
      <c r="U417" s="13">
        <v>1600</v>
      </c>
      <c r="V417" s="14">
        <v>1100</v>
      </c>
      <c r="W417" s="13">
        <v>1400</v>
      </c>
      <c r="X417" s="13">
        <v>3200</v>
      </c>
      <c r="Y417" s="13">
        <v>2600</v>
      </c>
      <c r="Z417" s="14">
        <v>3600</v>
      </c>
      <c r="AA417" s="13">
        <v>5.828929115562981</v>
      </c>
      <c r="AB417" s="13">
        <v>3.7958018585547086</v>
      </c>
      <c r="AC417" s="13">
        <v>12.620062377794516</v>
      </c>
      <c r="AD417" s="14">
        <v>6.0503735964892549</v>
      </c>
      <c r="AE417" s="13">
        <v>46.631432924503848</v>
      </c>
      <c r="AF417" s="13">
        <v>53.141226019765924</v>
      </c>
      <c r="AG417" s="13">
        <v>50.480249511178066</v>
      </c>
      <c r="AH417" s="14">
        <v>6.0503735964892549</v>
      </c>
      <c r="AI417" s="13">
        <v>35.303406638758183</v>
      </c>
      <c r="AJ417" s="13">
        <v>12.574476220004616</v>
      </c>
      <c r="AK417" s="13">
        <v>7.7075755138146382</v>
      </c>
      <c r="AL417" s="14">
        <v>6.7066126124141485</v>
      </c>
      <c r="AM417" s="13">
        <v>282.42725311006546</v>
      </c>
      <c r="AN417" s="13">
        <v>176.04266708006463</v>
      </c>
      <c r="AO417" s="13">
        <v>30.830302055258553</v>
      </c>
      <c r="AP417" s="14">
        <v>6.7066126124141485</v>
      </c>
    </row>
    <row r="418" spans="2:42" x14ac:dyDescent="0.25">
      <c r="B418" s="11">
        <v>415</v>
      </c>
      <c r="C418" s="13">
        <v>2085.4772442319859</v>
      </c>
      <c r="D418" s="13">
        <v>2949.3214996956422</v>
      </c>
      <c r="E418" s="13">
        <v>2381.6550686497362</v>
      </c>
      <c r="F418" s="14">
        <v>3600</v>
      </c>
      <c r="G418" s="13">
        <v>0</v>
      </c>
      <c r="H418" s="13">
        <v>0</v>
      </c>
      <c r="I418" s="13">
        <v>0</v>
      </c>
      <c r="J418" s="14">
        <v>0</v>
      </c>
      <c r="K418" s="13">
        <v>9</v>
      </c>
      <c r="L418" s="13">
        <v>11</v>
      </c>
      <c r="M418" s="13">
        <v>4</v>
      </c>
      <c r="N418" s="14">
        <v>0</v>
      </c>
      <c r="O418" s="13">
        <v>0.76721048116218038</v>
      </c>
      <c r="P418" s="13">
        <v>0.88155869079322458</v>
      </c>
      <c r="Q418" s="13">
        <v>0.88173977316983232</v>
      </c>
      <c r="R418" s="14">
        <v>1</v>
      </c>
      <c r="S418" s="13">
        <v>1350</v>
      </c>
      <c r="T418" s="13">
        <v>2200</v>
      </c>
      <c r="U418" s="13">
        <v>1600</v>
      </c>
      <c r="V418" s="14">
        <v>0</v>
      </c>
      <c r="W418" s="13">
        <v>1550</v>
      </c>
      <c r="X418" s="13">
        <v>2600</v>
      </c>
      <c r="Y418" s="13">
        <v>2600</v>
      </c>
      <c r="Z418" s="14">
        <v>2500</v>
      </c>
      <c r="AA418" s="13">
        <v>2.6808206690504113</v>
      </c>
      <c r="AB418" s="13">
        <v>3.9791311376394534</v>
      </c>
      <c r="AC418" s="13">
        <v>7.6302064985127913</v>
      </c>
      <c r="AD418" s="14">
        <v>6.41587877793018</v>
      </c>
      <c r="AE418" s="13">
        <v>24.127386021453702</v>
      </c>
      <c r="AF418" s="13">
        <v>43.770442514033988</v>
      </c>
      <c r="AG418" s="13">
        <v>30.520825994051165</v>
      </c>
      <c r="AH418" s="14">
        <v>0</v>
      </c>
      <c r="AI418" s="13">
        <v>34.565502345000738</v>
      </c>
      <c r="AJ418" s="13">
        <v>11.525912976702063</v>
      </c>
      <c r="AK418" s="13">
        <v>13.656634330917392</v>
      </c>
      <c r="AL418" s="14">
        <v>6.3302581704464034</v>
      </c>
      <c r="AM418" s="13">
        <v>311.08952110500661</v>
      </c>
      <c r="AN418" s="13">
        <v>126.7850427437227</v>
      </c>
      <c r="AO418" s="13">
        <v>54.626537323669567</v>
      </c>
      <c r="AP418" s="14">
        <v>0</v>
      </c>
    </row>
    <row r="419" spans="2:42" x14ac:dyDescent="0.25">
      <c r="B419" s="11">
        <v>416</v>
      </c>
      <c r="C419" s="13">
        <v>2100.2891845802869</v>
      </c>
      <c r="D419" s="13">
        <v>2985.012282603835</v>
      </c>
      <c r="E419" s="13">
        <v>2217.0560772047434</v>
      </c>
      <c r="F419" s="14">
        <v>3773.282061259808</v>
      </c>
      <c r="G419" s="13">
        <v>0</v>
      </c>
      <c r="H419" s="13">
        <v>0</v>
      </c>
      <c r="I419" s="13">
        <v>0</v>
      </c>
      <c r="J419" s="14">
        <v>0</v>
      </c>
      <c r="K419" s="13">
        <v>10</v>
      </c>
      <c r="L419" s="13">
        <v>14</v>
      </c>
      <c r="M419" s="13">
        <v>2</v>
      </c>
      <c r="N419" s="14">
        <v>3</v>
      </c>
      <c r="O419" s="13">
        <v>0.76179985677531226</v>
      </c>
      <c r="P419" s="13">
        <v>0.8710181915003754</v>
      </c>
      <c r="Q419" s="13">
        <v>0.94720202235374795</v>
      </c>
      <c r="R419" s="14">
        <v>0.95407656823779741</v>
      </c>
      <c r="S419" s="13">
        <v>1500</v>
      </c>
      <c r="T419" s="13">
        <v>2800</v>
      </c>
      <c r="U419" s="13">
        <v>800</v>
      </c>
      <c r="V419" s="14">
        <v>3300</v>
      </c>
      <c r="W419" s="13">
        <v>1700</v>
      </c>
      <c r="X419" s="13">
        <v>3200</v>
      </c>
      <c r="Y419" s="13">
        <v>1800</v>
      </c>
      <c r="Z419" s="14">
        <v>5800</v>
      </c>
      <c r="AA419" s="13">
        <v>5.9090737647725637</v>
      </c>
      <c r="AB419" s="13">
        <v>2.9714294591499035</v>
      </c>
      <c r="AC419" s="13">
        <v>10.22348814421302</v>
      </c>
      <c r="AD419" s="14">
        <v>5.9148495394490954</v>
      </c>
      <c r="AE419" s="13">
        <v>59.090737647725639</v>
      </c>
      <c r="AF419" s="13">
        <v>41.600012428098651</v>
      </c>
      <c r="AG419" s="13">
        <v>20.44697628842604</v>
      </c>
      <c r="AH419" s="14">
        <v>17.744548618347288</v>
      </c>
      <c r="AI419" s="13">
        <v>28.391746859582462</v>
      </c>
      <c r="AJ419" s="13">
        <v>10.295270843668636</v>
      </c>
      <c r="AK419" s="13">
        <v>8.7837838084377022</v>
      </c>
      <c r="AL419" s="14">
        <v>5.1067740834795226</v>
      </c>
      <c r="AM419" s="13">
        <v>283.91746859582463</v>
      </c>
      <c r="AN419" s="13">
        <v>144.13379181136091</v>
      </c>
      <c r="AO419" s="13">
        <v>17.567567616875404</v>
      </c>
      <c r="AP419" s="14">
        <v>15.320322250438569</v>
      </c>
    </row>
    <row r="420" spans="2:42" x14ac:dyDescent="0.25">
      <c r="B420" s="11">
        <v>417</v>
      </c>
      <c r="C420" s="13">
        <v>2265.7103669350604</v>
      </c>
      <c r="D420" s="13">
        <v>2955.5074564764045</v>
      </c>
      <c r="E420" s="13">
        <v>2308.0789307601285</v>
      </c>
      <c r="F420" s="14">
        <v>3600</v>
      </c>
      <c r="G420" s="13">
        <v>0</v>
      </c>
      <c r="H420" s="13">
        <v>0</v>
      </c>
      <c r="I420" s="13">
        <v>0</v>
      </c>
      <c r="J420" s="14">
        <v>0</v>
      </c>
      <c r="K420" s="13">
        <v>13</v>
      </c>
      <c r="L420" s="13">
        <v>12</v>
      </c>
      <c r="M420" s="13">
        <v>3</v>
      </c>
      <c r="N420" s="14">
        <v>0</v>
      </c>
      <c r="O420" s="13">
        <v>0.70618028824416768</v>
      </c>
      <c r="P420" s="13">
        <v>0.87971356468839867</v>
      </c>
      <c r="Q420" s="13">
        <v>0.90984756717500948</v>
      </c>
      <c r="R420" s="14">
        <v>1</v>
      </c>
      <c r="S420" s="13">
        <v>1950</v>
      </c>
      <c r="T420" s="13">
        <v>2400</v>
      </c>
      <c r="U420" s="13">
        <v>1200</v>
      </c>
      <c r="V420" s="14">
        <v>0</v>
      </c>
      <c r="W420" s="13">
        <v>2150</v>
      </c>
      <c r="X420" s="13">
        <v>2800</v>
      </c>
      <c r="Y420" s="13">
        <v>2200</v>
      </c>
      <c r="Z420" s="14">
        <v>2500</v>
      </c>
      <c r="AA420" s="13">
        <v>4.4837324986051676</v>
      </c>
      <c r="AB420" s="13">
        <v>4.4842753342356065</v>
      </c>
      <c r="AC420" s="13">
        <v>11.330423747489156</v>
      </c>
      <c r="AD420" s="14">
        <v>4.8829433841102521</v>
      </c>
      <c r="AE420" s="13">
        <v>58.288522481867176</v>
      </c>
      <c r="AF420" s="13">
        <v>53.811304010827278</v>
      </c>
      <c r="AG420" s="13">
        <v>33.991271242467469</v>
      </c>
      <c r="AH420" s="14">
        <v>0</v>
      </c>
      <c r="AI420" s="13">
        <v>28.062450957425494</v>
      </c>
      <c r="AJ420" s="13">
        <v>9.9500969031565489</v>
      </c>
      <c r="AK420" s="13">
        <v>10.306160130508591</v>
      </c>
      <c r="AL420" s="14">
        <v>4.2933377375079784</v>
      </c>
      <c r="AM420" s="13">
        <v>364.81186244653139</v>
      </c>
      <c r="AN420" s="13">
        <v>119.40116283787859</v>
      </c>
      <c r="AO420" s="13">
        <v>30.918480391525772</v>
      </c>
      <c r="AP420" s="14">
        <v>0</v>
      </c>
    </row>
    <row r="421" spans="2:42" x14ac:dyDescent="0.25">
      <c r="B421" s="11">
        <v>418</v>
      </c>
      <c r="C421" s="13">
        <v>3114.9121734109153</v>
      </c>
      <c r="D421" s="13">
        <v>2948.0687222126071</v>
      </c>
      <c r="E421" s="13">
        <v>2289.8046527416777</v>
      </c>
      <c r="F421" s="14">
        <v>3600</v>
      </c>
      <c r="G421" s="13">
        <v>0</v>
      </c>
      <c r="H421" s="13">
        <v>0</v>
      </c>
      <c r="I421" s="13">
        <v>0</v>
      </c>
      <c r="J421" s="14">
        <v>0</v>
      </c>
      <c r="K421" s="13">
        <v>18</v>
      </c>
      <c r="L421" s="13">
        <v>12</v>
      </c>
      <c r="M421" s="13">
        <v>4</v>
      </c>
      <c r="N421" s="14">
        <v>0</v>
      </c>
      <c r="O421" s="13">
        <v>0.51365814216455274</v>
      </c>
      <c r="P421" s="13">
        <v>0.88193330786693058</v>
      </c>
      <c r="Q421" s="13">
        <v>0.91710880117462557</v>
      </c>
      <c r="R421" s="14">
        <v>1</v>
      </c>
      <c r="S421" s="13">
        <v>2700</v>
      </c>
      <c r="T421" s="13">
        <v>2400</v>
      </c>
      <c r="U421" s="13">
        <v>1600</v>
      </c>
      <c r="V421" s="14">
        <v>0</v>
      </c>
      <c r="W421" s="13">
        <v>2900</v>
      </c>
      <c r="X421" s="13">
        <v>2800</v>
      </c>
      <c r="Y421" s="13">
        <v>2600</v>
      </c>
      <c r="Z421" s="14">
        <v>2500</v>
      </c>
      <c r="AA421" s="13">
        <v>3.0024221466392955</v>
      </c>
      <c r="AB421" s="13">
        <v>2</v>
      </c>
      <c r="AC421" s="13">
        <v>10.148149471302364</v>
      </c>
      <c r="AD421" s="14">
        <v>6.5226575901301462</v>
      </c>
      <c r="AE421" s="13">
        <v>54.043598639507323</v>
      </c>
      <c r="AF421" s="13">
        <v>24</v>
      </c>
      <c r="AG421" s="13">
        <v>40.592597885209457</v>
      </c>
      <c r="AH421" s="14">
        <v>0</v>
      </c>
      <c r="AI421" s="13">
        <v>35.904926480196487</v>
      </c>
      <c r="AJ421" s="13">
        <v>12.168003055968338</v>
      </c>
      <c r="AK421" s="13">
        <v>4.7722663172650321</v>
      </c>
      <c r="AL421" s="14">
        <v>6.0461451752582933</v>
      </c>
      <c r="AM421" s="13">
        <v>646.28867664353675</v>
      </c>
      <c r="AN421" s="13">
        <v>146.01603667162004</v>
      </c>
      <c r="AO421" s="13">
        <v>19.089065269060129</v>
      </c>
      <c r="AP421" s="14">
        <v>0</v>
      </c>
    </row>
    <row r="422" spans="2:42" x14ac:dyDescent="0.25">
      <c r="B422" s="11">
        <v>419</v>
      </c>
      <c r="C422" s="13">
        <v>2309.5261267231995</v>
      </c>
      <c r="D422" s="13">
        <v>2992.5796549112711</v>
      </c>
      <c r="E422" s="13">
        <v>2301.3077594250149</v>
      </c>
      <c r="F422" s="14">
        <v>3690.1760108962153</v>
      </c>
      <c r="G422" s="13">
        <v>0</v>
      </c>
      <c r="H422" s="13">
        <v>0</v>
      </c>
      <c r="I422" s="13">
        <v>0</v>
      </c>
      <c r="J422" s="14">
        <v>0</v>
      </c>
      <c r="K422" s="13">
        <v>12</v>
      </c>
      <c r="L422" s="13">
        <v>10</v>
      </c>
      <c r="M422" s="13">
        <v>4</v>
      </c>
      <c r="N422" s="14">
        <v>2</v>
      </c>
      <c r="O422" s="13">
        <v>0.69278281006940201</v>
      </c>
      <c r="P422" s="13">
        <v>0.86881563728237299</v>
      </c>
      <c r="Q422" s="13">
        <v>0.91252462492226083</v>
      </c>
      <c r="R422" s="14">
        <v>0.97556322228805703</v>
      </c>
      <c r="S422" s="13">
        <v>1800</v>
      </c>
      <c r="T422" s="13">
        <v>2000</v>
      </c>
      <c r="U422" s="13">
        <v>1600</v>
      </c>
      <c r="V422" s="14">
        <v>2200</v>
      </c>
      <c r="W422" s="13">
        <v>2000</v>
      </c>
      <c r="X422" s="13">
        <v>2400</v>
      </c>
      <c r="Y422" s="13">
        <v>2600</v>
      </c>
      <c r="Z422" s="14">
        <v>4700</v>
      </c>
      <c r="AA422" s="13">
        <v>9.241359255614185</v>
      </c>
      <c r="AB422" s="13">
        <v>3.4468150647630962</v>
      </c>
      <c r="AC422" s="13">
        <v>7.6002918136700224</v>
      </c>
      <c r="AD422" s="14">
        <v>3.3271849095997803</v>
      </c>
      <c r="AE422" s="13">
        <v>110.89631106737022</v>
      </c>
      <c r="AF422" s="13">
        <v>34.468150647630964</v>
      </c>
      <c r="AG422" s="13">
        <v>30.40116725468009</v>
      </c>
      <c r="AH422" s="14">
        <v>6.6543698191995606</v>
      </c>
      <c r="AI422" s="13">
        <v>27.624703536057574</v>
      </c>
      <c r="AJ422" s="13">
        <v>15.4437331665752</v>
      </c>
      <c r="AK422" s="13">
        <v>8.1452757003230243</v>
      </c>
      <c r="AL422" s="14">
        <v>5.4700550666996772</v>
      </c>
      <c r="AM422" s="13">
        <v>331.49644243269086</v>
      </c>
      <c r="AN422" s="13">
        <v>154.437331665752</v>
      </c>
      <c r="AO422" s="13">
        <v>32.581102801292097</v>
      </c>
      <c r="AP422" s="14">
        <v>10.940110133399354</v>
      </c>
    </row>
    <row r="423" spans="2:42" x14ac:dyDescent="0.25">
      <c r="B423" s="11">
        <v>420</v>
      </c>
      <c r="C423" s="13">
        <v>2369.5063779718121</v>
      </c>
      <c r="D423" s="13">
        <v>2677.5981024565463</v>
      </c>
      <c r="E423" s="13">
        <v>2591.0767058036408</v>
      </c>
      <c r="F423" s="14">
        <v>3600</v>
      </c>
      <c r="G423" s="13">
        <v>0</v>
      </c>
      <c r="H423" s="13">
        <v>0</v>
      </c>
      <c r="I423" s="13">
        <v>0</v>
      </c>
      <c r="J423" s="14">
        <v>0</v>
      </c>
      <c r="K423" s="13">
        <v>13</v>
      </c>
      <c r="L423" s="13">
        <v>7</v>
      </c>
      <c r="M423" s="13">
        <v>5</v>
      </c>
      <c r="N423" s="14">
        <v>0</v>
      </c>
      <c r="O423" s="13">
        <v>0.67524612504716108</v>
      </c>
      <c r="P423" s="13">
        <v>0.97101951096194961</v>
      </c>
      <c r="Q423" s="13">
        <v>0.81047388342317328</v>
      </c>
      <c r="R423" s="14">
        <v>1</v>
      </c>
      <c r="S423" s="13">
        <v>1950</v>
      </c>
      <c r="T423" s="13">
        <v>1400</v>
      </c>
      <c r="U423" s="13">
        <v>2000</v>
      </c>
      <c r="V423" s="14">
        <v>0</v>
      </c>
      <c r="W423" s="13">
        <v>2150</v>
      </c>
      <c r="X423" s="13">
        <v>1800</v>
      </c>
      <c r="Y423" s="13">
        <v>3000</v>
      </c>
      <c r="Z423" s="14">
        <v>2500</v>
      </c>
      <c r="AA423" s="13">
        <v>5.5204828970053397</v>
      </c>
      <c r="AB423" s="13">
        <v>2.7838886073186617</v>
      </c>
      <c r="AC423" s="13">
        <v>9.4744223913935439</v>
      </c>
      <c r="AD423" s="14">
        <v>3.8265954126584969</v>
      </c>
      <c r="AE423" s="13">
        <v>71.76627766106941</v>
      </c>
      <c r="AF423" s="13">
        <v>19.487220251230632</v>
      </c>
      <c r="AG423" s="13">
        <v>47.372111956967721</v>
      </c>
      <c r="AH423" s="14">
        <v>0</v>
      </c>
      <c r="AI423" s="13">
        <v>30.45225402084759</v>
      </c>
      <c r="AJ423" s="13">
        <v>3.1778119947945758</v>
      </c>
      <c r="AK423" s="13">
        <v>17.817338395669495</v>
      </c>
      <c r="AL423" s="14">
        <v>3.4599972915738424</v>
      </c>
      <c r="AM423" s="13">
        <v>395.87930227101867</v>
      </c>
      <c r="AN423" s="13">
        <v>22.244683963562032</v>
      </c>
      <c r="AO423" s="13">
        <v>89.086691978347474</v>
      </c>
      <c r="AP423" s="14">
        <v>0</v>
      </c>
    </row>
    <row r="424" spans="2:42" x14ac:dyDescent="0.25">
      <c r="B424" s="11">
        <v>421</v>
      </c>
      <c r="C424" s="13">
        <v>1888.2166693561687</v>
      </c>
      <c r="D424" s="13">
        <v>2846.4900216967499</v>
      </c>
      <c r="E424" s="13">
        <v>2256.6001168055814</v>
      </c>
      <c r="F424" s="14">
        <v>3662.0194214176663</v>
      </c>
      <c r="G424" s="13">
        <v>0</v>
      </c>
      <c r="H424" s="13">
        <v>0</v>
      </c>
      <c r="I424" s="13">
        <v>0</v>
      </c>
      <c r="J424" s="14">
        <v>0</v>
      </c>
      <c r="K424" s="13">
        <v>6</v>
      </c>
      <c r="L424" s="13">
        <v>8</v>
      </c>
      <c r="M424" s="13">
        <v>2</v>
      </c>
      <c r="N424" s="14">
        <v>1</v>
      </c>
      <c r="O424" s="13">
        <v>0.84736038292976046</v>
      </c>
      <c r="P424" s="13">
        <v>0.91340562594004071</v>
      </c>
      <c r="Q424" s="13">
        <v>0.93060351471253888</v>
      </c>
      <c r="R424" s="14">
        <v>0.98306414732403113</v>
      </c>
      <c r="S424" s="13">
        <v>900</v>
      </c>
      <c r="T424" s="13">
        <v>1600</v>
      </c>
      <c r="U424" s="13">
        <v>800</v>
      </c>
      <c r="V424" s="14">
        <v>1100</v>
      </c>
      <c r="W424" s="13">
        <v>1100</v>
      </c>
      <c r="X424" s="13">
        <v>2000</v>
      </c>
      <c r="Y424" s="13">
        <v>1800</v>
      </c>
      <c r="Z424" s="14">
        <v>3600</v>
      </c>
      <c r="AA424" s="13">
        <v>5.7926511587242722</v>
      </c>
      <c r="AB424" s="13">
        <v>4.0515663040265197</v>
      </c>
      <c r="AC424" s="13">
        <v>12.103771964140028</v>
      </c>
      <c r="AD424" s="14">
        <v>7.4570510272405368</v>
      </c>
      <c r="AE424" s="13">
        <v>34.755906952345633</v>
      </c>
      <c r="AF424" s="13">
        <v>32.412530432212158</v>
      </c>
      <c r="AG424" s="13">
        <v>24.207543928280057</v>
      </c>
      <c r="AH424" s="14">
        <v>7.4570510272405368</v>
      </c>
      <c r="AI424" s="13">
        <v>30.840856938133211</v>
      </c>
      <c r="AJ424" s="13">
        <v>11.535421026766155</v>
      </c>
      <c r="AK424" s="13">
        <v>12.878962739346003</v>
      </c>
      <c r="AL424" s="14">
        <v>4.7367628994569655</v>
      </c>
      <c r="AM424" s="13">
        <v>185.04514162879926</v>
      </c>
      <c r="AN424" s="13">
        <v>92.28336821412924</v>
      </c>
      <c r="AO424" s="13">
        <v>25.757925478692005</v>
      </c>
      <c r="AP424" s="14">
        <v>4.7367628994569655</v>
      </c>
    </row>
    <row r="425" spans="2:42" x14ac:dyDescent="0.25">
      <c r="B425" s="11">
        <v>422</v>
      </c>
      <c r="C425" s="13">
        <v>1899.6949137148551</v>
      </c>
      <c r="D425" s="13">
        <v>2824.1517832089526</v>
      </c>
      <c r="E425" s="13">
        <v>2288.0123831582314</v>
      </c>
      <c r="F425" s="14">
        <v>3600</v>
      </c>
      <c r="G425" s="13">
        <v>0</v>
      </c>
      <c r="H425" s="13">
        <v>0</v>
      </c>
      <c r="I425" s="13">
        <v>0</v>
      </c>
      <c r="J425" s="14">
        <v>0</v>
      </c>
      <c r="K425" s="13">
        <v>7</v>
      </c>
      <c r="L425" s="13">
        <v>11</v>
      </c>
      <c r="M425" s="13">
        <v>4</v>
      </c>
      <c r="N425" s="14">
        <v>0</v>
      </c>
      <c r="O425" s="13">
        <v>0.8422405031717427</v>
      </c>
      <c r="P425" s="13">
        <v>0.92063040501517968</v>
      </c>
      <c r="Q425" s="13">
        <v>0.91782720034989029</v>
      </c>
      <c r="R425" s="14">
        <v>1</v>
      </c>
      <c r="S425" s="13">
        <v>1050</v>
      </c>
      <c r="T425" s="13">
        <v>2200</v>
      </c>
      <c r="U425" s="13">
        <v>1600</v>
      </c>
      <c r="V425" s="14">
        <v>0</v>
      </c>
      <c r="W425" s="13">
        <v>1250</v>
      </c>
      <c r="X425" s="13">
        <v>2600</v>
      </c>
      <c r="Y425" s="13">
        <v>2600</v>
      </c>
      <c r="Z425" s="14">
        <v>2500</v>
      </c>
      <c r="AA425" s="13">
        <v>2</v>
      </c>
      <c r="AB425" s="13">
        <v>2.9566135015711721</v>
      </c>
      <c r="AC425" s="13">
        <v>5.3273583425642954</v>
      </c>
      <c r="AD425" s="14">
        <v>6.7113242433451052</v>
      </c>
      <c r="AE425" s="13">
        <v>14</v>
      </c>
      <c r="AF425" s="13">
        <v>32.522748517282892</v>
      </c>
      <c r="AG425" s="13">
        <v>21.309433370257182</v>
      </c>
      <c r="AH425" s="14">
        <v>0</v>
      </c>
      <c r="AI425" s="13">
        <v>30.453382204670078</v>
      </c>
      <c r="AJ425" s="13">
        <v>7.4335880237143925</v>
      </c>
      <c r="AK425" s="13">
        <v>9.4637455944554496</v>
      </c>
      <c r="AL425" s="14">
        <v>5.5975231385293389</v>
      </c>
      <c r="AM425" s="13">
        <v>213.17367543269054</v>
      </c>
      <c r="AN425" s="13">
        <v>81.769468260858318</v>
      </c>
      <c r="AO425" s="13">
        <v>37.854982377821798</v>
      </c>
      <c r="AP425" s="14">
        <v>0</v>
      </c>
    </row>
    <row r="426" spans="2:42" x14ac:dyDescent="0.25">
      <c r="B426" s="11">
        <v>423</v>
      </c>
      <c r="C426" s="13">
        <v>1881.4853493948867</v>
      </c>
      <c r="D426" s="13">
        <v>2990.4500026490523</v>
      </c>
      <c r="E426" s="13">
        <v>2242.1924284791371</v>
      </c>
      <c r="F426" s="14">
        <v>3600</v>
      </c>
      <c r="G426" s="13">
        <v>0</v>
      </c>
      <c r="H426" s="13">
        <v>0</v>
      </c>
      <c r="I426" s="13">
        <v>0</v>
      </c>
      <c r="J426" s="14">
        <v>0</v>
      </c>
      <c r="K426" s="13">
        <v>6</v>
      </c>
      <c r="L426" s="13">
        <v>12</v>
      </c>
      <c r="M426" s="13">
        <v>2</v>
      </c>
      <c r="N426" s="14">
        <v>0</v>
      </c>
      <c r="O426" s="13">
        <v>0.85039195256799816</v>
      </c>
      <c r="P426" s="13">
        <v>0.86943436529513041</v>
      </c>
      <c r="Q426" s="13">
        <v>0.93658330718047011</v>
      </c>
      <c r="R426" s="14">
        <v>1</v>
      </c>
      <c r="S426" s="13">
        <v>900</v>
      </c>
      <c r="T426" s="13">
        <v>2400</v>
      </c>
      <c r="U426" s="13">
        <v>800</v>
      </c>
      <c r="V426" s="14">
        <v>0</v>
      </c>
      <c r="W426" s="13">
        <v>1100</v>
      </c>
      <c r="X426" s="13">
        <v>2800</v>
      </c>
      <c r="Y426" s="13">
        <v>1800</v>
      </c>
      <c r="Z426" s="14">
        <v>2500</v>
      </c>
      <c r="AA426" s="13">
        <v>5.8814281876486776</v>
      </c>
      <c r="AB426" s="13">
        <v>2</v>
      </c>
      <c r="AC426" s="13">
        <v>13.143565746651838</v>
      </c>
      <c r="AD426" s="14">
        <v>2</v>
      </c>
      <c r="AE426" s="13">
        <v>35.288569125892067</v>
      </c>
      <c r="AF426" s="13">
        <v>24</v>
      </c>
      <c r="AG426" s="13">
        <v>26.287131493303676</v>
      </c>
      <c r="AH426" s="14">
        <v>0</v>
      </c>
      <c r="AI426" s="13">
        <v>30.024503196031741</v>
      </c>
      <c r="AJ426" s="13">
        <v>13.667876164584349</v>
      </c>
      <c r="AK426" s="13">
        <v>9.6864436683789172</v>
      </c>
      <c r="AL426" s="14">
        <v>5.3830135533864967</v>
      </c>
      <c r="AM426" s="13">
        <v>180.14701917619044</v>
      </c>
      <c r="AN426" s="13">
        <v>164.01451397501219</v>
      </c>
      <c r="AO426" s="13">
        <v>19.372887336757834</v>
      </c>
      <c r="AP426" s="14">
        <v>0</v>
      </c>
    </row>
    <row r="427" spans="2:42" x14ac:dyDescent="0.25">
      <c r="B427" s="11">
        <v>424</v>
      </c>
      <c r="C427" s="13">
        <v>2027.7484019353976</v>
      </c>
      <c r="D427" s="13">
        <v>3030.7437452088934</v>
      </c>
      <c r="E427" s="13">
        <v>2435.3760450759842</v>
      </c>
      <c r="F427" s="14">
        <v>3805.3394531459176</v>
      </c>
      <c r="G427" s="13">
        <v>0</v>
      </c>
      <c r="H427" s="13">
        <v>0</v>
      </c>
      <c r="I427" s="13">
        <v>0</v>
      </c>
      <c r="J427" s="14">
        <v>0</v>
      </c>
      <c r="K427" s="13">
        <v>8</v>
      </c>
      <c r="L427" s="13">
        <v>11</v>
      </c>
      <c r="M427" s="13">
        <v>5</v>
      </c>
      <c r="N427" s="14">
        <v>3</v>
      </c>
      <c r="O427" s="13">
        <v>0.78905252667089743</v>
      </c>
      <c r="P427" s="13">
        <v>0.85787523412699329</v>
      </c>
      <c r="Q427" s="13">
        <v>0.86228983168571804</v>
      </c>
      <c r="R427" s="14">
        <v>0.94603912327028772</v>
      </c>
      <c r="S427" s="13">
        <v>1200</v>
      </c>
      <c r="T427" s="13">
        <v>2200</v>
      </c>
      <c r="U427" s="13">
        <v>2000</v>
      </c>
      <c r="V427" s="14">
        <v>3300</v>
      </c>
      <c r="W427" s="13">
        <v>1400</v>
      </c>
      <c r="X427" s="13">
        <v>2600</v>
      </c>
      <c r="Y427" s="13">
        <v>3000</v>
      </c>
      <c r="Z427" s="14">
        <v>5800</v>
      </c>
      <c r="AA427" s="13">
        <v>5.6424590958209153</v>
      </c>
      <c r="AB427" s="13">
        <v>3.4885939631295133</v>
      </c>
      <c r="AC427" s="13">
        <v>5.3993356566060973</v>
      </c>
      <c r="AD427" s="14">
        <v>6.7895527764062695</v>
      </c>
      <c r="AE427" s="13">
        <v>45.139672766567323</v>
      </c>
      <c r="AF427" s="13">
        <v>38.374533594424648</v>
      </c>
      <c r="AG427" s="13">
        <v>26.996678283030487</v>
      </c>
      <c r="AH427" s="14">
        <v>20.36865832921881</v>
      </c>
      <c r="AI427" s="13">
        <v>32.328086103417562</v>
      </c>
      <c r="AJ427" s="13">
        <v>15.116829932973175</v>
      </c>
      <c r="AK427" s="13">
        <v>14.430928580650503</v>
      </c>
      <c r="AL427" s="14">
        <v>6.1610576387247047</v>
      </c>
      <c r="AM427" s="13">
        <v>258.62468882734049</v>
      </c>
      <c r="AN427" s="13">
        <v>166.28512926270491</v>
      </c>
      <c r="AO427" s="13">
        <v>72.154642903252523</v>
      </c>
      <c r="AP427" s="14">
        <v>18.483172916174112</v>
      </c>
    </row>
    <row r="428" spans="2:42" x14ac:dyDescent="0.25">
      <c r="B428" s="11">
        <v>425</v>
      </c>
      <c r="C428" s="13">
        <v>2300.9575827696312</v>
      </c>
      <c r="D428" s="13">
        <v>3114.5432381876481</v>
      </c>
      <c r="E428" s="13">
        <v>2296.8243967626167</v>
      </c>
      <c r="F428" s="14">
        <v>3600</v>
      </c>
      <c r="G428" s="13">
        <v>0</v>
      </c>
      <c r="H428" s="13">
        <v>0</v>
      </c>
      <c r="I428" s="13">
        <v>0</v>
      </c>
      <c r="J428" s="14">
        <v>0</v>
      </c>
      <c r="K428" s="13">
        <v>13</v>
      </c>
      <c r="L428" s="13">
        <v>13</v>
      </c>
      <c r="M428" s="13">
        <v>3</v>
      </c>
      <c r="N428" s="14">
        <v>0</v>
      </c>
      <c r="O428" s="13">
        <v>0.69536266638783573</v>
      </c>
      <c r="P428" s="13">
        <v>0.83479335528921395</v>
      </c>
      <c r="Q428" s="13">
        <v>0.91430585767025052</v>
      </c>
      <c r="R428" s="14">
        <v>1</v>
      </c>
      <c r="S428" s="13">
        <v>1950</v>
      </c>
      <c r="T428" s="13">
        <v>2600</v>
      </c>
      <c r="U428" s="13">
        <v>1200</v>
      </c>
      <c r="V428" s="14">
        <v>0</v>
      </c>
      <c r="W428" s="13">
        <v>2150</v>
      </c>
      <c r="X428" s="13">
        <v>3000</v>
      </c>
      <c r="Y428" s="13">
        <v>2200</v>
      </c>
      <c r="Z428" s="14">
        <v>2500</v>
      </c>
      <c r="AA428" s="13">
        <v>3.9652312081130523</v>
      </c>
      <c r="AB428" s="13">
        <v>2</v>
      </c>
      <c r="AC428" s="13">
        <v>12.630352189709505</v>
      </c>
      <c r="AD428" s="14">
        <v>5.326494170825363</v>
      </c>
      <c r="AE428" s="13">
        <v>51.548005705469677</v>
      </c>
      <c r="AF428" s="13">
        <v>26</v>
      </c>
      <c r="AG428" s="13">
        <v>37.891056569128516</v>
      </c>
      <c r="AH428" s="14">
        <v>0</v>
      </c>
      <c r="AI428" s="13">
        <v>29.779211899695902</v>
      </c>
      <c r="AJ428" s="13">
        <v>16.299812952579387</v>
      </c>
      <c r="AK428" s="13">
        <v>7.936241969430359</v>
      </c>
      <c r="AL428" s="14">
        <v>3.1926028743800754</v>
      </c>
      <c r="AM428" s="13">
        <v>387.12975469604675</v>
      </c>
      <c r="AN428" s="13">
        <v>211.89756838353202</v>
      </c>
      <c r="AO428" s="13">
        <v>23.808725908291077</v>
      </c>
      <c r="AP428" s="14">
        <v>0</v>
      </c>
    </row>
    <row r="429" spans="2:42" x14ac:dyDescent="0.25">
      <c r="B429" s="11">
        <v>426</v>
      </c>
      <c r="C429" s="13">
        <v>1961.2921164273582</v>
      </c>
      <c r="D429" s="13">
        <v>2900.5517972985572</v>
      </c>
      <c r="E429" s="13">
        <v>2309.2520880192674</v>
      </c>
      <c r="F429" s="14">
        <v>3600</v>
      </c>
      <c r="G429" s="13">
        <v>0</v>
      </c>
      <c r="H429" s="13">
        <v>0</v>
      </c>
      <c r="I429" s="13">
        <v>0</v>
      </c>
      <c r="J429" s="14">
        <v>0</v>
      </c>
      <c r="K429" s="13">
        <v>9</v>
      </c>
      <c r="L429" s="13">
        <v>16</v>
      </c>
      <c r="M429" s="13">
        <v>3</v>
      </c>
      <c r="N429" s="14">
        <v>0</v>
      </c>
      <c r="O429" s="13">
        <v>0.81578872754280018</v>
      </c>
      <c r="P429" s="13">
        <v>0.89638116527397393</v>
      </c>
      <c r="Q429" s="13">
        <v>0.90938534207464938</v>
      </c>
      <c r="R429" s="14">
        <v>1</v>
      </c>
      <c r="S429" s="13">
        <v>1350</v>
      </c>
      <c r="T429" s="13">
        <v>3200</v>
      </c>
      <c r="U429" s="13">
        <v>1200</v>
      </c>
      <c r="V429" s="14">
        <v>0</v>
      </c>
      <c r="W429" s="13">
        <v>1550</v>
      </c>
      <c r="X429" s="13">
        <v>3600</v>
      </c>
      <c r="Y429" s="13">
        <v>2200</v>
      </c>
      <c r="Z429" s="14">
        <v>2500</v>
      </c>
      <c r="AA429" s="13">
        <v>2.0733814017715311</v>
      </c>
      <c r="AB429" s="13">
        <v>2</v>
      </c>
      <c r="AC429" s="13">
        <v>13.928519035663697</v>
      </c>
      <c r="AD429" s="14">
        <v>8.4061740677693013</v>
      </c>
      <c r="AE429" s="13">
        <v>18.66043261594378</v>
      </c>
      <c r="AF429" s="13">
        <v>32</v>
      </c>
      <c r="AG429" s="13">
        <v>41.785557106991092</v>
      </c>
      <c r="AH429" s="14">
        <v>0</v>
      </c>
      <c r="AI429" s="13">
        <v>27.400422191380429</v>
      </c>
      <c r="AJ429" s="13">
        <v>7.3256951253423424</v>
      </c>
      <c r="AK429" s="13">
        <v>7.8189988664204657</v>
      </c>
      <c r="AL429" s="14">
        <v>5.8972774249604054</v>
      </c>
      <c r="AM429" s="13">
        <v>246.60379972242384</v>
      </c>
      <c r="AN429" s="13">
        <v>117.21112200547748</v>
      </c>
      <c r="AO429" s="13">
        <v>23.456996599261398</v>
      </c>
      <c r="AP429" s="14">
        <v>0</v>
      </c>
    </row>
    <row r="430" spans="2:42" x14ac:dyDescent="0.25">
      <c r="B430" s="11">
        <v>427</v>
      </c>
      <c r="C430" s="13">
        <v>2493.2355736159216</v>
      </c>
      <c r="D430" s="13">
        <v>2766.0758276401521</v>
      </c>
      <c r="E430" s="13">
        <v>2471.4954455989828</v>
      </c>
      <c r="F430" s="14">
        <v>3650.9677394326791</v>
      </c>
      <c r="G430" s="13">
        <v>0</v>
      </c>
      <c r="H430" s="13">
        <v>0</v>
      </c>
      <c r="I430" s="13">
        <v>0</v>
      </c>
      <c r="J430" s="14">
        <v>0</v>
      </c>
      <c r="K430" s="13">
        <v>11</v>
      </c>
      <c r="L430" s="13">
        <v>6</v>
      </c>
      <c r="M430" s="13">
        <v>6</v>
      </c>
      <c r="N430" s="14">
        <v>1</v>
      </c>
      <c r="O430" s="13">
        <v>0.64173639143112804</v>
      </c>
      <c r="P430" s="13">
        <v>0.93995977045147094</v>
      </c>
      <c r="Q430" s="13">
        <v>0.84968799102563253</v>
      </c>
      <c r="R430" s="14">
        <v>0.98603993706046855</v>
      </c>
      <c r="S430" s="13">
        <v>1650</v>
      </c>
      <c r="T430" s="13">
        <v>1200</v>
      </c>
      <c r="U430" s="13">
        <v>2400</v>
      </c>
      <c r="V430" s="14">
        <v>1100</v>
      </c>
      <c r="W430" s="13">
        <v>1850</v>
      </c>
      <c r="X430" s="13">
        <v>1600</v>
      </c>
      <c r="Y430" s="13">
        <v>3400</v>
      </c>
      <c r="Z430" s="14">
        <v>3600</v>
      </c>
      <c r="AA430" s="13">
        <v>12.799611645929476</v>
      </c>
      <c r="AB430" s="13">
        <v>3.5234630881422904</v>
      </c>
      <c r="AC430" s="13">
        <v>9.7970182875170391</v>
      </c>
      <c r="AD430" s="14">
        <v>4.0102988504486721</v>
      </c>
      <c r="AE430" s="13">
        <v>140.79572810522424</v>
      </c>
      <c r="AF430" s="13">
        <v>21.140778528853744</v>
      </c>
      <c r="AG430" s="13">
        <v>58.782109725102231</v>
      </c>
      <c r="AH430" s="14">
        <v>4.0102988504486721</v>
      </c>
      <c r="AI430" s="13">
        <v>34.100351657631954</v>
      </c>
      <c r="AJ430" s="13">
        <v>10.886192003504684</v>
      </c>
      <c r="AK430" s="13">
        <v>8.2404227894070576</v>
      </c>
      <c r="AL430" s="14">
        <v>6.0409464660139607</v>
      </c>
      <c r="AM430" s="13">
        <v>375.10386823395152</v>
      </c>
      <c r="AN430" s="13">
        <v>65.317152021028107</v>
      </c>
      <c r="AO430" s="13">
        <v>49.442536736442349</v>
      </c>
      <c r="AP430" s="14">
        <v>6.0409464660139607</v>
      </c>
    </row>
    <row r="431" spans="2:42" x14ac:dyDescent="0.25">
      <c r="B431" s="11">
        <v>428</v>
      </c>
      <c r="C431" s="13">
        <v>2432.579994048318</v>
      </c>
      <c r="D431" s="13">
        <v>2842.5213264100657</v>
      </c>
      <c r="E431" s="13">
        <v>2100</v>
      </c>
      <c r="F431" s="14">
        <v>3600</v>
      </c>
      <c r="G431" s="13">
        <v>0</v>
      </c>
      <c r="H431" s="13">
        <v>0</v>
      </c>
      <c r="I431" s="13">
        <v>0</v>
      </c>
      <c r="J431" s="14">
        <v>0</v>
      </c>
      <c r="K431" s="13">
        <v>14</v>
      </c>
      <c r="L431" s="13">
        <v>10</v>
      </c>
      <c r="M431" s="13">
        <v>0</v>
      </c>
      <c r="N431" s="14">
        <v>0</v>
      </c>
      <c r="O431" s="13">
        <v>0.6577378766226174</v>
      </c>
      <c r="P431" s="13">
        <v>0.9146809122743309</v>
      </c>
      <c r="Q431" s="13">
        <v>1</v>
      </c>
      <c r="R431" s="14">
        <v>1</v>
      </c>
      <c r="S431" s="13">
        <v>2100</v>
      </c>
      <c r="T431" s="13">
        <v>2000</v>
      </c>
      <c r="U431" s="13">
        <v>0</v>
      </c>
      <c r="V431" s="14">
        <v>0</v>
      </c>
      <c r="W431" s="13">
        <v>2300</v>
      </c>
      <c r="X431" s="13">
        <v>2400</v>
      </c>
      <c r="Y431" s="13">
        <v>1000</v>
      </c>
      <c r="Z431" s="14">
        <v>2500</v>
      </c>
      <c r="AA431" s="13">
        <v>4.086504587695277</v>
      </c>
      <c r="AB431" s="13">
        <v>3.1557933288075684</v>
      </c>
      <c r="AC431" s="13">
        <v>6.8921567877208147</v>
      </c>
      <c r="AD431" s="14">
        <v>5.2548983675192797</v>
      </c>
      <c r="AE431" s="13">
        <v>57.211064227733878</v>
      </c>
      <c r="AF431" s="13">
        <v>31.557933288075684</v>
      </c>
      <c r="AG431" s="13">
        <v>0</v>
      </c>
      <c r="AH431" s="14">
        <v>0</v>
      </c>
      <c r="AI431" s="13">
        <v>31.117599531121215</v>
      </c>
      <c r="AJ431" s="13">
        <v>9.1301553036887668</v>
      </c>
      <c r="AK431" s="13">
        <v>4.2187357761214601</v>
      </c>
      <c r="AL431" s="14">
        <v>4.0076031779572192</v>
      </c>
      <c r="AM431" s="13">
        <v>435.64639343569701</v>
      </c>
      <c r="AN431" s="13">
        <v>91.301553036887668</v>
      </c>
      <c r="AO431" s="13">
        <v>0</v>
      </c>
      <c r="AP431" s="14">
        <v>0</v>
      </c>
    </row>
    <row r="432" spans="2:42" x14ac:dyDescent="0.25">
      <c r="B432" s="11">
        <v>429</v>
      </c>
      <c r="C432" s="13">
        <v>2208.0078216593279</v>
      </c>
      <c r="D432" s="13">
        <v>2787.0185768669426</v>
      </c>
      <c r="E432" s="13">
        <v>2568.7578697845156</v>
      </c>
      <c r="F432" s="14">
        <v>3639.5618744006224</v>
      </c>
      <c r="G432" s="13">
        <v>0</v>
      </c>
      <c r="H432" s="13">
        <v>0</v>
      </c>
      <c r="I432" s="13">
        <v>0</v>
      </c>
      <c r="J432" s="14">
        <v>0</v>
      </c>
      <c r="K432" s="13">
        <v>10</v>
      </c>
      <c r="L432" s="13">
        <v>8</v>
      </c>
      <c r="M432" s="13">
        <v>5</v>
      </c>
      <c r="N432" s="14">
        <v>1</v>
      </c>
      <c r="O432" s="13">
        <v>0.72463511419882232</v>
      </c>
      <c r="P432" s="13">
        <v>0.9328965445658487</v>
      </c>
      <c r="Q432" s="13">
        <v>0.81751574358238821</v>
      </c>
      <c r="R432" s="14">
        <v>0.98913004483344924</v>
      </c>
      <c r="S432" s="13">
        <v>1500</v>
      </c>
      <c r="T432" s="13">
        <v>1600</v>
      </c>
      <c r="U432" s="13">
        <v>2000</v>
      </c>
      <c r="V432" s="14">
        <v>1100</v>
      </c>
      <c r="W432" s="13">
        <v>1700</v>
      </c>
      <c r="X432" s="13">
        <v>2000</v>
      </c>
      <c r="Y432" s="13">
        <v>3000</v>
      </c>
      <c r="Z432" s="14">
        <v>3600</v>
      </c>
      <c r="AA432" s="13">
        <v>8.1391031720830043</v>
      </c>
      <c r="AB432" s="13">
        <v>3.2429668258090301</v>
      </c>
      <c r="AC432" s="13">
        <v>9.5532934665525069</v>
      </c>
      <c r="AD432" s="14">
        <v>2.3318679880541739</v>
      </c>
      <c r="AE432" s="13">
        <v>81.391031720830043</v>
      </c>
      <c r="AF432" s="13">
        <v>25.943734606472241</v>
      </c>
      <c r="AG432" s="13">
        <v>47.766467332762531</v>
      </c>
      <c r="AH432" s="14">
        <v>2.3318679880541739</v>
      </c>
      <c r="AI432" s="13">
        <v>31.513440383286579</v>
      </c>
      <c r="AJ432" s="13">
        <v>8.8356551523382105</v>
      </c>
      <c r="AK432" s="13">
        <v>16.724439457583593</v>
      </c>
      <c r="AL432" s="14">
        <v>5.4944997318623301</v>
      </c>
      <c r="AM432" s="13">
        <v>315.13440383286581</v>
      </c>
      <c r="AN432" s="13">
        <v>70.685241218705684</v>
      </c>
      <c r="AO432" s="13">
        <v>83.62219728791797</v>
      </c>
      <c r="AP432" s="14">
        <v>5.4944997318623301</v>
      </c>
    </row>
    <row r="433" spans="2:42" x14ac:dyDescent="0.25">
      <c r="B433" s="11">
        <v>430</v>
      </c>
      <c r="C433" s="13">
        <v>2607.8431387124247</v>
      </c>
      <c r="D433" s="13">
        <v>2768.6246867764048</v>
      </c>
      <c r="E433" s="13">
        <v>2180.5472119157507</v>
      </c>
      <c r="F433" s="14">
        <v>3600</v>
      </c>
      <c r="G433" s="13">
        <v>0</v>
      </c>
      <c r="H433" s="13">
        <v>0</v>
      </c>
      <c r="I433" s="13">
        <v>0</v>
      </c>
      <c r="J433" s="14">
        <v>0</v>
      </c>
      <c r="K433" s="13">
        <v>15</v>
      </c>
      <c r="L433" s="13">
        <v>5</v>
      </c>
      <c r="M433" s="13">
        <v>1</v>
      </c>
      <c r="N433" s="14">
        <v>0</v>
      </c>
      <c r="O433" s="13">
        <v>0.61353383424356234</v>
      </c>
      <c r="P433" s="13">
        <v>0.93909442201328497</v>
      </c>
      <c r="Q433" s="13">
        <v>0.96306100988064147</v>
      </c>
      <c r="R433" s="14">
        <v>1</v>
      </c>
      <c r="S433" s="13">
        <v>2250</v>
      </c>
      <c r="T433" s="13">
        <v>1000</v>
      </c>
      <c r="U433" s="13">
        <v>400</v>
      </c>
      <c r="V433" s="14">
        <v>0</v>
      </c>
      <c r="W433" s="13">
        <v>2450</v>
      </c>
      <c r="X433" s="13">
        <v>1400</v>
      </c>
      <c r="Y433" s="13">
        <v>1400</v>
      </c>
      <c r="Z433" s="14">
        <v>2500</v>
      </c>
      <c r="AA433" s="13">
        <v>3.701593994668023</v>
      </c>
      <c r="AB433" s="13">
        <v>3.9907084406530324</v>
      </c>
      <c r="AC433" s="13">
        <v>13.702197155770683</v>
      </c>
      <c r="AD433" s="14">
        <v>3.9612488411360367</v>
      </c>
      <c r="AE433" s="13">
        <v>55.523909920020344</v>
      </c>
      <c r="AF433" s="13">
        <v>19.953542203265162</v>
      </c>
      <c r="AG433" s="13">
        <v>13.702197155770683</v>
      </c>
      <c r="AH433" s="14">
        <v>0</v>
      </c>
      <c r="AI433" s="13">
        <v>33.399157917949999</v>
      </c>
      <c r="AJ433" s="13">
        <v>13.55009801952087</v>
      </c>
      <c r="AK433" s="13">
        <v>12.893875730167499</v>
      </c>
      <c r="AL433" s="14">
        <v>5.6517705130459301</v>
      </c>
      <c r="AM433" s="13">
        <v>500.98736876925</v>
      </c>
      <c r="AN433" s="13">
        <v>67.750490097604356</v>
      </c>
      <c r="AO433" s="13">
        <v>12.893875730167499</v>
      </c>
      <c r="AP433" s="14">
        <v>0</v>
      </c>
    </row>
    <row r="434" spans="2:42" x14ac:dyDescent="0.25">
      <c r="B434" s="11">
        <v>431</v>
      </c>
      <c r="C434" s="13">
        <v>2093.5780741054441</v>
      </c>
      <c r="D434" s="13">
        <v>2796.1788439084821</v>
      </c>
      <c r="E434" s="13">
        <v>2467.6166369434718</v>
      </c>
      <c r="F434" s="14">
        <v>3674.4099455653254</v>
      </c>
      <c r="G434" s="13">
        <v>0</v>
      </c>
      <c r="H434" s="13">
        <v>0</v>
      </c>
      <c r="I434" s="13">
        <v>0</v>
      </c>
      <c r="J434" s="14">
        <v>0</v>
      </c>
      <c r="K434" s="13">
        <v>12</v>
      </c>
      <c r="L434" s="13">
        <v>9</v>
      </c>
      <c r="M434" s="13">
        <v>5</v>
      </c>
      <c r="N434" s="14">
        <v>2</v>
      </c>
      <c r="O434" s="13">
        <v>0.76424185932672084</v>
      </c>
      <c r="P434" s="13">
        <v>0.9298403804406643</v>
      </c>
      <c r="Q434" s="13">
        <v>0.85102360251597986</v>
      </c>
      <c r="R434" s="14">
        <v>0.97974914430679372</v>
      </c>
      <c r="S434" s="13">
        <v>1800</v>
      </c>
      <c r="T434" s="13">
        <v>1800</v>
      </c>
      <c r="U434" s="13">
        <v>2000</v>
      </c>
      <c r="V434" s="14">
        <v>2200</v>
      </c>
      <c r="W434" s="13">
        <v>2000</v>
      </c>
      <c r="X434" s="13">
        <v>2200</v>
      </c>
      <c r="Y434" s="13">
        <v>3000</v>
      </c>
      <c r="Z434" s="14">
        <v>4700</v>
      </c>
      <c r="AA434" s="13">
        <v>2</v>
      </c>
      <c r="AB434" s="13">
        <v>2.097319821414271</v>
      </c>
      <c r="AC434" s="13">
        <v>9.7016366503579228</v>
      </c>
      <c r="AD434" s="14">
        <v>3.0494410626226522</v>
      </c>
      <c r="AE434" s="13">
        <v>24</v>
      </c>
      <c r="AF434" s="13">
        <v>18.875878392728438</v>
      </c>
      <c r="AG434" s="13">
        <v>48.508183251789617</v>
      </c>
      <c r="AH434" s="14">
        <v>6.0988821252453045</v>
      </c>
      <c r="AI434" s="13">
        <v>26.29097688079349</v>
      </c>
      <c r="AJ434" s="13">
        <v>9.1282193080794318</v>
      </c>
      <c r="AK434" s="13">
        <v>11.750964587340974</v>
      </c>
      <c r="AL434" s="14">
        <v>4.240866986931616</v>
      </c>
      <c r="AM434" s="13">
        <v>315.49172256952187</v>
      </c>
      <c r="AN434" s="13">
        <v>82.153973772714892</v>
      </c>
      <c r="AO434" s="13">
        <v>58.754822936704869</v>
      </c>
      <c r="AP434" s="14">
        <v>8.481733973863232</v>
      </c>
    </row>
    <row r="435" spans="2:42" x14ac:dyDescent="0.25">
      <c r="B435" s="11">
        <v>432</v>
      </c>
      <c r="C435" s="13">
        <v>2128.1697362247141</v>
      </c>
      <c r="D435" s="13">
        <v>2803.1456387611552</v>
      </c>
      <c r="E435" s="13">
        <v>2400.8036053150877</v>
      </c>
      <c r="F435" s="14">
        <v>3650.4348194451077</v>
      </c>
      <c r="G435" s="13">
        <v>0</v>
      </c>
      <c r="H435" s="13">
        <v>0</v>
      </c>
      <c r="I435" s="13">
        <v>0</v>
      </c>
      <c r="J435" s="14">
        <v>0</v>
      </c>
      <c r="K435" s="13">
        <v>11</v>
      </c>
      <c r="L435" s="13">
        <v>9</v>
      </c>
      <c r="M435" s="13">
        <v>4</v>
      </c>
      <c r="N435" s="14">
        <v>1</v>
      </c>
      <c r="O435" s="13">
        <v>0.75181973165276494</v>
      </c>
      <c r="P435" s="13">
        <v>0.92752940269955608</v>
      </c>
      <c r="Q435" s="13">
        <v>0.87470711696319303</v>
      </c>
      <c r="R435" s="14">
        <v>0.98618388714230654</v>
      </c>
      <c r="S435" s="13">
        <v>1650</v>
      </c>
      <c r="T435" s="13">
        <v>1800</v>
      </c>
      <c r="U435" s="13">
        <v>1600</v>
      </c>
      <c r="V435" s="14">
        <v>1100</v>
      </c>
      <c r="W435" s="13">
        <v>1850</v>
      </c>
      <c r="X435" s="13">
        <v>2200</v>
      </c>
      <c r="Y435" s="13">
        <v>2600</v>
      </c>
      <c r="Z435" s="14">
        <v>3600</v>
      </c>
      <c r="AA435" s="13">
        <v>7.6570680264439943</v>
      </c>
      <c r="AB435" s="13">
        <v>4.7604916234704335</v>
      </c>
      <c r="AC435" s="13">
        <v>11.170623218048314</v>
      </c>
      <c r="AD435" s="14">
        <v>5.6059815814550111</v>
      </c>
      <c r="AE435" s="13">
        <v>84.227748290883937</v>
      </c>
      <c r="AF435" s="13">
        <v>42.844424611233904</v>
      </c>
      <c r="AG435" s="13">
        <v>44.682492872193258</v>
      </c>
      <c r="AH435" s="14">
        <v>5.6059815814550111</v>
      </c>
      <c r="AI435" s="13">
        <v>24.831985284466782</v>
      </c>
      <c r="AJ435" s="13">
        <v>6.8348039446005888</v>
      </c>
      <c r="AK435" s="13">
        <v>11.382095728576932</v>
      </c>
      <c r="AL435" s="14">
        <v>4.3416196760842958</v>
      </c>
      <c r="AM435" s="13">
        <v>273.1518381291346</v>
      </c>
      <c r="AN435" s="13">
        <v>61.513235501405298</v>
      </c>
      <c r="AO435" s="13">
        <v>45.528382914307727</v>
      </c>
      <c r="AP435" s="14">
        <v>4.3416196760842958</v>
      </c>
    </row>
    <row r="436" spans="2:42" x14ac:dyDescent="0.25">
      <c r="B436" s="11">
        <v>433</v>
      </c>
      <c r="C436" s="13">
        <v>1945.0389040823216</v>
      </c>
      <c r="D436" s="13">
        <v>2994.4610828482278</v>
      </c>
      <c r="E436" s="13">
        <v>2165.7176810352248</v>
      </c>
      <c r="F436" s="14">
        <v>3642.9156555106897</v>
      </c>
      <c r="G436" s="13">
        <v>0</v>
      </c>
      <c r="H436" s="13">
        <v>0</v>
      </c>
      <c r="I436" s="13">
        <v>0</v>
      </c>
      <c r="J436" s="14">
        <v>0</v>
      </c>
      <c r="K436" s="13">
        <v>9</v>
      </c>
      <c r="L436" s="13">
        <v>16</v>
      </c>
      <c r="M436" s="13">
        <v>1</v>
      </c>
      <c r="N436" s="14">
        <v>1</v>
      </c>
      <c r="O436" s="13">
        <v>0.82260565412951858</v>
      </c>
      <c r="P436" s="13">
        <v>0.86826975808514095</v>
      </c>
      <c r="Q436" s="13">
        <v>0.96965547189705203</v>
      </c>
      <c r="R436" s="14">
        <v>0.9882194210437536</v>
      </c>
      <c r="S436" s="13">
        <v>1350</v>
      </c>
      <c r="T436" s="13">
        <v>3200</v>
      </c>
      <c r="U436" s="13">
        <v>400</v>
      </c>
      <c r="V436" s="14">
        <v>1100</v>
      </c>
      <c r="W436" s="13">
        <v>1550</v>
      </c>
      <c r="X436" s="13">
        <v>3600</v>
      </c>
      <c r="Y436" s="13">
        <v>1400</v>
      </c>
      <c r="Z436" s="14">
        <v>3600</v>
      </c>
      <c r="AA436" s="13">
        <v>2</v>
      </c>
      <c r="AB436" s="13">
        <v>2.0962707148066739</v>
      </c>
      <c r="AC436" s="13">
        <v>7.7747432076468019</v>
      </c>
      <c r="AD436" s="14">
        <v>4.625524563370079</v>
      </c>
      <c r="AE436" s="13">
        <v>18</v>
      </c>
      <c r="AF436" s="13">
        <v>33.540331436906783</v>
      </c>
      <c r="AG436" s="13">
        <v>7.7747432076468019</v>
      </c>
      <c r="AH436" s="14">
        <v>4.625524563370079</v>
      </c>
      <c r="AI436" s="13">
        <v>26.383095339277027</v>
      </c>
      <c r="AJ436" s="13">
        <v>9.7594510575306526</v>
      </c>
      <c r="AK436" s="13">
        <v>14.073317026475689</v>
      </c>
      <c r="AL436" s="14">
        <v>3.8564922851274073</v>
      </c>
      <c r="AM436" s="13">
        <v>237.44785805349323</v>
      </c>
      <c r="AN436" s="13">
        <v>156.15121692049044</v>
      </c>
      <c r="AO436" s="13">
        <v>14.073317026475689</v>
      </c>
      <c r="AP436" s="14">
        <v>3.8564922851274073</v>
      </c>
    </row>
    <row r="437" spans="2:42" x14ac:dyDescent="0.25">
      <c r="B437" s="11">
        <v>434</v>
      </c>
      <c r="C437" s="13">
        <v>2318.5475310675829</v>
      </c>
      <c r="D437" s="13">
        <v>2946.8009171215936</v>
      </c>
      <c r="E437" s="13">
        <v>2550.5583317748319</v>
      </c>
      <c r="F437" s="14">
        <v>3633.9908323344343</v>
      </c>
      <c r="G437" s="13">
        <v>0</v>
      </c>
      <c r="H437" s="13">
        <v>0</v>
      </c>
      <c r="I437" s="13">
        <v>0</v>
      </c>
      <c r="J437" s="14">
        <v>0</v>
      </c>
      <c r="K437" s="13">
        <v>10</v>
      </c>
      <c r="L437" s="13">
        <v>23</v>
      </c>
      <c r="M437" s="13">
        <v>8</v>
      </c>
      <c r="N437" s="14">
        <v>1</v>
      </c>
      <c r="O437" s="13">
        <v>0.6900872113082257</v>
      </c>
      <c r="P437" s="13">
        <v>0.88231274291160966</v>
      </c>
      <c r="Q437" s="13">
        <v>0.82334913647659791</v>
      </c>
      <c r="R437" s="14">
        <v>0.99064641769814288</v>
      </c>
      <c r="S437" s="13">
        <v>1500</v>
      </c>
      <c r="T437" s="13">
        <v>4600</v>
      </c>
      <c r="U437" s="13">
        <v>3200</v>
      </c>
      <c r="V437" s="14">
        <v>1100</v>
      </c>
      <c r="W437" s="13">
        <v>1700</v>
      </c>
      <c r="X437" s="13">
        <v>5000</v>
      </c>
      <c r="Y437" s="13">
        <v>4200</v>
      </c>
      <c r="Z437" s="14">
        <v>3600</v>
      </c>
      <c r="AA437" s="13">
        <v>9.1736097279524866</v>
      </c>
      <c r="AB437" s="13">
        <v>2</v>
      </c>
      <c r="AC437" s="13">
        <v>9.9963274852964332</v>
      </c>
      <c r="AD437" s="14">
        <v>2.6010107851142918</v>
      </c>
      <c r="AE437" s="13">
        <v>91.73609727952487</v>
      </c>
      <c r="AF437" s="13">
        <v>46</v>
      </c>
      <c r="AG437" s="13">
        <v>79.970619882371466</v>
      </c>
      <c r="AH437" s="14">
        <v>2.6010107851142918</v>
      </c>
      <c r="AI437" s="13">
        <v>35.453831843663011</v>
      </c>
      <c r="AJ437" s="13">
        <v>5.3682456611861706</v>
      </c>
      <c r="AK437" s="13">
        <v>5.9022502318097576</v>
      </c>
      <c r="AL437" s="14">
        <v>4.1335684722228505</v>
      </c>
      <c r="AM437" s="13">
        <v>354.53831843663011</v>
      </c>
      <c r="AN437" s="13">
        <v>123.46965020728193</v>
      </c>
      <c r="AO437" s="13">
        <v>47.218001854478061</v>
      </c>
      <c r="AP437" s="14">
        <v>4.1335684722228505</v>
      </c>
    </row>
    <row r="438" spans="2:42" x14ac:dyDescent="0.25">
      <c r="B438" s="11">
        <v>435</v>
      </c>
      <c r="C438" s="13">
        <v>2658.5555334107294</v>
      </c>
      <c r="D438" s="13">
        <v>2823.8126901425026</v>
      </c>
      <c r="E438" s="13">
        <v>3187.8671759154777</v>
      </c>
      <c r="F438" s="14">
        <v>3600</v>
      </c>
      <c r="G438" s="13">
        <v>0</v>
      </c>
      <c r="H438" s="13">
        <v>0</v>
      </c>
      <c r="I438" s="13">
        <v>0</v>
      </c>
      <c r="J438" s="14">
        <v>0</v>
      </c>
      <c r="K438" s="13">
        <v>16</v>
      </c>
      <c r="L438" s="13">
        <v>9</v>
      </c>
      <c r="M438" s="13">
        <v>8</v>
      </c>
      <c r="N438" s="14">
        <v>0</v>
      </c>
      <c r="O438" s="13">
        <v>0.60183057299063403</v>
      </c>
      <c r="P438" s="13">
        <v>0.92074095745663354</v>
      </c>
      <c r="Q438" s="13">
        <v>0.6587476466603196</v>
      </c>
      <c r="R438" s="14">
        <v>1</v>
      </c>
      <c r="S438" s="13">
        <v>2400</v>
      </c>
      <c r="T438" s="13">
        <v>1800</v>
      </c>
      <c r="U438" s="13">
        <v>3200</v>
      </c>
      <c r="V438" s="14">
        <v>0</v>
      </c>
      <c r="W438" s="13">
        <v>2600</v>
      </c>
      <c r="X438" s="13">
        <v>2200</v>
      </c>
      <c r="Y438" s="13">
        <v>4200</v>
      </c>
      <c r="Z438" s="14">
        <v>2500</v>
      </c>
      <c r="AA438" s="13">
        <v>4.7332664525991763</v>
      </c>
      <c r="AB438" s="13">
        <v>4.0399230878696901</v>
      </c>
      <c r="AC438" s="13">
        <v>13.652691334861716</v>
      </c>
      <c r="AD438" s="14">
        <v>7.3919874940728496</v>
      </c>
      <c r="AE438" s="13">
        <v>75.732263241586821</v>
      </c>
      <c r="AF438" s="13">
        <v>36.359307790827209</v>
      </c>
      <c r="AG438" s="13">
        <v>109.22153067889373</v>
      </c>
      <c r="AH438" s="14">
        <v>0</v>
      </c>
      <c r="AI438" s="13">
        <v>31.101981978243764</v>
      </c>
      <c r="AJ438" s="13">
        <v>8.6415237190689389</v>
      </c>
      <c r="AK438" s="13">
        <v>17.060020465709517</v>
      </c>
      <c r="AL438" s="14">
        <v>3.4157189201199722</v>
      </c>
      <c r="AM438" s="13">
        <v>497.63171165190022</v>
      </c>
      <c r="AN438" s="13">
        <v>77.773713471620454</v>
      </c>
      <c r="AO438" s="13">
        <v>136.48016372567614</v>
      </c>
      <c r="AP438" s="14">
        <v>0</v>
      </c>
    </row>
    <row r="439" spans="2:42" x14ac:dyDescent="0.25">
      <c r="B439" s="11">
        <v>436</v>
      </c>
      <c r="C439" s="13">
        <v>2223.1134799601782</v>
      </c>
      <c r="D439" s="13">
        <v>2762.7901541585088</v>
      </c>
      <c r="E439" s="13">
        <v>2303.7280635966649</v>
      </c>
      <c r="F439" s="14">
        <v>3649.5290131171191</v>
      </c>
      <c r="G439" s="13">
        <v>0</v>
      </c>
      <c r="H439" s="13">
        <v>0</v>
      </c>
      <c r="I439" s="13">
        <v>0</v>
      </c>
      <c r="J439" s="14">
        <v>0</v>
      </c>
      <c r="K439" s="13">
        <v>12</v>
      </c>
      <c r="L439" s="13">
        <v>8</v>
      </c>
      <c r="M439" s="13">
        <v>3</v>
      </c>
      <c r="N439" s="14">
        <v>1</v>
      </c>
      <c r="O439" s="13">
        <v>0.71971134826129535</v>
      </c>
      <c r="P439" s="13">
        <v>0.9410776262129501</v>
      </c>
      <c r="Q439" s="13">
        <v>0.91156592359317046</v>
      </c>
      <c r="R439" s="14">
        <v>0.9864286561528619</v>
      </c>
      <c r="S439" s="13">
        <v>1800</v>
      </c>
      <c r="T439" s="13">
        <v>1600</v>
      </c>
      <c r="U439" s="13">
        <v>1200</v>
      </c>
      <c r="V439" s="14">
        <v>1100</v>
      </c>
      <c r="W439" s="13">
        <v>2000</v>
      </c>
      <c r="X439" s="13">
        <v>2000</v>
      </c>
      <c r="Y439" s="13">
        <v>2200</v>
      </c>
      <c r="Z439" s="14">
        <v>3600</v>
      </c>
      <c r="AA439" s="13">
        <v>8.5342701391265443</v>
      </c>
      <c r="AB439" s="13">
        <v>5.0083357393555952</v>
      </c>
      <c r="AC439" s="13">
        <v>12.128036848424072</v>
      </c>
      <c r="AD439" s="14">
        <v>5.4403819023699214</v>
      </c>
      <c r="AE439" s="13">
        <v>102.41124166951853</v>
      </c>
      <c r="AF439" s="13">
        <v>40.066685914844761</v>
      </c>
      <c r="AG439" s="13">
        <v>36.384110545272215</v>
      </c>
      <c r="AH439" s="14">
        <v>5.4403819023699214</v>
      </c>
      <c r="AI439" s="13">
        <v>25.100368069518016</v>
      </c>
      <c r="AJ439" s="13">
        <v>5.5976915423133953</v>
      </c>
      <c r="AK439" s="13">
        <v>9.096141489215011</v>
      </c>
      <c r="AL439" s="14">
        <v>4.3309856675694984</v>
      </c>
      <c r="AM439" s="13">
        <v>301.2044168342162</v>
      </c>
      <c r="AN439" s="13">
        <v>44.781532338507162</v>
      </c>
      <c r="AO439" s="13">
        <v>27.288424467645033</v>
      </c>
      <c r="AP439" s="14">
        <v>4.3309856675694984</v>
      </c>
    </row>
    <row r="440" spans="2:42" x14ac:dyDescent="0.25">
      <c r="B440" s="11">
        <v>437</v>
      </c>
      <c r="C440" s="13">
        <v>2117.6622575967081</v>
      </c>
      <c r="D440" s="13">
        <v>2777.6387710997546</v>
      </c>
      <c r="E440" s="13">
        <v>2607.5860393077151</v>
      </c>
      <c r="F440" s="14">
        <v>3677.56580329911</v>
      </c>
      <c r="G440" s="13">
        <v>0</v>
      </c>
      <c r="H440" s="13">
        <v>0</v>
      </c>
      <c r="I440" s="13">
        <v>0</v>
      </c>
      <c r="J440" s="14">
        <v>0</v>
      </c>
      <c r="K440" s="13">
        <v>12</v>
      </c>
      <c r="L440" s="13">
        <v>7</v>
      </c>
      <c r="M440" s="13">
        <v>5</v>
      </c>
      <c r="N440" s="14">
        <v>2</v>
      </c>
      <c r="O440" s="13">
        <v>0.75555013282231676</v>
      </c>
      <c r="P440" s="13">
        <v>0.93604684203431465</v>
      </c>
      <c r="Q440" s="13">
        <v>0.80534255374274299</v>
      </c>
      <c r="R440" s="14">
        <v>0.97890838466315777</v>
      </c>
      <c r="S440" s="13">
        <v>1800</v>
      </c>
      <c r="T440" s="13">
        <v>1400</v>
      </c>
      <c r="U440" s="13">
        <v>2000</v>
      </c>
      <c r="V440" s="14">
        <v>2200</v>
      </c>
      <c r="W440" s="13">
        <v>2000</v>
      </c>
      <c r="X440" s="13">
        <v>1800</v>
      </c>
      <c r="Y440" s="13">
        <v>3000</v>
      </c>
      <c r="Z440" s="14">
        <v>4700</v>
      </c>
      <c r="AA440" s="13">
        <v>2</v>
      </c>
      <c r="AB440" s="13">
        <v>4.246482408724928</v>
      </c>
      <c r="AC440" s="13">
        <v>15.276102486855441</v>
      </c>
      <c r="AD440" s="14">
        <v>2.0526389408610126</v>
      </c>
      <c r="AE440" s="13">
        <v>24</v>
      </c>
      <c r="AF440" s="13">
        <v>29.725376861074494</v>
      </c>
      <c r="AG440" s="13">
        <v>76.380512434277207</v>
      </c>
      <c r="AH440" s="14">
        <v>4.1052778817220252</v>
      </c>
      <c r="AI440" s="13">
        <v>27.333984061321992</v>
      </c>
      <c r="AJ440" s="13">
        <v>8.9095958013589112</v>
      </c>
      <c r="AK440" s="13">
        <v>12.754569774189575</v>
      </c>
      <c r="AL440" s="14">
        <v>5.540342580402184</v>
      </c>
      <c r="AM440" s="13">
        <v>328.00780873586393</v>
      </c>
      <c r="AN440" s="13">
        <v>62.367170609512378</v>
      </c>
      <c r="AO440" s="13">
        <v>63.772848870947875</v>
      </c>
      <c r="AP440" s="14">
        <v>11.080685160804368</v>
      </c>
    </row>
    <row r="441" spans="2:42" x14ac:dyDescent="0.25">
      <c r="B441" s="11">
        <v>438</v>
      </c>
      <c r="C441" s="13">
        <v>1942.9340195509606</v>
      </c>
      <c r="D441" s="13">
        <v>2959.8825011016875</v>
      </c>
      <c r="E441" s="13">
        <v>2302.1127244342629</v>
      </c>
      <c r="F441" s="14">
        <v>3714.8195180432785</v>
      </c>
      <c r="G441" s="13">
        <v>0</v>
      </c>
      <c r="H441" s="13">
        <v>0</v>
      </c>
      <c r="I441" s="13">
        <v>0</v>
      </c>
      <c r="J441" s="14">
        <v>0</v>
      </c>
      <c r="K441" s="13">
        <v>8</v>
      </c>
      <c r="L441" s="13">
        <v>17</v>
      </c>
      <c r="M441" s="13">
        <v>3</v>
      </c>
      <c r="N441" s="14">
        <v>2</v>
      </c>
      <c r="O441" s="13">
        <v>0.82349682691220905</v>
      </c>
      <c r="P441" s="13">
        <v>0.87841324749623106</v>
      </c>
      <c r="Q441" s="13">
        <v>0.91220554828220612</v>
      </c>
      <c r="R441" s="14">
        <v>0.9690914948934698</v>
      </c>
      <c r="S441" s="13">
        <v>1200</v>
      </c>
      <c r="T441" s="13">
        <v>3400</v>
      </c>
      <c r="U441" s="13">
        <v>1200</v>
      </c>
      <c r="V441" s="14">
        <v>2200</v>
      </c>
      <c r="W441" s="13">
        <v>1400</v>
      </c>
      <c r="X441" s="13">
        <v>3800</v>
      </c>
      <c r="Y441" s="13">
        <v>2200</v>
      </c>
      <c r="Z441" s="14">
        <v>4700</v>
      </c>
      <c r="AA441" s="13">
        <v>4.2485241841427861</v>
      </c>
      <c r="AB441" s="13">
        <v>2</v>
      </c>
      <c r="AC441" s="13">
        <v>7.1883782114176178</v>
      </c>
      <c r="AD441" s="14">
        <v>4.8237540152648268</v>
      </c>
      <c r="AE441" s="13">
        <v>33.988193473142289</v>
      </c>
      <c r="AF441" s="13">
        <v>34</v>
      </c>
      <c r="AG441" s="13">
        <v>21.565134634252853</v>
      </c>
      <c r="AH441" s="14">
        <v>9.6475080305296537</v>
      </c>
      <c r="AI441" s="13">
        <v>27.522046971659591</v>
      </c>
      <c r="AJ441" s="13">
        <v>8.2991131532604232</v>
      </c>
      <c r="AK441" s="13">
        <v>13.882290200852911</v>
      </c>
      <c r="AL441" s="14">
        <v>6.3033078230860555</v>
      </c>
      <c r="AM441" s="13">
        <v>220.17637577327673</v>
      </c>
      <c r="AN441" s="13">
        <v>141.08492360542721</v>
      </c>
      <c r="AO441" s="13">
        <v>41.646870602558735</v>
      </c>
      <c r="AP441" s="14">
        <v>12.606615646172111</v>
      </c>
    </row>
    <row r="442" spans="2:42" x14ac:dyDescent="0.25">
      <c r="B442" s="11">
        <v>439</v>
      </c>
      <c r="C442" s="13">
        <v>2252.5542559275395</v>
      </c>
      <c r="D442" s="13">
        <v>2777.454850764097</v>
      </c>
      <c r="E442" s="13">
        <v>2657.0498165466724</v>
      </c>
      <c r="F442" s="14">
        <v>3717.7078139791129</v>
      </c>
      <c r="G442" s="13">
        <v>0</v>
      </c>
      <c r="H442" s="13">
        <v>0</v>
      </c>
      <c r="I442" s="13">
        <v>0</v>
      </c>
      <c r="J442" s="14">
        <v>0</v>
      </c>
      <c r="K442" s="13">
        <v>13</v>
      </c>
      <c r="L442" s="13">
        <v>9</v>
      </c>
      <c r="M442" s="13">
        <v>7</v>
      </c>
      <c r="N442" s="14">
        <v>2</v>
      </c>
      <c r="O442" s="13">
        <v>0.71030475549685002</v>
      </c>
      <c r="P442" s="13">
        <v>0.93610882613797375</v>
      </c>
      <c r="Q442" s="13">
        <v>0.79035025497916267</v>
      </c>
      <c r="R442" s="14">
        <v>0.96833860543410255</v>
      </c>
      <c r="S442" s="13">
        <v>1950</v>
      </c>
      <c r="T442" s="13">
        <v>1800</v>
      </c>
      <c r="U442" s="13">
        <v>2800</v>
      </c>
      <c r="V442" s="14">
        <v>2200</v>
      </c>
      <c r="W442" s="13">
        <v>2150</v>
      </c>
      <c r="X442" s="13">
        <v>2200</v>
      </c>
      <c r="Y442" s="13">
        <v>3800</v>
      </c>
      <c r="Z442" s="14">
        <v>4700</v>
      </c>
      <c r="AA442" s="13">
        <v>2.6691249731784286</v>
      </c>
      <c r="AB442" s="13">
        <v>2.2728282475435861</v>
      </c>
      <c r="AC442" s="13">
        <v>14.234771806861422</v>
      </c>
      <c r="AD442" s="14">
        <v>6.587908705290066</v>
      </c>
      <c r="AE442" s="13">
        <v>34.69862465131957</v>
      </c>
      <c r="AF442" s="13">
        <v>20.455454227892275</v>
      </c>
      <c r="AG442" s="13">
        <v>99.643402648029962</v>
      </c>
      <c r="AH442" s="14">
        <v>13.175817410580132</v>
      </c>
      <c r="AI442" s="13">
        <v>29.420194417939722</v>
      </c>
      <c r="AJ442" s="13">
        <v>7.9497595703806034</v>
      </c>
      <c r="AK442" s="13">
        <v>7.329201966710416</v>
      </c>
      <c r="AL442" s="14">
        <v>4.8101933384330602</v>
      </c>
      <c r="AM442" s="13">
        <v>382.46252743321639</v>
      </c>
      <c r="AN442" s="13">
        <v>71.547836133425434</v>
      </c>
      <c r="AO442" s="13">
        <v>51.304413766972914</v>
      </c>
      <c r="AP442" s="14">
        <v>9.6203866768661204</v>
      </c>
    </row>
    <row r="443" spans="2:42" x14ac:dyDescent="0.25">
      <c r="B443" s="11">
        <v>440</v>
      </c>
      <c r="C443" s="13">
        <v>2017.4810435728737</v>
      </c>
      <c r="D443" s="13">
        <v>2653.0063726018352</v>
      </c>
      <c r="E443" s="13">
        <v>2189.0190420569606</v>
      </c>
      <c r="F443" s="14">
        <v>3649.9848477137671</v>
      </c>
      <c r="G443" s="13">
        <v>0</v>
      </c>
      <c r="H443" s="13">
        <v>0</v>
      </c>
      <c r="I443" s="13">
        <v>0</v>
      </c>
      <c r="J443" s="14">
        <v>0</v>
      </c>
      <c r="K443" s="13">
        <v>8</v>
      </c>
      <c r="L443" s="13">
        <v>6</v>
      </c>
      <c r="M443" s="13">
        <v>2</v>
      </c>
      <c r="N443" s="14">
        <v>1</v>
      </c>
      <c r="O443" s="13">
        <v>0.79306817037867561</v>
      </c>
      <c r="P443" s="13">
        <v>0.98002026186245028</v>
      </c>
      <c r="Q443" s="13">
        <v>0.95933382015109747</v>
      </c>
      <c r="R443" s="14">
        <v>0.98630546432402977</v>
      </c>
      <c r="S443" s="13">
        <v>1200</v>
      </c>
      <c r="T443" s="13">
        <v>1200</v>
      </c>
      <c r="U443" s="13">
        <v>800</v>
      </c>
      <c r="V443" s="14">
        <v>1100</v>
      </c>
      <c r="W443" s="13">
        <v>1400</v>
      </c>
      <c r="X443" s="13">
        <v>1600</v>
      </c>
      <c r="Y443" s="13">
        <v>1800</v>
      </c>
      <c r="Z443" s="14">
        <v>3600</v>
      </c>
      <c r="AA443" s="13">
        <v>2</v>
      </c>
      <c r="AB443" s="13">
        <v>2.6580695894209683</v>
      </c>
      <c r="AC443" s="13">
        <v>9.3376493724922618</v>
      </c>
      <c r="AD443" s="14">
        <v>5.2334555719101195</v>
      </c>
      <c r="AE443" s="13">
        <v>16</v>
      </c>
      <c r="AF443" s="13">
        <v>15.94841753652581</v>
      </c>
      <c r="AG443" s="13">
        <v>18.675298744984524</v>
      </c>
      <c r="AH443" s="14">
        <v>5.2334555719101195</v>
      </c>
      <c r="AI443" s="13">
        <v>35.247729331838407</v>
      </c>
      <c r="AJ443" s="13">
        <v>2.137067563590989</v>
      </c>
      <c r="AK443" s="13">
        <v>5.3021753731126839</v>
      </c>
      <c r="AL443" s="14">
        <v>4.6266101147885115</v>
      </c>
      <c r="AM443" s="13">
        <v>281.98183465470726</v>
      </c>
      <c r="AN443" s="13">
        <v>12.822405381545934</v>
      </c>
      <c r="AO443" s="13">
        <v>10.604350746225368</v>
      </c>
      <c r="AP443" s="14">
        <v>4.6266101147885115</v>
      </c>
    </row>
    <row r="444" spans="2:42" x14ac:dyDescent="0.25">
      <c r="B444" s="11">
        <v>441</v>
      </c>
      <c r="C444" s="13">
        <v>1861.9052932397606</v>
      </c>
      <c r="D444" s="13">
        <v>3006.7333378232206</v>
      </c>
      <c r="E444" s="13">
        <v>2479.8886351723031</v>
      </c>
      <c r="F444" s="14">
        <v>3725.3945390317408</v>
      </c>
      <c r="G444" s="13">
        <v>0</v>
      </c>
      <c r="H444" s="13">
        <v>0</v>
      </c>
      <c r="I444" s="13">
        <v>0</v>
      </c>
      <c r="J444" s="14">
        <v>0</v>
      </c>
      <c r="K444" s="13">
        <v>8</v>
      </c>
      <c r="L444" s="13">
        <v>14</v>
      </c>
      <c r="M444" s="13">
        <v>6</v>
      </c>
      <c r="N444" s="14">
        <v>2</v>
      </c>
      <c r="O444" s="13">
        <v>0.85933479313330752</v>
      </c>
      <c r="P444" s="13">
        <v>0.86472583627330157</v>
      </c>
      <c r="Q444" s="13">
        <v>0.84681221979715693</v>
      </c>
      <c r="R444" s="14">
        <v>0.96634060158784363</v>
      </c>
      <c r="S444" s="13">
        <v>1200</v>
      </c>
      <c r="T444" s="13">
        <v>2800</v>
      </c>
      <c r="U444" s="13">
        <v>2400</v>
      </c>
      <c r="V444" s="14">
        <v>2200</v>
      </c>
      <c r="W444" s="13">
        <v>1400</v>
      </c>
      <c r="X444" s="13">
        <v>3200</v>
      </c>
      <c r="Y444" s="13">
        <v>3400</v>
      </c>
      <c r="Z444" s="14">
        <v>4700</v>
      </c>
      <c r="AA444" s="13">
        <v>2</v>
      </c>
      <c r="AB444" s="13">
        <v>2</v>
      </c>
      <c r="AC444" s="13">
        <v>9.1018150077213207</v>
      </c>
      <c r="AD444" s="14">
        <v>6.8015487091369256</v>
      </c>
      <c r="AE444" s="13">
        <v>16</v>
      </c>
      <c r="AF444" s="13">
        <v>28</v>
      </c>
      <c r="AG444" s="13">
        <v>54.610890046327924</v>
      </c>
      <c r="AH444" s="14">
        <v>13.603097418273851</v>
      </c>
      <c r="AI444" s="13">
        <v>23.319737236004656</v>
      </c>
      <c r="AJ444" s="13">
        <v>11.913913983317551</v>
      </c>
      <c r="AK444" s="13">
        <v>9.2807186166198576</v>
      </c>
      <c r="AL444" s="14">
        <v>5.3158347192393496</v>
      </c>
      <c r="AM444" s="13">
        <v>186.55789788803725</v>
      </c>
      <c r="AN444" s="13">
        <v>166.7947957664457</v>
      </c>
      <c r="AO444" s="13">
        <v>55.684311699719146</v>
      </c>
      <c r="AP444" s="14">
        <v>10.631669438478699</v>
      </c>
    </row>
    <row r="445" spans="2:42" x14ac:dyDescent="0.25">
      <c r="B445" s="11">
        <v>442</v>
      </c>
      <c r="C445" s="13">
        <v>1952.2563056266813</v>
      </c>
      <c r="D445" s="13">
        <v>2758.1377049614707</v>
      </c>
      <c r="E445" s="13">
        <v>2146.5655242905627</v>
      </c>
      <c r="F445" s="14">
        <v>3600</v>
      </c>
      <c r="G445" s="13">
        <v>0</v>
      </c>
      <c r="H445" s="13">
        <v>0</v>
      </c>
      <c r="I445" s="13">
        <v>0</v>
      </c>
      <c r="J445" s="14">
        <v>0</v>
      </c>
      <c r="K445" s="13">
        <v>7</v>
      </c>
      <c r="L445" s="13">
        <v>6</v>
      </c>
      <c r="M445" s="13">
        <v>1</v>
      </c>
      <c r="N445" s="14">
        <v>0</v>
      </c>
      <c r="O445" s="13">
        <v>0.8195645189561287</v>
      </c>
      <c r="P445" s="13">
        <v>0.94266504363541925</v>
      </c>
      <c r="Q445" s="13">
        <v>0.97830696348952473</v>
      </c>
      <c r="R445" s="14">
        <v>1</v>
      </c>
      <c r="S445" s="13">
        <v>1050</v>
      </c>
      <c r="T445" s="13">
        <v>1200</v>
      </c>
      <c r="U445" s="13">
        <v>400</v>
      </c>
      <c r="V445" s="14">
        <v>0</v>
      </c>
      <c r="W445" s="13">
        <v>1250</v>
      </c>
      <c r="X445" s="13">
        <v>1600</v>
      </c>
      <c r="Y445" s="13">
        <v>1400</v>
      </c>
      <c r="Z445" s="14">
        <v>2500</v>
      </c>
      <c r="AA445" s="13">
        <v>4.0339786614441371</v>
      </c>
      <c r="AB445" s="13">
        <v>2.8260550284664747</v>
      </c>
      <c r="AC445" s="13">
        <v>5.9805400630404293</v>
      </c>
      <c r="AD445" s="14">
        <v>5.4219000513588309</v>
      </c>
      <c r="AE445" s="13">
        <v>28.237850630108959</v>
      </c>
      <c r="AF445" s="13">
        <v>16.95633017079885</v>
      </c>
      <c r="AG445" s="13">
        <v>5.9805400630404293</v>
      </c>
      <c r="AH445" s="14">
        <v>0</v>
      </c>
      <c r="AI445" s="13">
        <v>33.084177439009395</v>
      </c>
      <c r="AJ445" s="13">
        <v>10.9343344990329</v>
      </c>
      <c r="AK445" s="13">
        <v>9.6384462245017559</v>
      </c>
      <c r="AL445" s="14">
        <v>3.4550980320735447</v>
      </c>
      <c r="AM445" s="13">
        <v>231.58924207306575</v>
      </c>
      <c r="AN445" s="13">
        <v>65.606006994197401</v>
      </c>
      <c r="AO445" s="13">
        <v>9.6384462245017559</v>
      </c>
      <c r="AP445" s="14">
        <v>0</v>
      </c>
    </row>
    <row r="446" spans="2:42" x14ac:dyDescent="0.25">
      <c r="B446" s="11">
        <v>443</v>
      </c>
      <c r="C446" s="13">
        <v>2055.1967960757715</v>
      </c>
      <c r="D446" s="13">
        <v>2913.6300603130335</v>
      </c>
      <c r="E446" s="13">
        <v>2353.2086984532289</v>
      </c>
      <c r="F446" s="14">
        <v>3641.674275531961</v>
      </c>
      <c r="G446" s="13">
        <v>0</v>
      </c>
      <c r="H446" s="13">
        <v>0</v>
      </c>
      <c r="I446" s="13">
        <v>0</v>
      </c>
      <c r="J446" s="14">
        <v>0</v>
      </c>
      <c r="K446" s="13">
        <v>9</v>
      </c>
      <c r="L446" s="13">
        <v>11</v>
      </c>
      <c r="M446" s="13">
        <v>4</v>
      </c>
      <c r="N446" s="14">
        <v>1</v>
      </c>
      <c r="O446" s="13">
        <v>0.77851425374692473</v>
      </c>
      <c r="P446" s="13">
        <v>0.89235762474274516</v>
      </c>
      <c r="Q446" s="13">
        <v>0.89239853710397055</v>
      </c>
      <c r="R446" s="14">
        <v>0.98855628692220876</v>
      </c>
      <c r="S446" s="13">
        <v>1350</v>
      </c>
      <c r="T446" s="13">
        <v>2200</v>
      </c>
      <c r="U446" s="13">
        <v>1600</v>
      </c>
      <c r="V446" s="14">
        <v>1100</v>
      </c>
      <c r="W446" s="13">
        <v>1550</v>
      </c>
      <c r="X446" s="13">
        <v>2600</v>
      </c>
      <c r="Y446" s="13">
        <v>2600</v>
      </c>
      <c r="Z446" s="14">
        <v>3600</v>
      </c>
      <c r="AA446" s="13">
        <v>2</v>
      </c>
      <c r="AB446" s="13">
        <v>3.6171895605680708</v>
      </c>
      <c r="AC446" s="13">
        <v>11.408144632384159</v>
      </c>
      <c r="AD446" s="14">
        <v>2.4895431783790127</v>
      </c>
      <c r="AE446" s="13">
        <v>18</v>
      </c>
      <c r="AF446" s="13">
        <v>39.789085166248782</v>
      </c>
      <c r="AG446" s="13">
        <v>45.632578529536637</v>
      </c>
      <c r="AH446" s="14">
        <v>2.4895431783790127</v>
      </c>
      <c r="AI446" s="13">
        <v>33.437719400492043</v>
      </c>
      <c r="AJ446" s="13">
        <v>10.474175927654384</v>
      </c>
      <c r="AK446" s="13">
        <v>7.9601186889011473</v>
      </c>
      <c r="AL446" s="14">
        <v>5.7499302376306654</v>
      </c>
      <c r="AM446" s="13">
        <v>300.93947460442837</v>
      </c>
      <c r="AN446" s="13">
        <v>115.21593520419823</v>
      </c>
      <c r="AO446" s="13">
        <v>31.840474755604589</v>
      </c>
      <c r="AP446" s="14">
        <v>5.7499302376306654</v>
      </c>
    </row>
    <row r="447" spans="2:42" x14ac:dyDescent="0.25">
      <c r="B447" s="11">
        <v>444</v>
      </c>
      <c r="C447" s="13">
        <v>2463.5623371292522</v>
      </c>
      <c r="D447" s="13">
        <v>2781.2903248454768</v>
      </c>
      <c r="E447" s="13">
        <v>2754.0526784694271</v>
      </c>
      <c r="F447" s="14">
        <v>3673.4652832363213</v>
      </c>
      <c r="G447" s="13">
        <v>0</v>
      </c>
      <c r="H447" s="13">
        <v>0</v>
      </c>
      <c r="I447" s="13">
        <v>0</v>
      </c>
      <c r="J447" s="14">
        <v>0</v>
      </c>
      <c r="K447" s="13">
        <v>14</v>
      </c>
      <c r="L447" s="13">
        <v>10</v>
      </c>
      <c r="M447" s="13">
        <v>7</v>
      </c>
      <c r="N447" s="14">
        <v>1</v>
      </c>
      <c r="O447" s="13">
        <v>0.64946600939859034</v>
      </c>
      <c r="P447" s="13">
        <v>0.93481790691680167</v>
      </c>
      <c r="Q447" s="13">
        <v>0.7625126477853289</v>
      </c>
      <c r="R447" s="14">
        <v>0.98000109499562271</v>
      </c>
      <c r="S447" s="13">
        <v>2100</v>
      </c>
      <c r="T447" s="13">
        <v>2000</v>
      </c>
      <c r="U447" s="13">
        <v>2800</v>
      </c>
      <c r="V447" s="14">
        <v>1100</v>
      </c>
      <c r="W447" s="13">
        <v>2300</v>
      </c>
      <c r="X447" s="13">
        <v>2400</v>
      </c>
      <c r="Y447" s="13">
        <v>3800</v>
      </c>
      <c r="Z447" s="14">
        <v>3600</v>
      </c>
      <c r="AA447" s="13">
        <v>4.7450503363297125</v>
      </c>
      <c r="AB447" s="13">
        <v>2</v>
      </c>
      <c r="AC447" s="13">
        <v>12.235224339686098</v>
      </c>
      <c r="AD447" s="14">
        <v>8.4514557973362816</v>
      </c>
      <c r="AE447" s="13">
        <v>66.430704708615977</v>
      </c>
      <c r="AF447" s="13">
        <v>20</v>
      </c>
      <c r="AG447" s="13">
        <v>85.646570377802689</v>
      </c>
      <c r="AH447" s="14">
        <v>8.4514557973362816</v>
      </c>
      <c r="AI447" s="13">
        <v>31.309874411243854</v>
      </c>
      <c r="AJ447" s="13">
        <v>7.3862214039805636</v>
      </c>
      <c r="AK447" s="13">
        <v>12.192046173822931</v>
      </c>
      <c r="AL447" s="14">
        <v>5.9477558058154223</v>
      </c>
      <c r="AM447" s="13">
        <v>438.33824175741393</v>
      </c>
      <c r="AN447" s="13">
        <v>73.862214039805636</v>
      </c>
      <c r="AO447" s="13">
        <v>85.344323216760515</v>
      </c>
      <c r="AP447" s="14">
        <v>5.9477558058154223</v>
      </c>
    </row>
    <row r="448" spans="2:42" x14ac:dyDescent="0.25">
      <c r="B448" s="11">
        <v>445</v>
      </c>
      <c r="C448" s="13">
        <v>2342.1590641299763</v>
      </c>
      <c r="D448" s="13">
        <v>2850.2017671617996</v>
      </c>
      <c r="E448" s="13">
        <v>2228.1234121640723</v>
      </c>
      <c r="F448" s="14">
        <v>3696.0166226155202</v>
      </c>
      <c r="G448" s="13">
        <v>0</v>
      </c>
      <c r="H448" s="13">
        <v>0</v>
      </c>
      <c r="I448" s="13">
        <v>0</v>
      </c>
      <c r="J448" s="14">
        <v>0</v>
      </c>
      <c r="K448" s="13">
        <v>12</v>
      </c>
      <c r="L448" s="13">
        <v>9</v>
      </c>
      <c r="M448" s="13">
        <v>2</v>
      </c>
      <c r="N448" s="14">
        <v>2</v>
      </c>
      <c r="O448" s="13">
        <v>0.68313037509019037</v>
      </c>
      <c r="P448" s="13">
        <v>0.91221612096221949</v>
      </c>
      <c r="Q448" s="13">
        <v>0.94249716534344385</v>
      </c>
      <c r="R448" s="14">
        <v>0.97402159340193306</v>
      </c>
      <c r="S448" s="13">
        <v>1800</v>
      </c>
      <c r="T448" s="13">
        <v>1800</v>
      </c>
      <c r="U448" s="13">
        <v>800</v>
      </c>
      <c r="V448" s="14">
        <v>2200</v>
      </c>
      <c r="W448" s="13">
        <v>2000</v>
      </c>
      <c r="X448" s="13">
        <v>2200</v>
      </c>
      <c r="Y448" s="13">
        <v>1800</v>
      </c>
      <c r="Z448" s="14">
        <v>4700</v>
      </c>
      <c r="AA448" s="13">
        <v>7.0759670176106226</v>
      </c>
      <c r="AB448" s="13">
        <v>4.1994236875226321</v>
      </c>
      <c r="AC448" s="13">
        <v>8.43905517562475</v>
      </c>
      <c r="AD448" s="14">
        <v>3.5862280500721839</v>
      </c>
      <c r="AE448" s="13">
        <v>84.911604211327472</v>
      </c>
      <c r="AF448" s="13">
        <v>37.794813187703689</v>
      </c>
      <c r="AG448" s="13">
        <v>16.8781103512495</v>
      </c>
      <c r="AH448" s="14">
        <v>7.1724561001443679</v>
      </c>
      <c r="AI448" s="13">
        <v>30.948387971566532</v>
      </c>
      <c r="AJ448" s="13">
        <v>9.8459969585222549</v>
      </c>
      <c r="AK448" s="13">
        <v>12.261965300735461</v>
      </c>
      <c r="AL448" s="14">
        <v>5.765998325231914</v>
      </c>
      <c r="AM448" s="13">
        <v>371.38065565879839</v>
      </c>
      <c r="AN448" s="13">
        <v>88.613972626700289</v>
      </c>
      <c r="AO448" s="13">
        <v>24.523930601470923</v>
      </c>
      <c r="AP448" s="14">
        <v>11.531996650463828</v>
      </c>
    </row>
    <row r="449" spans="2:42" x14ac:dyDescent="0.25">
      <c r="B449" s="11">
        <v>446</v>
      </c>
      <c r="C449" s="13">
        <v>1989.1395370656605</v>
      </c>
      <c r="D449" s="13">
        <v>3234.6761700143802</v>
      </c>
      <c r="E449" s="13">
        <v>2193.3075609225257</v>
      </c>
      <c r="F449" s="14">
        <v>3600</v>
      </c>
      <c r="G449" s="13">
        <v>0</v>
      </c>
      <c r="H449" s="13">
        <v>0</v>
      </c>
      <c r="I449" s="13">
        <v>0</v>
      </c>
      <c r="J449" s="14">
        <v>0</v>
      </c>
      <c r="K449" s="13">
        <v>7</v>
      </c>
      <c r="L449" s="13">
        <v>16</v>
      </c>
      <c r="M449" s="13">
        <v>2</v>
      </c>
      <c r="N449" s="14">
        <v>0</v>
      </c>
      <c r="O449" s="13">
        <v>0.80436790390295521</v>
      </c>
      <c r="P449" s="13">
        <v>0.80378988910919058</v>
      </c>
      <c r="Q449" s="13">
        <v>0.95745805896767189</v>
      </c>
      <c r="R449" s="14">
        <v>1</v>
      </c>
      <c r="S449" s="13">
        <v>1050</v>
      </c>
      <c r="T449" s="13">
        <v>3200</v>
      </c>
      <c r="U449" s="13">
        <v>800</v>
      </c>
      <c r="V449" s="14">
        <v>0</v>
      </c>
      <c r="W449" s="13">
        <v>1250</v>
      </c>
      <c r="X449" s="13">
        <v>3600</v>
      </c>
      <c r="Y449" s="13">
        <v>1800</v>
      </c>
      <c r="Z449" s="14">
        <v>2500</v>
      </c>
      <c r="AA449" s="13">
        <v>7.5512730367825878</v>
      </c>
      <c r="AB449" s="13">
        <v>3.4216630485799566</v>
      </c>
      <c r="AC449" s="13">
        <v>10.532023552709662</v>
      </c>
      <c r="AD449" s="14">
        <v>3.1025260083821253</v>
      </c>
      <c r="AE449" s="13">
        <v>52.858911257478113</v>
      </c>
      <c r="AF449" s="13">
        <v>54.746608777279306</v>
      </c>
      <c r="AG449" s="13">
        <v>21.064047105419323</v>
      </c>
      <c r="AH449" s="14">
        <v>0</v>
      </c>
      <c r="AI449" s="13">
        <v>32.693043874609472</v>
      </c>
      <c r="AJ449" s="13">
        <v>14.237246931592896</v>
      </c>
      <c r="AK449" s="13">
        <v>4.7830752189284622</v>
      </c>
      <c r="AL449" s="14">
        <v>4.834222405219764</v>
      </c>
      <c r="AM449" s="13">
        <v>228.85130712226629</v>
      </c>
      <c r="AN449" s="13">
        <v>227.79595090548634</v>
      </c>
      <c r="AO449" s="13">
        <v>9.5661504378569244</v>
      </c>
      <c r="AP449" s="14">
        <v>0</v>
      </c>
    </row>
    <row r="450" spans="2:42" x14ac:dyDescent="0.25">
      <c r="B450" s="11">
        <v>447</v>
      </c>
      <c r="C450" s="13">
        <v>2056.0219792632452</v>
      </c>
      <c r="D450" s="13">
        <v>2766.6710423482073</v>
      </c>
      <c r="E450" s="13">
        <v>2461.841248664904</v>
      </c>
      <c r="F450" s="14">
        <v>3663.851280155724</v>
      </c>
      <c r="G450" s="13">
        <v>0</v>
      </c>
      <c r="H450" s="13">
        <v>0</v>
      </c>
      <c r="I450" s="13">
        <v>0</v>
      </c>
      <c r="J450" s="14">
        <v>0</v>
      </c>
      <c r="K450" s="13">
        <v>10</v>
      </c>
      <c r="L450" s="13">
        <v>9</v>
      </c>
      <c r="M450" s="13">
        <v>5</v>
      </c>
      <c r="N450" s="14">
        <v>1</v>
      </c>
      <c r="O450" s="13">
        <v>0.77820179751840202</v>
      </c>
      <c r="P450" s="13">
        <v>0.93975754985068782</v>
      </c>
      <c r="Q450" s="13">
        <v>0.85302007232954746</v>
      </c>
      <c r="R450" s="14">
        <v>0.98257263320114618</v>
      </c>
      <c r="S450" s="13">
        <v>1500</v>
      </c>
      <c r="T450" s="13">
        <v>1800</v>
      </c>
      <c r="U450" s="13">
        <v>2000</v>
      </c>
      <c r="V450" s="14">
        <v>1100</v>
      </c>
      <c r="W450" s="13">
        <v>1700</v>
      </c>
      <c r="X450" s="13">
        <v>2200</v>
      </c>
      <c r="Y450" s="13">
        <v>3000</v>
      </c>
      <c r="Z450" s="14">
        <v>3600</v>
      </c>
      <c r="AA450" s="13">
        <v>2</v>
      </c>
      <c r="AB450" s="13">
        <v>2.7902679755736912</v>
      </c>
      <c r="AC450" s="13">
        <v>12.405720243261834</v>
      </c>
      <c r="AD450" s="14">
        <v>5.7427594007288629</v>
      </c>
      <c r="AE450" s="13">
        <v>20</v>
      </c>
      <c r="AF450" s="13">
        <v>25.112411780163221</v>
      </c>
      <c r="AG450" s="13">
        <v>62.02860121630917</v>
      </c>
      <c r="AH450" s="14">
        <v>5.7427594007288629</v>
      </c>
      <c r="AI450" s="13">
        <v>29.938941157350122</v>
      </c>
      <c r="AJ450" s="13">
        <v>6.8485240483162393</v>
      </c>
      <c r="AK450" s="13">
        <v>8.7593893412833399</v>
      </c>
      <c r="AL450" s="14">
        <v>6.8049446944458607</v>
      </c>
      <c r="AM450" s="13">
        <v>299.38941157350121</v>
      </c>
      <c r="AN450" s="13">
        <v>61.63671643484615</v>
      </c>
      <c r="AO450" s="13">
        <v>43.796946706416698</v>
      </c>
      <c r="AP450" s="14">
        <v>6.8049446944458607</v>
      </c>
    </row>
    <row r="451" spans="2:42" x14ac:dyDescent="0.25">
      <c r="B451" s="11">
        <v>448</v>
      </c>
      <c r="C451" s="13">
        <v>2065.6810173435315</v>
      </c>
      <c r="D451" s="13">
        <v>2833.3020327688123</v>
      </c>
      <c r="E451" s="13">
        <v>2292.6144974637587</v>
      </c>
      <c r="F451" s="14">
        <v>3709.482864970772</v>
      </c>
      <c r="G451" s="13">
        <v>0</v>
      </c>
      <c r="H451" s="13">
        <v>0</v>
      </c>
      <c r="I451" s="13">
        <v>0</v>
      </c>
      <c r="J451" s="14">
        <v>0</v>
      </c>
      <c r="K451" s="13">
        <v>11</v>
      </c>
      <c r="L451" s="13">
        <v>11</v>
      </c>
      <c r="M451" s="13">
        <v>3</v>
      </c>
      <c r="N451" s="14">
        <v>2</v>
      </c>
      <c r="O451" s="13">
        <v>0.77456295844631518</v>
      </c>
      <c r="P451" s="13">
        <v>0.91765719641939458</v>
      </c>
      <c r="Q451" s="13">
        <v>0.91598478606985967</v>
      </c>
      <c r="R451" s="14">
        <v>0.97048567982221035</v>
      </c>
      <c r="S451" s="13">
        <v>1650</v>
      </c>
      <c r="T451" s="13">
        <v>2200</v>
      </c>
      <c r="U451" s="13">
        <v>1200</v>
      </c>
      <c r="V451" s="14">
        <v>2200</v>
      </c>
      <c r="W451" s="13">
        <v>1850</v>
      </c>
      <c r="X451" s="13">
        <v>2600</v>
      </c>
      <c r="Y451" s="13">
        <v>2200</v>
      </c>
      <c r="Z451" s="14">
        <v>4700</v>
      </c>
      <c r="AA451" s="13">
        <v>2</v>
      </c>
      <c r="AB451" s="13">
        <v>2.3137520437150467</v>
      </c>
      <c r="AC451" s="13">
        <v>10.445792292434845</v>
      </c>
      <c r="AD451" s="14">
        <v>5.261786190503809</v>
      </c>
      <c r="AE451" s="13">
        <v>22</v>
      </c>
      <c r="AF451" s="13">
        <v>25.451272480865512</v>
      </c>
      <c r="AG451" s="13">
        <v>31.337376877304536</v>
      </c>
      <c r="AH451" s="14">
        <v>10.523572381007618</v>
      </c>
      <c r="AI451" s="13">
        <v>27.511758167027828</v>
      </c>
      <c r="AJ451" s="13">
        <v>8.4656695159278446</v>
      </c>
      <c r="AK451" s="13">
        <v>9.7178590507988378</v>
      </c>
      <c r="AL451" s="14">
        <v>5.3633690735004507</v>
      </c>
      <c r="AM451" s="13">
        <v>302.62933983730613</v>
      </c>
      <c r="AN451" s="13">
        <v>93.122364675206285</v>
      </c>
      <c r="AO451" s="13">
        <v>29.153577152396515</v>
      </c>
      <c r="AP451" s="14">
        <v>10.726738147000901</v>
      </c>
    </row>
    <row r="452" spans="2:42" x14ac:dyDescent="0.25">
      <c r="B452" s="11">
        <v>449</v>
      </c>
      <c r="C452" s="13">
        <v>1819.9290052755186</v>
      </c>
      <c r="D452" s="13">
        <v>2809.0300934292063</v>
      </c>
      <c r="E452" s="13">
        <v>2416.5074032260527</v>
      </c>
      <c r="F452" s="14">
        <v>3600</v>
      </c>
      <c r="G452" s="13">
        <v>0</v>
      </c>
      <c r="H452" s="13">
        <v>0</v>
      </c>
      <c r="I452" s="13">
        <v>0</v>
      </c>
      <c r="J452" s="14">
        <v>0</v>
      </c>
      <c r="K452" s="13">
        <v>5</v>
      </c>
      <c r="L452" s="13">
        <v>11</v>
      </c>
      <c r="M452" s="13">
        <v>6</v>
      </c>
      <c r="N452" s="14">
        <v>0</v>
      </c>
      <c r="O452" s="13">
        <v>0.87915517328533177</v>
      </c>
      <c r="P452" s="13">
        <v>0.92558638160617679</v>
      </c>
      <c r="Q452" s="13">
        <v>0.86902278767964325</v>
      </c>
      <c r="R452" s="14">
        <v>1</v>
      </c>
      <c r="S452" s="13">
        <v>750</v>
      </c>
      <c r="T452" s="13">
        <v>2200</v>
      </c>
      <c r="U452" s="13">
        <v>2400</v>
      </c>
      <c r="V452" s="14">
        <v>0</v>
      </c>
      <c r="W452" s="13">
        <v>950</v>
      </c>
      <c r="X452" s="13">
        <v>2600</v>
      </c>
      <c r="Y452" s="13">
        <v>3400</v>
      </c>
      <c r="Z452" s="14">
        <v>2500</v>
      </c>
      <c r="AA452" s="13">
        <v>6.0678628956906753</v>
      </c>
      <c r="AB452" s="13">
        <v>2</v>
      </c>
      <c r="AC452" s="13">
        <v>9.1524167899239703</v>
      </c>
      <c r="AD452" s="14">
        <v>4.9837903976264712</v>
      </c>
      <c r="AE452" s="13">
        <v>30.339314478453375</v>
      </c>
      <c r="AF452" s="13">
        <v>22</v>
      </c>
      <c r="AG452" s="13">
        <v>54.914500739543826</v>
      </c>
      <c r="AH452" s="14">
        <v>0</v>
      </c>
      <c r="AI452" s="13">
        <v>28.735447198133762</v>
      </c>
      <c r="AJ452" s="13">
        <v>7.7414191351913892</v>
      </c>
      <c r="AK452" s="13">
        <v>6.5648486885188362</v>
      </c>
      <c r="AL452" s="14">
        <v>6.3502002625343801</v>
      </c>
      <c r="AM452" s="13">
        <v>143.67723599066881</v>
      </c>
      <c r="AN452" s="13">
        <v>85.155610487105278</v>
      </c>
      <c r="AO452" s="13">
        <v>39.389092131113017</v>
      </c>
      <c r="AP452" s="14">
        <v>0</v>
      </c>
    </row>
    <row r="453" spans="2:42" x14ac:dyDescent="0.25">
      <c r="B453" s="11">
        <v>450</v>
      </c>
      <c r="C453" s="13">
        <v>1876.3618262916582</v>
      </c>
      <c r="D453" s="13">
        <v>2917.0860606373976</v>
      </c>
      <c r="E453" s="13">
        <v>2225.4021004836763</v>
      </c>
      <c r="F453" s="14">
        <v>3729.3878009559307</v>
      </c>
      <c r="G453" s="13">
        <v>0</v>
      </c>
      <c r="H453" s="13">
        <v>0</v>
      </c>
      <c r="I453" s="13">
        <v>0</v>
      </c>
      <c r="J453" s="14">
        <v>0</v>
      </c>
      <c r="K453" s="13">
        <v>6</v>
      </c>
      <c r="L453" s="13">
        <v>11</v>
      </c>
      <c r="M453" s="13">
        <v>2</v>
      </c>
      <c r="N453" s="14">
        <v>2</v>
      </c>
      <c r="O453" s="13">
        <v>0.8527140008823112</v>
      </c>
      <c r="P453" s="13">
        <v>0.89130040936532651</v>
      </c>
      <c r="Q453" s="13">
        <v>0.94364968899039825</v>
      </c>
      <c r="R453" s="14">
        <v>0.96530588722289334</v>
      </c>
      <c r="S453" s="13">
        <v>900</v>
      </c>
      <c r="T453" s="13">
        <v>2200</v>
      </c>
      <c r="U453" s="13">
        <v>800</v>
      </c>
      <c r="V453" s="14">
        <v>2200</v>
      </c>
      <c r="W453" s="13">
        <v>1100</v>
      </c>
      <c r="X453" s="13">
        <v>2600</v>
      </c>
      <c r="Y453" s="13">
        <v>1800</v>
      </c>
      <c r="Z453" s="14">
        <v>4700</v>
      </c>
      <c r="AA453" s="13">
        <v>7.4432617823441447</v>
      </c>
      <c r="AB453" s="13">
        <v>3.6120172380530318</v>
      </c>
      <c r="AC453" s="13">
        <v>9.5915500033853753</v>
      </c>
      <c r="AD453" s="14">
        <v>7.4633114927844408</v>
      </c>
      <c r="AE453" s="13">
        <v>44.659570694064868</v>
      </c>
      <c r="AF453" s="13">
        <v>39.732189618583348</v>
      </c>
      <c r="AG453" s="13">
        <v>19.183100006770751</v>
      </c>
      <c r="AH453" s="14">
        <v>14.926622985568882</v>
      </c>
      <c r="AI453" s="13">
        <v>27.905378005901152</v>
      </c>
      <c r="AJ453" s="13">
        <v>10.617747354122422</v>
      </c>
      <c r="AK453" s="13">
        <v>10.694561960071216</v>
      </c>
      <c r="AL453" s="14">
        <v>5.026569106973942</v>
      </c>
      <c r="AM453" s="13">
        <v>167.43226803540691</v>
      </c>
      <c r="AN453" s="13">
        <v>116.79522089534663</v>
      </c>
      <c r="AO453" s="13">
        <v>21.389123920142431</v>
      </c>
      <c r="AP453" s="14">
        <v>10.053138213947884</v>
      </c>
    </row>
    <row r="454" spans="2:42" x14ac:dyDescent="0.25">
      <c r="B454" s="11">
        <v>451</v>
      </c>
      <c r="C454" s="13">
        <v>2276.9177679691702</v>
      </c>
      <c r="D454" s="13">
        <v>2842.4344769075356</v>
      </c>
      <c r="E454" s="13">
        <v>2417.009869792992</v>
      </c>
      <c r="F454" s="14">
        <v>3715.5198034593718</v>
      </c>
      <c r="G454" s="13">
        <v>0</v>
      </c>
      <c r="H454" s="13">
        <v>0</v>
      </c>
      <c r="I454" s="13">
        <v>0</v>
      </c>
      <c r="J454" s="14">
        <v>0</v>
      </c>
      <c r="K454" s="13">
        <v>16</v>
      </c>
      <c r="L454" s="13">
        <v>13</v>
      </c>
      <c r="M454" s="13">
        <v>5</v>
      </c>
      <c r="N454" s="14">
        <v>2</v>
      </c>
      <c r="O454" s="13">
        <v>0.70270434115285285</v>
      </c>
      <c r="P454" s="13">
        <v>0.91470886000112994</v>
      </c>
      <c r="Q454" s="13">
        <v>0.86884212855111642</v>
      </c>
      <c r="R454" s="14">
        <v>0.96890884463815374</v>
      </c>
      <c r="S454" s="13">
        <v>2400</v>
      </c>
      <c r="T454" s="13">
        <v>2600</v>
      </c>
      <c r="U454" s="13">
        <v>2000</v>
      </c>
      <c r="V454" s="14">
        <v>2200</v>
      </c>
      <c r="W454" s="13">
        <v>2600</v>
      </c>
      <c r="X454" s="13">
        <v>3000</v>
      </c>
      <c r="Y454" s="13">
        <v>3000</v>
      </c>
      <c r="Z454" s="14">
        <v>4700</v>
      </c>
      <c r="AA454" s="13">
        <v>2.9936992084963947</v>
      </c>
      <c r="AB454" s="13">
        <v>3.0411611059247146</v>
      </c>
      <c r="AC454" s="13">
        <v>11.256483765768229</v>
      </c>
      <c r="AD454" s="14">
        <v>6.4783514480164932</v>
      </c>
      <c r="AE454" s="13">
        <v>47.899187335942315</v>
      </c>
      <c r="AF454" s="13">
        <v>39.535094377021288</v>
      </c>
      <c r="AG454" s="13">
        <v>56.282418828841145</v>
      </c>
      <c r="AH454" s="14">
        <v>12.956702896032986</v>
      </c>
      <c r="AI454" s="13">
        <v>23.762910087746853</v>
      </c>
      <c r="AJ454" s="13">
        <v>6.4064728631808903</v>
      </c>
      <c r="AK454" s="13">
        <v>7.6302497228710182</v>
      </c>
      <c r="AL454" s="14">
        <v>4.7144644822481476</v>
      </c>
      <c r="AM454" s="13">
        <v>380.20656140394965</v>
      </c>
      <c r="AN454" s="13">
        <v>83.284147221351574</v>
      </c>
      <c r="AO454" s="13">
        <v>38.15124861435509</v>
      </c>
      <c r="AP454" s="14">
        <v>9.4289289644962953</v>
      </c>
    </row>
    <row r="455" spans="2:42" x14ac:dyDescent="0.25">
      <c r="B455" s="11">
        <v>452</v>
      </c>
      <c r="C455" s="13">
        <v>3419.5584106306901</v>
      </c>
      <c r="D455" s="13">
        <v>2847.6801535615255</v>
      </c>
      <c r="E455" s="13">
        <v>2466.9270213898899</v>
      </c>
      <c r="F455" s="14">
        <v>3600</v>
      </c>
      <c r="G455" s="13">
        <v>0</v>
      </c>
      <c r="H455" s="13">
        <v>0</v>
      </c>
      <c r="I455" s="13">
        <v>0</v>
      </c>
      <c r="J455" s="14">
        <v>0</v>
      </c>
      <c r="K455" s="13">
        <v>19</v>
      </c>
      <c r="L455" s="13">
        <v>9</v>
      </c>
      <c r="M455" s="13">
        <v>6</v>
      </c>
      <c r="N455" s="14">
        <v>0</v>
      </c>
      <c r="O455" s="13">
        <v>0.46789667198721785</v>
      </c>
      <c r="P455" s="13">
        <v>0.91302388603869089</v>
      </c>
      <c r="Q455" s="13">
        <v>0.85126150137057577</v>
      </c>
      <c r="R455" s="14">
        <v>1</v>
      </c>
      <c r="S455" s="13">
        <v>2850</v>
      </c>
      <c r="T455" s="13">
        <v>1800</v>
      </c>
      <c r="U455" s="13">
        <v>2400</v>
      </c>
      <c r="V455" s="14">
        <v>0</v>
      </c>
      <c r="W455" s="13">
        <v>3050</v>
      </c>
      <c r="X455" s="13">
        <v>2200</v>
      </c>
      <c r="Y455" s="13">
        <v>3400</v>
      </c>
      <c r="Z455" s="14">
        <v>2500</v>
      </c>
      <c r="AA455" s="13">
        <v>7.9903025139399642</v>
      </c>
      <c r="AB455" s="13">
        <v>2.173097002089301</v>
      </c>
      <c r="AC455" s="13">
        <v>8.8709498771317747</v>
      </c>
      <c r="AD455" s="14">
        <v>5.7887556304470049</v>
      </c>
      <c r="AE455" s="13">
        <v>151.81574776485931</v>
      </c>
      <c r="AF455" s="13">
        <v>19.557873018803708</v>
      </c>
      <c r="AG455" s="13">
        <v>53.225699262790648</v>
      </c>
      <c r="AH455" s="14">
        <v>0</v>
      </c>
      <c r="AI455" s="13">
        <v>32.337528661765624</v>
      </c>
      <c r="AJ455" s="13">
        <v>11.743081231720147</v>
      </c>
      <c r="AK455" s="13">
        <v>8.977669958399126</v>
      </c>
      <c r="AL455" s="14">
        <v>4.8719265378877017</v>
      </c>
      <c r="AM455" s="13">
        <v>614.41304457354681</v>
      </c>
      <c r="AN455" s="13">
        <v>105.68773108548132</v>
      </c>
      <c r="AO455" s="13">
        <v>53.866019750394756</v>
      </c>
      <c r="AP455" s="14">
        <v>0</v>
      </c>
    </row>
    <row r="456" spans="2:42" x14ac:dyDescent="0.25">
      <c r="B456" s="11">
        <v>453</v>
      </c>
      <c r="C456" s="13">
        <v>2329.6624280374122</v>
      </c>
      <c r="D456" s="13">
        <v>3001.8508330415457</v>
      </c>
      <c r="E456" s="13">
        <v>2267.0720384537035</v>
      </c>
      <c r="F456" s="14">
        <v>3653.992381717811</v>
      </c>
      <c r="G456" s="13">
        <v>0</v>
      </c>
      <c r="H456" s="13">
        <v>0</v>
      </c>
      <c r="I456" s="13">
        <v>0</v>
      </c>
      <c r="J456" s="14">
        <v>0</v>
      </c>
      <c r="K456" s="13">
        <v>16</v>
      </c>
      <c r="L456" s="13">
        <v>12</v>
      </c>
      <c r="M456" s="13">
        <v>3</v>
      </c>
      <c r="N456" s="14">
        <v>1</v>
      </c>
      <c r="O456" s="13">
        <v>0.6867947822586018</v>
      </c>
      <c r="P456" s="13">
        <v>0.86613231123333967</v>
      </c>
      <c r="Q456" s="13">
        <v>0.92630492740422221</v>
      </c>
      <c r="R456" s="14">
        <v>0.98522372898532751</v>
      </c>
      <c r="S456" s="13">
        <v>2400</v>
      </c>
      <c r="T456" s="13">
        <v>2400</v>
      </c>
      <c r="U456" s="13">
        <v>1200</v>
      </c>
      <c r="V456" s="14">
        <v>1100</v>
      </c>
      <c r="W456" s="13">
        <v>2600</v>
      </c>
      <c r="X456" s="13">
        <v>2800</v>
      </c>
      <c r="Y456" s="13">
        <v>2200</v>
      </c>
      <c r="Z456" s="14">
        <v>3600</v>
      </c>
      <c r="AA456" s="13">
        <v>5.4900780786603223</v>
      </c>
      <c r="AB456" s="13">
        <v>3.6854924932641353</v>
      </c>
      <c r="AC456" s="13">
        <v>8.6098049824747296</v>
      </c>
      <c r="AD456" s="14">
        <v>4.488834000252182</v>
      </c>
      <c r="AE456" s="13">
        <v>87.841249258565156</v>
      </c>
      <c r="AF456" s="13">
        <v>44.225909919169624</v>
      </c>
      <c r="AG456" s="13">
        <v>25.829414947424191</v>
      </c>
      <c r="AH456" s="14">
        <v>4.488834000252182</v>
      </c>
      <c r="AI456" s="13">
        <v>22.698391518065517</v>
      </c>
      <c r="AJ456" s="13">
        <v>12.378630158735104</v>
      </c>
      <c r="AK456" s="13">
        <v>9.0770124405119432</v>
      </c>
      <c r="AL456" s="14">
        <v>6.1500811303120111</v>
      </c>
      <c r="AM456" s="13">
        <v>363.17426428904827</v>
      </c>
      <c r="AN456" s="13">
        <v>148.54356190482125</v>
      </c>
      <c r="AO456" s="13">
        <v>27.23103732153583</v>
      </c>
      <c r="AP456" s="14">
        <v>6.1500811303120111</v>
      </c>
    </row>
    <row r="457" spans="2:42" x14ac:dyDescent="0.25">
      <c r="B457" s="11">
        <v>454</v>
      </c>
      <c r="C457" s="13">
        <v>2328.9549768193629</v>
      </c>
      <c r="D457" s="13">
        <v>2870.208764228355</v>
      </c>
      <c r="E457" s="13">
        <v>2320.7558481456599</v>
      </c>
      <c r="F457" s="14">
        <v>3600</v>
      </c>
      <c r="G457" s="13">
        <v>0</v>
      </c>
      <c r="H457" s="13">
        <v>0</v>
      </c>
      <c r="I457" s="13">
        <v>0</v>
      </c>
      <c r="J457" s="14">
        <v>0</v>
      </c>
      <c r="K457" s="13">
        <v>11</v>
      </c>
      <c r="L457" s="13">
        <v>12</v>
      </c>
      <c r="M457" s="13">
        <v>4</v>
      </c>
      <c r="N457" s="14">
        <v>0</v>
      </c>
      <c r="O457" s="13">
        <v>0.68700340535784366</v>
      </c>
      <c r="P457" s="13">
        <v>0.90585745274142115</v>
      </c>
      <c r="Q457" s="13">
        <v>0.90487760773195969</v>
      </c>
      <c r="R457" s="14">
        <v>1</v>
      </c>
      <c r="S457" s="13">
        <v>1650</v>
      </c>
      <c r="T457" s="13">
        <v>2400</v>
      </c>
      <c r="U457" s="13">
        <v>1600</v>
      </c>
      <c r="V457" s="14">
        <v>0</v>
      </c>
      <c r="W457" s="13">
        <v>1850</v>
      </c>
      <c r="X457" s="13">
        <v>2800</v>
      </c>
      <c r="Y457" s="13">
        <v>2600</v>
      </c>
      <c r="Z457" s="14">
        <v>2500</v>
      </c>
      <c r="AA457" s="13">
        <v>5.7426263645978501</v>
      </c>
      <c r="AB457" s="13">
        <v>3.5147245881786966</v>
      </c>
      <c r="AC457" s="13">
        <v>9.3634311338968512</v>
      </c>
      <c r="AD457" s="14">
        <v>8.4277748966088755</v>
      </c>
      <c r="AE457" s="13">
        <v>63.168890010576348</v>
      </c>
      <c r="AF457" s="13">
        <v>42.176695058144361</v>
      </c>
      <c r="AG457" s="13">
        <v>37.453724535587405</v>
      </c>
      <c r="AH457" s="14">
        <v>0</v>
      </c>
      <c r="AI457" s="13">
        <v>35.231473297648066</v>
      </c>
      <c r="AJ457" s="13">
        <v>7.7823810828507689</v>
      </c>
      <c r="AK457" s="13">
        <v>7.7585994743504081</v>
      </c>
      <c r="AL457" s="14">
        <v>5.9897923151927595</v>
      </c>
      <c r="AM457" s="13">
        <v>387.54620627412874</v>
      </c>
      <c r="AN457" s="13">
        <v>93.388572994209227</v>
      </c>
      <c r="AO457" s="13">
        <v>31.034397897401632</v>
      </c>
      <c r="AP457" s="14">
        <v>0</v>
      </c>
    </row>
    <row r="458" spans="2:42" x14ac:dyDescent="0.25">
      <c r="B458" s="11">
        <v>455</v>
      </c>
      <c r="C458" s="13">
        <v>1965.7331735508178</v>
      </c>
      <c r="D458" s="13">
        <v>2920.3732318122552</v>
      </c>
      <c r="E458" s="13">
        <v>2380.8778290470054</v>
      </c>
      <c r="F458" s="14">
        <v>3600</v>
      </c>
      <c r="G458" s="13">
        <v>0</v>
      </c>
      <c r="H458" s="13">
        <v>0</v>
      </c>
      <c r="I458" s="13">
        <v>0</v>
      </c>
      <c r="J458" s="14">
        <v>0</v>
      </c>
      <c r="K458" s="13">
        <v>8</v>
      </c>
      <c r="L458" s="13">
        <v>10</v>
      </c>
      <c r="M458" s="13">
        <v>4</v>
      </c>
      <c r="N458" s="14">
        <v>0</v>
      </c>
      <c r="O458" s="13">
        <v>0.81394566746300934</v>
      </c>
      <c r="P458" s="13">
        <v>0.89029716190986807</v>
      </c>
      <c r="Q458" s="13">
        <v>0.88202761787259254</v>
      </c>
      <c r="R458" s="14">
        <v>1</v>
      </c>
      <c r="S458" s="13">
        <v>1200</v>
      </c>
      <c r="T458" s="13">
        <v>2000</v>
      </c>
      <c r="U458" s="13">
        <v>1600</v>
      </c>
      <c r="V458" s="14">
        <v>0</v>
      </c>
      <c r="W458" s="13">
        <v>1400</v>
      </c>
      <c r="X458" s="13">
        <v>2400</v>
      </c>
      <c r="Y458" s="13">
        <v>2600</v>
      </c>
      <c r="Z458" s="14">
        <v>2500</v>
      </c>
      <c r="AA458" s="13">
        <v>2</v>
      </c>
      <c r="AB458" s="13">
        <v>2.607578094970584</v>
      </c>
      <c r="AC458" s="13">
        <v>8.6686531164890379</v>
      </c>
      <c r="AD458" s="14">
        <v>3.3194875139794648</v>
      </c>
      <c r="AE458" s="13">
        <v>16</v>
      </c>
      <c r="AF458" s="13">
        <v>26.075780949705841</v>
      </c>
      <c r="AG458" s="13">
        <v>34.674612465956152</v>
      </c>
      <c r="AH458" s="14">
        <v>0</v>
      </c>
      <c r="AI458" s="13">
        <v>31.489779856658316</v>
      </c>
      <c r="AJ458" s="13">
        <v>13.189630590008413</v>
      </c>
      <c r="AK458" s="13">
        <v>12.566375666444303</v>
      </c>
      <c r="AL458" s="14">
        <v>4.8289786127804621</v>
      </c>
      <c r="AM458" s="13">
        <v>251.91823885326653</v>
      </c>
      <c r="AN458" s="13">
        <v>131.89630590008414</v>
      </c>
      <c r="AO458" s="13">
        <v>50.265502665777213</v>
      </c>
      <c r="AP458" s="14">
        <v>0</v>
      </c>
    </row>
    <row r="459" spans="2:42" x14ac:dyDescent="0.25">
      <c r="B459" s="11">
        <v>456</v>
      </c>
      <c r="C459" s="13">
        <v>2239.8384274676437</v>
      </c>
      <c r="D459" s="13">
        <v>2810.8540122743143</v>
      </c>
      <c r="E459" s="13">
        <v>2389.4639348019064</v>
      </c>
      <c r="F459" s="14">
        <v>3600</v>
      </c>
      <c r="G459" s="13">
        <v>0</v>
      </c>
      <c r="H459" s="13">
        <v>0</v>
      </c>
      <c r="I459" s="13">
        <v>0</v>
      </c>
      <c r="J459" s="14">
        <v>0</v>
      </c>
      <c r="K459" s="13">
        <v>13</v>
      </c>
      <c r="L459" s="13">
        <v>17</v>
      </c>
      <c r="M459" s="13">
        <v>4</v>
      </c>
      <c r="N459" s="14">
        <v>0</v>
      </c>
      <c r="O459" s="13">
        <v>0.71433723985571429</v>
      </c>
      <c r="P459" s="13">
        <v>0.92498578319842784</v>
      </c>
      <c r="Q459" s="13">
        <v>0.87885821142309739</v>
      </c>
      <c r="R459" s="14">
        <v>1</v>
      </c>
      <c r="S459" s="13">
        <v>1950</v>
      </c>
      <c r="T459" s="13">
        <v>3400</v>
      </c>
      <c r="U459" s="13">
        <v>1600</v>
      </c>
      <c r="V459" s="14">
        <v>0</v>
      </c>
      <c r="W459" s="13">
        <v>2150</v>
      </c>
      <c r="X459" s="13">
        <v>3800</v>
      </c>
      <c r="Y459" s="13">
        <v>2600</v>
      </c>
      <c r="Z459" s="14">
        <v>2500</v>
      </c>
      <c r="AA459" s="13">
        <v>3.5779254443141504</v>
      </c>
      <c r="AB459" s="13">
        <v>2.9002877448650208</v>
      </c>
      <c r="AC459" s="13">
        <v>9.0917078906638586</v>
      </c>
      <c r="AD459" s="14">
        <v>7.0098877214833273</v>
      </c>
      <c r="AE459" s="13">
        <v>46.513030776083951</v>
      </c>
      <c r="AF459" s="13">
        <v>49.304891662705352</v>
      </c>
      <c r="AG459" s="13">
        <v>36.366831562655435</v>
      </c>
      <c r="AH459" s="14">
        <v>0</v>
      </c>
      <c r="AI459" s="13">
        <v>28.064718756283657</v>
      </c>
      <c r="AJ459" s="13">
        <v>3.4538576783269672</v>
      </c>
      <c r="AK459" s="13">
        <v>12.713814053178611</v>
      </c>
      <c r="AL459" s="14">
        <v>5.8998812769065205</v>
      </c>
      <c r="AM459" s="13">
        <v>364.84134383168754</v>
      </c>
      <c r="AN459" s="13">
        <v>58.715580531558444</v>
      </c>
      <c r="AO459" s="13">
        <v>50.855256212714444</v>
      </c>
      <c r="AP459" s="14">
        <v>0</v>
      </c>
    </row>
    <row r="460" spans="2:42" x14ac:dyDescent="0.25">
      <c r="B460" s="11">
        <v>457</v>
      </c>
      <c r="C460" s="13">
        <v>1800.3863890955624</v>
      </c>
      <c r="D460" s="13">
        <v>2782.5825984600756</v>
      </c>
      <c r="E460" s="13">
        <v>2191.5344943443397</v>
      </c>
      <c r="F460" s="14">
        <v>3600</v>
      </c>
      <c r="G460" s="13">
        <v>0</v>
      </c>
      <c r="H460" s="13">
        <v>0</v>
      </c>
      <c r="I460" s="13">
        <v>0</v>
      </c>
      <c r="J460" s="14">
        <v>0</v>
      </c>
      <c r="K460" s="13">
        <v>5</v>
      </c>
      <c r="L460" s="13">
        <v>10</v>
      </c>
      <c r="M460" s="13">
        <v>2</v>
      </c>
      <c r="N460" s="14">
        <v>0</v>
      </c>
      <c r="O460" s="13">
        <v>0.88869812040945939</v>
      </c>
      <c r="P460" s="13">
        <v>0.93438376328482775</v>
      </c>
      <c r="Q460" s="13">
        <v>0.95823269285490997</v>
      </c>
      <c r="R460" s="14">
        <v>1</v>
      </c>
      <c r="S460" s="13">
        <v>750</v>
      </c>
      <c r="T460" s="13">
        <v>2000</v>
      </c>
      <c r="U460" s="13">
        <v>800</v>
      </c>
      <c r="V460" s="14">
        <v>0</v>
      </c>
      <c r="W460" s="13">
        <v>950</v>
      </c>
      <c r="X460" s="13">
        <v>2400</v>
      </c>
      <c r="Y460" s="13">
        <v>1800</v>
      </c>
      <c r="Z460" s="14">
        <v>2500</v>
      </c>
      <c r="AA460" s="13">
        <v>3.1827346015404392</v>
      </c>
      <c r="AB460" s="13">
        <v>2.6401021532169464</v>
      </c>
      <c r="AC460" s="13">
        <v>6.0175809944314338</v>
      </c>
      <c r="AD460" s="14">
        <v>5.6160860110041915</v>
      </c>
      <c r="AE460" s="13">
        <v>15.913673007702196</v>
      </c>
      <c r="AF460" s="13">
        <v>26.401021532169466</v>
      </c>
      <c r="AG460" s="13">
        <v>12.035161988862868</v>
      </c>
      <c r="AH460" s="14">
        <v>0</v>
      </c>
      <c r="AI460" s="13">
        <v>28.87220672053525</v>
      </c>
      <c r="AJ460" s="13">
        <v>6.8086359337678539</v>
      </c>
      <c r="AK460" s="13">
        <v>9.0186495778009608</v>
      </c>
      <c r="AL460" s="14">
        <v>3.918396810840826</v>
      </c>
      <c r="AM460" s="13">
        <v>144.36103360267626</v>
      </c>
      <c r="AN460" s="13">
        <v>68.086359337678545</v>
      </c>
      <c r="AO460" s="13">
        <v>18.037299155601922</v>
      </c>
      <c r="AP460" s="14">
        <v>0</v>
      </c>
    </row>
    <row r="461" spans="2:42" x14ac:dyDescent="0.25">
      <c r="B461" s="11">
        <v>458</v>
      </c>
      <c r="C461" s="13">
        <v>2092.8585452702159</v>
      </c>
      <c r="D461" s="13">
        <v>2857.4725352974674</v>
      </c>
      <c r="E461" s="13">
        <v>2417.5783523289692</v>
      </c>
      <c r="F461" s="14">
        <v>3876.8840278143143</v>
      </c>
      <c r="G461" s="13">
        <v>0</v>
      </c>
      <c r="H461" s="13">
        <v>0</v>
      </c>
      <c r="I461" s="13">
        <v>0</v>
      </c>
      <c r="J461" s="14">
        <v>0</v>
      </c>
      <c r="K461" s="13">
        <v>9</v>
      </c>
      <c r="L461" s="13">
        <v>12</v>
      </c>
      <c r="M461" s="13">
        <v>4</v>
      </c>
      <c r="N461" s="14">
        <v>4</v>
      </c>
      <c r="O461" s="13">
        <v>0.76450460716322255</v>
      </c>
      <c r="P461" s="13">
        <v>0.90989500962231851</v>
      </c>
      <c r="Q461" s="13">
        <v>0.86863782428270386</v>
      </c>
      <c r="R461" s="14">
        <v>0.92858078141418787</v>
      </c>
      <c r="S461" s="13">
        <v>1350</v>
      </c>
      <c r="T461" s="13">
        <v>2400</v>
      </c>
      <c r="U461" s="13">
        <v>1600</v>
      </c>
      <c r="V461" s="14">
        <v>4400</v>
      </c>
      <c r="W461" s="13">
        <v>1550</v>
      </c>
      <c r="X461" s="13">
        <v>2800</v>
      </c>
      <c r="Y461" s="13">
        <v>2600</v>
      </c>
      <c r="Z461" s="14">
        <v>6900</v>
      </c>
      <c r="AA461" s="13">
        <v>6.4972574680268931</v>
      </c>
      <c r="AB461" s="13">
        <v>3.1471126905676421</v>
      </c>
      <c r="AC461" s="13">
        <v>14.181023307053813</v>
      </c>
      <c r="AD461" s="14">
        <v>7.0789380875623991</v>
      </c>
      <c r="AE461" s="13">
        <v>58.475317212242039</v>
      </c>
      <c r="AF461" s="13">
        <v>37.765352286811705</v>
      </c>
      <c r="AG461" s="13">
        <v>56.724093228215253</v>
      </c>
      <c r="AH461" s="14">
        <v>28.315752350249596</v>
      </c>
      <c r="AI461" s="13">
        <v>31.182005385857504</v>
      </c>
      <c r="AJ461" s="13">
        <v>7.665486154754138</v>
      </c>
      <c r="AK461" s="13">
        <v>9.4641683220594714</v>
      </c>
      <c r="AL461" s="14">
        <v>5.7765212578837684</v>
      </c>
      <c r="AM461" s="13">
        <v>280.63804847271751</v>
      </c>
      <c r="AN461" s="13">
        <v>91.985833857049656</v>
      </c>
      <c r="AO461" s="13">
        <v>37.856673288237886</v>
      </c>
      <c r="AP461" s="14">
        <v>23.106085031535073</v>
      </c>
    </row>
    <row r="462" spans="2:42" x14ac:dyDescent="0.25">
      <c r="B462" s="11">
        <v>459</v>
      </c>
      <c r="C462" s="13">
        <v>2554.133047799266</v>
      </c>
      <c r="D462" s="13">
        <v>2928.6185311999538</v>
      </c>
      <c r="E462" s="13">
        <v>2383.5626078774239</v>
      </c>
      <c r="F462" s="14">
        <v>3648.5471033348299</v>
      </c>
      <c r="G462" s="13">
        <v>0</v>
      </c>
      <c r="H462" s="13">
        <v>0</v>
      </c>
      <c r="I462" s="13">
        <v>0</v>
      </c>
      <c r="J462" s="14">
        <v>0</v>
      </c>
      <c r="K462" s="13">
        <v>13</v>
      </c>
      <c r="L462" s="13">
        <v>12</v>
      </c>
      <c r="M462" s="13">
        <v>5</v>
      </c>
      <c r="N462" s="14">
        <v>1</v>
      </c>
      <c r="O462" s="13">
        <v>0.62643565157211301</v>
      </c>
      <c r="P462" s="13">
        <v>0.88779059898070523</v>
      </c>
      <c r="Q462" s="13">
        <v>0.88103412642056078</v>
      </c>
      <c r="R462" s="14">
        <v>0.98669412728961148</v>
      </c>
      <c r="S462" s="13">
        <v>1950</v>
      </c>
      <c r="T462" s="13">
        <v>2400</v>
      </c>
      <c r="U462" s="13">
        <v>2000</v>
      </c>
      <c r="V462" s="14">
        <v>1100</v>
      </c>
      <c r="W462" s="13">
        <v>2150</v>
      </c>
      <c r="X462" s="13">
        <v>2800</v>
      </c>
      <c r="Y462" s="13">
        <v>3000</v>
      </c>
      <c r="Z462" s="14">
        <v>3600</v>
      </c>
      <c r="AA462" s="13">
        <v>8.3711633530736194</v>
      </c>
      <c r="AB462" s="13">
        <v>4.4736275468289826</v>
      </c>
      <c r="AC462" s="13">
        <v>6.8144903042563731</v>
      </c>
      <c r="AD462" s="14">
        <v>5.2853451110275689</v>
      </c>
      <c r="AE462" s="13">
        <v>108.82512358995706</v>
      </c>
      <c r="AF462" s="13">
        <v>53.683530561947791</v>
      </c>
      <c r="AG462" s="13">
        <v>34.072451521281863</v>
      </c>
      <c r="AH462" s="14">
        <v>5.2853451110275689</v>
      </c>
      <c r="AI462" s="13">
        <v>33.008272165092322</v>
      </c>
      <c r="AJ462" s="13">
        <v>8.9915005754864055</v>
      </c>
      <c r="AK462" s="13">
        <v>10.31659549118287</v>
      </c>
      <c r="AL462" s="14">
        <v>4.2948832404521973</v>
      </c>
      <c r="AM462" s="13">
        <v>429.10753814620017</v>
      </c>
      <c r="AN462" s="13">
        <v>107.89800690583687</v>
      </c>
      <c r="AO462" s="13">
        <v>51.582977455914346</v>
      </c>
      <c r="AP462" s="14">
        <v>4.2948832404521973</v>
      </c>
    </row>
    <row r="463" spans="2:42" x14ac:dyDescent="0.25">
      <c r="B463" s="11">
        <v>460</v>
      </c>
      <c r="C463" s="13">
        <v>2298.3743814761615</v>
      </c>
      <c r="D463" s="13">
        <v>2995.5743959467454</v>
      </c>
      <c r="E463" s="13">
        <v>2415.1332248945228</v>
      </c>
      <c r="F463" s="14">
        <v>3640.7609794527539</v>
      </c>
      <c r="G463" s="13">
        <v>0</v>
      </c>
      <c r="H463" s="13">
        <v>0</v>
      </c>
      <c r="I463" s="13">
        <v>0</v>
      </c>
      <c r="J463" s="14">
        <v>0</v>
      </c>
      <c r="K463" s="13">
        <v>13</v>
      </c>
      <c r="L463" s="13">
        <v>15</v>
      </c>
      <c r="M463" s="13">
        <v>5</v>
      </c>
      <c r="N463" s="14">
        <v>1</v>
      </c>
      <c r="O463" s="13">
        <v>0.6961442021348927</v>
      </c>
      <c r="P463" s="13">
        <v>0.86794706334718652</v>
      </c>
      <c r="Q463" s="13">
        <v>0.86951724996111313</v>
      </c>
      <c r="R463" s="14">
        <v>0.98880426930446819</v>
      </c>
      <c r="S463" s="13">
        <v>1950</v>
      </c>
      <c r="T463" s="13">
        <v>3000</v>
      </c>
      <c r="U463" s="13">
        <v>2000</v>
      </c>
      <c r="V463" s="14">
        <v>1100</v>
      </c>
      <c r="W463" s="13">
        <v>2150</v>
      </c>
      <c r="X463" s="13">
        <v>3400</v>
      </c>
      <c r="Y463" s="13">
        <v>3000</v>
      </c>
      <c r="Z463" s="14">
        <v>3600</v>
      </c>
      <c r="AA463" s="13">
        <v>4.0527994860070509</v>
      </c>
      <c r="AB463" s="13">
        <v>2.7121473460518564</v>
      </c>
      <c r="AC463" s="13">
        <v>6.6015247364214806</v>
      </c>
      <c r="AD463" s="14">
        <v>4.3315309133495061</v>
      </c>
      <c r="AE463" s="13">
        <v>52.68639331809166</v>
      </c>
      <c r="AF463" s="13">
        <v>40.682210190777845</v>
      </c>
      <c r="AG463" s="13">
        <v>33.0076236821074</v>
      </c>
      <c r="AH463" s="14">
        <v>4.3315309133495061</v>
      </c>
      <c r="AI463" s="13">
        <v>29.605073508281755</v>
      </c>
      <c r="AJ463" s="13">
        <v>9.9649345726182315</v>
      </c>
      <c r="AK463" s="13">
        <v>12.187991269178225</v>
      </c>
      <c r="AL463" s="14">
        <v>3.7293951874333784</v>
      </c>
      <c r="AM463" s="13">
        <v>384.86595560766284</v>
      </c>
      <c r="AN463" s="13">
        <v>149.47401858927347</v>
      </c>
      <c r="AO463" s="13">
        <v>60.939956345891126</v>
      </c>
      <c r="AP463" s="14">
        <v>3.7293951874333784</v>
      </c>
    </row>
    <row r="464" spans="2:42" x14ac:dyDescent="0.25">
      <c r="B464" s="11">
        <v>461</v>
      </c>
      <c r="C464" s="13">
        <v>1796.8813852610479</v>
      </c>
      <c r="D464" s="13">
        <v>2900.1430551075641</v>
      </c>
      <c r="E464" s="13">
        <v>2629.9698770550845</v>
      </c>
      <c r="F464" s="14">
        <v>3685.5671241196169</v>
      </c>
      <c r="G464" s="13">
        <v>0</v>
      </c>
      <c r="H464" s="13">
        <v>0</v>
      </c>
      <c r="I464" s="13">
        <v>0</v>
      </c>
      <c r="J464" s="14">
        <v>0</v>
      </c>
      <c r="K464" s="13">
        <v>5</v>
      </c>
      <c r="L464" s="13">
        <v>13</v>
      </c>
      <c r="M464" s="13">
        <v>7</v>
      </c>
      <c r="N464" s="14">
        <v>2</v>
      </c>
      <c r="O464" s="13">
        <v>0.89043161842736473</v>
      </c>
      <c r="P464" s="13">
        <v>0.89650750000798418</v>
      </c>
      <c r="Q464" s="13">
        <v>0.79848823301028848</v>
      </c>
      <c r="R464" s="14">
        <v>0.97678318662014418</v>
      </c>
      <c r="S464" s="13">
        <v>750</v>
      </c>
      <c r="T464" s="13">
        <v>2600</v>
      </c>
      <c r="U464" s="13">
        <v>2800</v>
      </c>
      <c r="V464" s="14">
        <v>2200</v>
      </c>
      <c r="W464" s="13">
        <v>950</v>
      </c>
      <c r="X464" s="13">
        <v>3000</v>
      </c>
      <c r="Y464" s="13">
        <v>3800</v>
      </c>
      <c r="Z464" s="14">
        <v>4700</v>
      </c>
      <c r="AA464" s="13">
        <v>4.0977259619124364</v>
      </c>
      <c r="AB464" s="13">
        <v>2.6697844473294428</v>
      </c>
      <c r="AC464" s="13">
        <v>9.4458192224583382</v>
      </c>
      <c r="AD464" s="14">
        <v>2.3991349878280821</v>
      </c>
      <c r="AE464" s="13">
        <v>20.488629809562184</v>
      </c>
      <c r="AF464" s="13">
        <v>34.707197815282754</v>
      </c>
      <c r="AG464" s="13">
        <v>66.120734557208365</v>
      </c>
      <c r="AH464" s="14">
        <v>4.7982699756561642</v>
      </c>
      <c r="AI464" s="13">
        <v>27.457967931006518</v>
      </c>
      <c r="AJ464" s="13">
        <v>8.7940001671707737</v>
      </c>
      <c r="AK464" s="13">
        <v>11.281105382197708</v>
      </c>
      <c r="AL464" s="14">
        <v>5.9589178289200326</v>
      </c>
      <c r="AM464" s="13">
        <v>137.28983965503258</v>
      </c>
      <c r="AN464" s="13">
        <v>114.32200217322006</v>
      </c>
      <c r="AO464" s="13">
        <v>78.967737675383958</v>
      </c>
      <c r="AP464" s="14">
        <v>11.917835657840065</v>
      </c>
    </row>
    <row r="465" spans="2:42" x14ac:dyDescent="0.25">
      <c r="B465" s="11">
        <v>462</v>
      </c>
      <c r="C465" s="13">
        <v>2828.8651180963361</v>
      </c>
      <c r="D465" s="13">
        <v>2739.4024864459029</v>
      </c>
      <c r="E465" s="13">
        <v>2325.4860145896823</v>
      </c>
      <c r="F465" s="14">
        <v>3633.8832377701206</v>
      </c>
      <c r="G465" s="13">
        <v>0</v>
      </c>
      <c r="H465" s="13">
        <v>0</v>
      </c>
      <c r="I465" s="13">
        <v>0</v>
      </c>
      <c r="J465" s="14">
        <v>0</v>
      </c>
      <c r="K465" s="13">
        <v>17</v>
      </c>
      <c r="L465" s="13">
        <v>6</v>
      </c>
      <c r="M465" s="13">
        <v>3</v>
      </c>
      <c r="N465" s="14">
        <v>1</v>
      </c>
      <c r="O465" s="13">
        <v>0.56559783984211598</v>
      </c>
      <c r="P465" s="13">
        <v>0.94911208296858796</v>
      </c>
      <c r="Q465" s="13">
        <v>0.90303703691399417</v>
      </c>
      <c r="R465" s="14">
        <v>0.99067574945228221</v>
      </c>
      <c r="S465" s="13">
        <v>2550</v>
      </c>
      <c r="T465" s="13">
        <v>1200</v>
      </c>
      <c r="U465" s="13">
        <v>1200</v>
      </c>
      <c r="V465" s="14">
        <v>1100</v>
      </c>
      <c r="W465" s="13">
        <v>2750</v>
      </c>
      <c r="X465" s="13">
        <v>1600</v>
      </c>
      <c r="Y465" s="13">
        <v>2200</v>
      </c>
      <c r="Z465" s="14">
        <v>3600</v>
      </c>
      <c r="AA465" s="13">
        <v>4.877461070093787</v>
      </c>
      <c r="AB465" s="13">
        <v>2.9516571875051363</v>
      </c>
      <c r="AC465" s="13">
        <v>7.7394730518102852</v>
      </c>
      <c r="AD465" s="14">
        <v>2.1904272928990318</v>
      </c>
      <c r="AE465" s="13">
        <v>82.91683819159438</v>
      </c>
      <c r="AF465" s="13">
        <v>17.709943125030819</v>
      </c>
      <c r="AG465" s="13">
        <v>23.218419155430855</v>
      </c>
      <c r="AH465" s="14">
        <v>2.1904272928990318</v>
      </c>
      <c r="AI465" s="13">
        <v>31.918957202103449</v>
      </c>
      <c r="AJ465" s="13">
        <v>9.2614429000337566</v>
      </c>
      <c r="AK465" s="13">
        <v>15.531638088831119</v>
      </c>
      <c r="AL465" s="14">
        <v>4.5230331014578606</v>
      </c>
      <c r="AM465" s="13">
        <v>542.62227243575865</v>
      </c>
      <c r="AN465" s="13">
        <v>55.56865740020254</v>
      </c>
      <c r="AO465" s="13">
        <v>46.594914266493362</v>
      </c>
      <c r="AP465" s="14">
        <v>4.5230331014578606</v>
      </c>
    </row>
    <row r="466" spans="2:42" x14ac:dyDescent="0.25">
      <c r="B466" s="11">
        <v>463</v>
      </c>
      <c r="C466" s="13">
        <v>1974.0556278312818</v>
      </c>
      <c r="D466" s="13">
        <v>2796.8563130800057</v>
      </c>
      <c r="E466" s="13">
        <v>2380.2527339407966</v>
      </c>
      <c r="F466" s="14">
        <v>3600</v>
      </c>
      <c r="G466" s="13">
        <v>0</v>
      </c>
      <c r="H466" s="13">
        <v>0</v>
      </c>
      <c r="I466" s="13">
        <v>0</v>
      </c>
      <c r="J466" s="14">
        <v>0</v>
      </c>
      <c r="K466" s="13">
        <v>7</v>
      </c>
      <c r="L466" s="13">
        <v>11</v>
      </c>
      <c r="M466" s="13">
        <v>5</v>
      </c>
      <c r="N466" s="14">
        <v>0</v>
      </c>
      <c r="O466" s="13">
        <v>0.81051414025134483</v>
      </c>
      <c r="P466" s="13">
        <v>0.92961514963805203</v>
      </c>
      <c r="Q466" s="13">
        <v>0.8822592534210415</v>
      </c>
      <c r="R466" s="14">
        <v>1</v>
      </c>
      <c r="S466" s="13">
        <v>1050</v>
      </c>
      <c r="T466" s="13">
        <v>2200</v>
      </c>
      <c r="U466" s="13">
        <v>2000</v>
      </c>
      <c r="V466" s="14">
        <v>0</v>
      </c>
      <c r="W466" s="13">
        <v>1250</v>
      </c>
      <c r="X466" s="13">
        <v>2600</v>
      </c>
      <c r="Y466" s="13">
        <v>3000</v>
      </c>
      <c r="Z466" s="14">
        <v>2500</v>
      </c>
      <c r="AA466" s="13">
        <v>2.994540289985645</v>
      </c>
      <c r="AB466" s="13">
        <v>2.4046520951987458</v>
      </c>
      <c r="AC466" s="13">
        <v>3.8215383602953619</v>
      </c>
      <c r="AD466" s="14">
        <v>4.559268599126983</v>
      </c>
      <c r="AE466" s="13">
        <v>20.961782029899517</v>
      </c>
      <c r="AF466" s="13">
        <v>26.451173047186202</v>
      </c>
      <c r="AG466" s="13">
        <v>19.107691801476811</v>
      </c>
      <c r="AH466" s="14">
        <v>0</v>
      </c>
      <c r="AI466" s="13">
        <v>35.985408001166263</v>
      </c>
      <c r="AJ466" s="13">
        <v>6.8093646794562535</v>
      </c>
      <c r="AK466" s="13">
        <v>13.133129147074667</v>
      </c>
      <c r="AL466" s="14">
        <v>5.7924545875623732</v>
      </c>
      <c r="AM466" s="13">
        <v>251.89785600816384</v>
      </c>
      <c r="AN466" s="13">
        <v>74.903011474018783</v>
      </c>
      <c r="AO466" s="13">
        <v>65.665645735373332</v>
      </c>
      <c r="AP466" s="14">
        <v>0</v>
      </c>
    </row>
    <row r="467" spans="2:42" x14ac:dyDescent="0.25">
      <c r="B467" s="11">
        <v>464</v>
      </c>
      <c r="C467" s="13">
        <v>2137.775645306147</v>
      </c>
      <c r="D467" s="13">
        <v>2955.3568425659419</v>
      </c>
      <c r="E467" s="13">
        <v>2146.8114662271637</v>
      </c>
      <c r="F467" s="14">
        <v>3769.9496452994845</v>
      </c>
      <c r="G467" s="13">
        <v>0</v>
      </c>
      <c r="H467" s="13">
        <v>0</v>
      </c>
      <c r="I467" s="13">
        <v>0</v>
      </c>
      <c r="J467" s="14">
        <v>0</v>
      </c>
      <c r="K467" s="13">
        <v>10</v>
      </c>
      <c r="L467" s="13">
        <v>14</v>
      </c>
      <c r="M467" s="13">
        <v>1</v>
      </c>
      <c r="N467" s="14">
        <v>4</v>
      </c>
      <c r="O467" s="13">
        <v>0.74844149502454771</v>
      </c>
      <c r="P467" s="13">
        <v>0.87975839754856511</v>
      </c>
      <c r="Q467" s="13">
        <v>0.97819488717869074</v>
      </c>
      <c r="R467" s="14">
        <v>0.95491991636774665</v>
      </c>
      <c r="S467" s="13">
        <v>1500</v>
      </c>
      <c r="T467" s="13">
        <v>2800</v>
      </c>
      <c r="U467" s="13">
        <v>400</v>
      </c>
      <c r="V467" s="14">
        <v>4400</v>
      </c>
      <c r="W467" s="13">
        <v>1700</v>
      </c>
      <c r="X467" s="13">
        <v>3200</v>
      </c>
      <c r="Y467" s="13">
        <v>1400</v>
      </c>
      <c r="Z467" s="14">
        <v>6900</v>
      </c>
      <c r="AA467" s="13">
        <v>2.7267191311034966</v>
      </c>
      <c r="AB467" s="13">
        <v>2.49468060239787</v>
      </c>
      <c r="AC467" s="13">
        <v>10.571078681651446</v>
      </c>
      <c r="AD467" s="14">
        <v>2</v>
      </c>
      <c r="AE467" s="13">
        <v>27.267191311034967</v>
      </c>
      <c r="AF467" s="13">
        <v>34.925528433570179</v>
      </c>
      <c r="AG467" s="13">
        <v>10.571078681651446</v>
      </c>
      <c r="AH467" s="14">
        <v>8</v>
      </c>
      <c r="AI467" s="13">
        <v>33.497705585361636</v>
      </c>
      <c r="AJ467" s="13">
        <v>9.8730270783211544</v>
      </c>
      <c r="AK467" s="13">
        <v>5.1286025496912018</v>
      </c>
      <c r="AL467" s="14">
        <v>6.1144150538056135</v>
      </c>
      <c r="AM467" s="13">
        <v>334.97705585361638</v>
      </c>
      <c r="AN467" s="13">
        <v>138.22237909649616</v>
      </c>
      <c r="AO467" s="13">
        <v>5.1286025496912018</v>
      </c>
      <c r="AP467" s="14">
        <v>24.457660215222454</v>
      </c>
    </row>
    <row r="468" spans="2:42" x14ac:dyDescent="0.25">
      <c r="B468" s="11">
        <v>465</v>
      </c>
      <c r="C468" s="13">
        <v>1851.4593122173362</v>
      </c>
      <c r="D468" s="13">
        <v>3015.3335227995572</v>
      </c>
      <c r="E468" s="13">
        <v>2570.8731170992605</v>
      </c>
      <c r="F468" s="14">
        <v>3600</v>
      </c>
      <c r="G468" s="13">
        <v>0</v>
      </c>
      <c r="H468" s="13">
        <v>0</v>
      </c>
      <c r="I468" s="13">
        <v>0</v>
      </c>
      <c r="J468" s="14">
        <v>0</v>
      </c>
      <c r="K468" s="13">
        <v>6</v>
      </c>
      <c r="L468" s="13">
        <v>11</v>
      </c>
      <c r="M468" s="13">
        <v>8</v>
      </c>
      <c r="N468" s="14">
        <v>0</v>
      </c>
      <c r="O468" s="13">
        <v>0.86418318212125078</v>
      </c>
      <c r="P468" s="13">
        <v>0.8622595080580191</v>
      </c>
      <c r="Q468" s="13">
        <v>0.81684311296134637</v>
      </c>
      <c r="R468" s="14">
        <v>1</v>
      </c>
      <c r="S468" s="13">
        <v>900</v>
      </c>
      <c r="T468" s="13">
        <v>2200</v>
      </c>
      <c r="U468" s="13">
        <v>3200</v>
      </c>
      <c r="V468" s="14">
        <v>0</v>
      </c>
      <c r="W468" s="13">
        <v>1100</v>
      </c>
      <c r="X468" s="13">
        <v>2600</v>
      </c>
      <c r="Y468" s="13">
        <v>4200</v>
      </c>
      <c r="Z468" s="14">
        <v>2500</v>
      </c>
      <c r="AA468" s="13">
        <v>2.9326895093895096</v>
      </c>
      <c r="AB468" s="13">
        <v>2.1014887902589221</v>
      </c>
      <c r="AC468" s="13">
        <v>5.7395921334231419</v>
      </c>
      <c r="AD468" s="14">
        <v>6.3516973775305514</v>
      </c>
      <c r="AE468" s="13">
        <v>17.596137056337056</v>
      </c>
      <c r="AF468" s="13">
        <v>23.116376692848142</v>
      </c>
      <c r="AG468" s="13">
        <v>45.916737067385135</v>
      </c>
      <c r="AH468" s="14">
        <v>0</v>
      </c>
      <c r="AI468" s="13">
        <v>29.663346781510317</v>
      </c>
      <c r="AJ468" s="13">
        <v>15.929993791236772</v>
      </c>
      <c r="AK468" s="13">
        <v>10.74452770005569</v>
      </c>
      <c r="AL468" s="14">
        <v>5.481592924037165</v>
      </c>
      <c r="AM468" s="13">
        <v>177.98008068906191</v>
      </c>
      <c r="AN468" s="13">
        <v>175.22993170360448</v>
      </c>
      <c r="AO468" s="13">
        <v>85.956221600445517</v>
      </c>
      <c r="AP468" s="14">
        <v>0</v>
      </c>
    </row>
    <row r="469" spans="2:42" x14ac:dyDescent="0.25">
      <c r="B469" s="11">
        <v>466</v>
      </c>
      <c r="C469" s="13">
        <v>2453.2435850381221</v>
      </c>
      <c r="D469" s="13">
        <v>2910.6122960460243</v>
      </c>
      <c r="E469" s="13">
        <v>2100</v>
      </c>
      <c r="F469" s="14">
        <v>3737.7910824756909</v>
      </c>
      <c r="G469" s="13">
        <v>0</v>
      </c>
      <c r="H469" s="13">
        <v>0</v>
      </c>
      <c r="I469" s="13">
        <v>0</v>
      </c>
      <c r="J469" s="14">
        <v>0</v>
      </c>
      <c r="K469" s="13">
        <v>15</v>
      </c>
      <c r="L469" s="13">
        <v>10</v>
      </c>
      <c r="M469" s="13">
        <v>0</v>
      </c>
      <c r="N469" s="14">
        <v>3</v>
      </c>
      <c r="O469" s="13">
        <v>0.65219777186338257</v>
      </c>
      <c r="P469" s="13">
        <v>0.89328283383259888</v>
      </c>
      <c r="Q469" s="13">
        <v>1</v>
      </c>
      <c r="R469" s="14">
        <v>0.96313569179355352</v>
      </c>
      <c r="S469" s="13">
        <v>2250</v>
      </c>
      <c r="T469" s="13">
        <v>2000</v>
      </c>
      <c r="U469" s="13">
        <v>0</v>
      </c>
      <c r="V469" s="14">
        <v>3300</v>
      </c>
      <c r="W469" s="13">
        <v>2450</v>
      </c>
      <c r="X469" s="13">
        <v>2400</v>
      </c>
      <c r="Y469" s="13">
        <v>1000</v>
      </c>
      <c r="Z469" s="14">
        <v>5800</v>
      </c>
      <c r="AA469" s="13">
        <v>2</v>
      </c>
      <c r="AB469" s="13">
        <v>2</v>
      </c>
      <c r="AC469" s="13">
        <v>10.263253016513895</v>
      </c>
      <c r="AD469" s="14">
        <v>4.2380120492013811</v>
      </c>
      <c r="AE469" s="13">
        <v>30</v>
      </c>
      <c r="AF469" s="13">
        <v>20</v>
      </c>
      <c r="AG469" s="13">
        <v>0</v>
      </c>
      <c r="AH469" s="14">
        <v>12.714036147604144</v>
      </c>
      <c r="AI469" s="13">
        <v>31.38901390111527</v>
      </c>
      <c r="AJ469" s="13">
        <v>13.367271928105755</v>
      </c>
      <c r="AK469" s="13">
        <v>7.2068004367423093</v>
      </c>
      <c r="AL469" s="14">
        <v>4.6094219203457616</v>
      </c>
      <c r="AM469" s="13">
        <v>470.83520851672904</v>
      </c>
      <c r="AN469" s="13">
        <v>133.67271928105754</v>
      </c>
      <c r="AO469" s="13">
        <v>0</v>
      </c>
      <c r="AP469" s="14">
        <v>13.828265761037285</v>
      </c>
    </row>
    <row r="470" spans="2:42" x14ac:dyDescent="0.25">
      <c r="B470" s="11">
        <v>467</v>
      </c>
      <c r="C470" s="13">
        <v>1807.1759118332111</v>
      </c>
      <c r="D470" s="13">
        <v>2967.6226987307068</v>
      </c>
      <c r="E470" s="13">
        <v>2218.681230136739</v>
      </c>
      <c r="F470" s="14">
        <v>3600</v>
      </c>
      <c r="G470" s="13">
        <v>0</v>
      </c>
      <c r="H470" s="13">
        <v>0</v>
      </c>
      <c r="I470" s="13">
        <v>0</v>
      </c>
      <c r="J470" s="14">
        <v>0</v>
      </c>
      <c r="K470" s="13">
        <v>4</v>
      </c>
      <c r="L470" s="13">
        <v>11</v>
      </c>
      <c r="M470" s="13">
        <v>2</v>
      </c>
      <c r="N470" s="14">
        <v>0</v>
      </c>
      <c r="O470" s="13">
        <v>0.88535929984643802</v>
      </c>
      <c r="P470" s="13">
        <v>0.87612215700872487</v>
      </c>
      <c r="Q470" s="13">
        <v>0.94650821013642206</v>
      </c>
      <c r="R470" s="14">
        <v>1</v>
      </c>
      <c r="S470" s="13">
        <v>600</v>
      </c>
      <c r="T470" s="13">
        <v>2200</v>
      </c>
      <c r="U470" s="13">
        <v>800</v>
      </c>
      <c r="V470" s="14">
        <v>0</v>
      </c>
      <c r="W470" s="13">
        <v>800</v>
      </c>
      <c r="X470" s="13">
        <v>2600</v>
      </c>
      <c r="Y470" s="13">
        <v>1800</v>
      </c>
      <c r="Z470" s="14">
        <v>2500</v>
      </c>
      <c r="AA470" s="13">
        <v>14.633088587779582</v>
      </c>
      <c r="AB470" s="13">
        <v>2.6226176532845504</v>
      </c>
      <c r="AC470" s="13">
        <v>12.077449888201123</v>
      </c>
      <c r="AD470" s="14">
        <v>3.025867999395941</v>
      </c>
      <c r="AE470" s="13">
        <v>58.532354351118329</v>
      </c>
      <c r="AF470" s="13">
        <v>28.848794186130053</v>
      </c>
      <c r="AG470" s="13">
        <v>24.154899776402246</v>
      </c>
      <c r="AH470" s="14">
        <v>0</v>
      </c>
      <c r="AI470" s="13">
        <v>26.637563467502755</v>
      </c>
      <c r="AJ470" s="13">
        <v>13.594118156482381</v>
      </c>
      <c r="AK470" s="13">
        <v>7.1795944626869606</v>
      </c>
      <c r="AL470" s="14">
        <v>2.7244103059331555</v>
      </c>
      <c r="AM470" s="13">
        <v>106.55025387001102</v>
      </c>
      <c r="AN470" s="13">
        <v>149.53529972130619</v>
      </c>
      <c r="AO470" s="13">
        <v>14.359188925373921</v>
      </c>
      <c r="AP470" s="14">
        <v>0</v>
      </c>
    </row>
    <row r="471" spans="2:42" x14ac:dyDescent="0.25">
      <c r="B471" s="11">
        <v>468</v>
      </c>
      <c r="C471" s="13">
        <v>2993.54301659153</v>
      </c>
      <c r="D471" s="13">
        <v>2838.8397632161273</v>
      </c>
      <c r="E471" s="13">
        <v>2260.6327487474582</v>
      </c>
      <c r="F471" s="14">
        <v>3656.305916687214</v>
      </c>
      <c r="G471" s="13">
        <v>0</v>
      </c>
      <c r="H471" s="13">
        <v>0</v>
      </c>
      <c r="I471" s="13">
        <v>0</v>
      </c>
      <c r="J471" s="14">
        <v>0</v>
      </c>
      <c r="K471" s="13">
        <v>17</v>
      </c>
      <c r="L471" s="13">
        <v>11</v>
      </c>
      <c r="M471" s="13">
        <v>4</v>
      </c>
      <c r="N471" s="14">
        <v>1</v>
      </c>
      <c r="O471" s="13">
        <v>0.53448371749866208</v>
      </c>
      <c r="P471" s="13">
        <v>0.91586712067695386</v>
      </c>
      <c r="Q471" s="13">
        <v>0.928943456721814</v>
      </c>
      <c r="R471" s="14">
        <v>0.98460032667665021</v>
      </c>
      <c r="S471" s="13">
        <v>2550</v>
      </c>
      <c r="T471" s="13">
        <v>2200</v>
      </c>
      <c r="U471" s="13">
        <v>1600</v>
      </c>
      <c r="V471" s="14">
        <v>1100</v>
      </c>
      <c r="W471" s="13">
        <v>2750</v>
      </c>
      <c r="X471" s="13">
        <v>2600</v>
      </c>
      <c r="Y471" s="13">
        <v>2600</v>
      </c>
      <c r="Z471" s="14">
        <v>3600</v>
      </c>
      <c r="AA471" s="13">
        <v>6.9951965428137228</v>
      </c>
      <c r="AB471" s="13">
        <v>2</v>
      </c>
      <c r="AC471" s="13">
        <v>5.5572642977162117</v>
      </c>
      <c r="AD471" s="14">
        <v>6.2516907272082474</v>
      </c>
      <c r="AE471" s="13">
        <v>118.91834122783328</v>
      </c>
      <c r="AF471" s="13">
        <v>22</v>
      </c>
      <c r="AG471" s="13">
        <v>22.229057190864847</v>
      </c>
      <c r="AH471" s="14">
        <v>6.2516907272082474</v>
      </c>
      <c r="AI471" s="13">
        <v>32.436770916123137</v>
      </c>
      <c r="AJ471" s="13">
        <v>9.0137587477442143</v>
      </c>
      <c r="AK471" s="13">
        <v>7.2329134923572607</v>
      </c>
      <c r="AL471" s="14">
        <v>4.8360740656036185</v>
      </c>
      <c r="AM471" s="13">
        <v>551.42510557409332</v>
      </c>
      <c r="AN471" s="13">
        <v>99.151346225186359</v>
      </c>
      <c r="AO471" s="13">
        <v>28.931653969429043</v>
      </c>
      <c r="AP471" s="14">
        <v>4.8360740656036185</v>
      </c>
    </row>
    <row r="472" spans="2:42" x14ac:dyDescent="0.25">
      <c r="B472" s="11">
        <v>469</v>
      </c>
      <c r="C472" s="13">
        <v>2186.2504811596446</v>
      </c>
      <c r="D472" s="13">
        <v>2883.2383327416014</v>
      </c>
      <c r="E472" s="13">
        <v>2218.9923227938261</v>
      </c>
      <c r="F472" s="14">
        <v>3755.8068279095933</v>
      </c>
      <c r="G472" s="13">
        <v>0</v>
      </c>
      <c r="H472" s="13">
        <v>0</v>
      </c>
      <c r="I472" s="13">
        <v>0</v>
      </c>
      <c r="J472" s="14">
        <v>0</v>
      </c>
      <c r="K472" s="13">
        <v>10</v>
      </c>
      <c r="L472" s="13">
        <v>10</v>
      </c>
      <c r="M472" s="13">
        <v>2</v>
      </c>
      <c r="N472" s="14">
        <v>3</v>
      </c>
      <c r="O472" s="13">
        <v>0.73184660851455507</v>
      </c>
      <c r="P472" s="13">
        <v>0.90176381552465112</v>
      </c>
      <c r="Q472" s="13">
        <v>0.94637551397924224</v>
      </c>
      <c r="R472" s="14">
        <v>0.95851575039701598</v>
      </c>
      <c r="S472" s="13">
        <v>1500</v>
      </c>
      <c r="T472" s="13">
        <v>2000</v>
      </c>
      <c r="U472" s="13">
        <v>800</v>
      </c>
      <c r="V472" s="14">
        <v>3300</v>
      </c>
      <c r="W472" s="13">
        <v>1700</v>
      </c>
      <c r="X472" s="13">
        <v>2400</v>
      </c>
      <c r="Y472" s="13">
        <v>1800</v>
      </c>
      <c r="Z472" s="14">
        <v>5800</v>
      </c>
      <c r="AA472" s="13">
        <v>9.338146316786073</v>
      </c>
      <c r="AB472" s="13">
        <v>3.325911713116589</v>
      </c>
      <c r="AC472" s="13">
        <v>6.0766594842733976</v>
      </c>
      <c r="AD472" s="14">
        <v>4.8276624686024752</v>
      </c>
      <c r="AE472" s="13">
        <v>93.38146316786073</v>
      </c>
      <c r="AF472" s="13">
        <v>33.259117131165887</v>
      </c>
      <c r="AG472" s="13">
        <v>12.153318968546795</v>
      </c>
      <c r="AH472" s="14">
        <v>14.482987405807425</v>
      </c>
      <c r="AI472" s="13">
        <v>29.275942057117994</v>
      </c>
      <c r="AJ472" s="13">
        <v>10.820098851333642</v>
      </c>
      <c r="AK472" s="13">
        <v>13.228155483199386</v>
      </c>
      <c r="AL472" s="14">
        <v>5.1285574361136872</v>
      </c>
      <c r="AM472" s="13">
        <v>292.75942057117993</v>
      </c>
      <c r="AN472" s="13">
        <v>108.20098851333641</v>
      </c>
      <c r="AO472" s="13">
        <v>26.456310966398771</v>
      </c>
      <c r="AP472" s="14">
        <v>15.385672308341061</v>
      </c>
    </row>
    <row r="473" spans="2:42" x14ac:dyDescent="0.25">
      <c r="B473" s="11">
        <v>470</v>
      </c>
      <c r="C473" s="13">
        <v>2063.417098583197</v>
      </c>
      <c r="D473" s="13">
        <v>2864.2138676613031</v>
      </c>
      <c r="E473" s="13">
        <v>2870.4799655654215</v>
      </c>
      <c r="F473" s="14">
        <v>3696.0519721442229</v>
      </c>
      <c r="G473" s="13">
        <v>0</v>
      </c>
      <c r="H473" s="13">
        <v>0</v>
      </c>
      <c r="I473" s="13">
        <v>0</v>
      </c>
      <c r="J473" s="14">
        <v>0</v>
      </c>
      <c r="K473" s="13">
        <v>9</v>
      </c>
      <c r="L473" s="13">
        <v>11</v>
      </c>
      <c r="M473" s="13">
        <v>7</v>
      </c>
      <c r="N473" s="14">
        <v>2</v>
      </c>
      <c r="O473" s="13">
        <v>0.77541278547057069</v>
      </c>
      <c r="P473" s="13">
        <v>0.90775344304961425</v>
      </c>
      <c r="Q473" s="13">
        <v>0.73158497017635382</v>
      </c>
      <c r="R473" s="14">
        <v>0.9740122777309056</v>
      </c>
      <c r="S473" s="13">
        <v>1350</v>
      </c>
      <c r="T473" s="13">
        <v>2200</v>
      </c>
      <c r="U473" s="13">
        <v>2800</v>
      </c>
      <c r="V473" s="14">
        <v>2200</v>
      </c>
      <c r="W473" s="13">
        <v>1550</v>
      </c>
      <c r="X473" s="13">
        <v>2600</v>
      </c>
      <c r="Y473" s="13">
        <v>3800</v>
      </c>
      <c r="Z473" s="14">
        <v>4700</v>
      </c>
      <c r="AA473" s="13">
        <v>5.1213088488379999</v>
      </c>
      <c r="AB473" s="13">
        <v>2.4787306013535853</v>
      </c>
      <c r="AC473" s="13">
        <v>13.547367690739904</v>
      </c>
      <c r="AD473" s="14">
        <v>4.8801497384962751</v>
      </c>
      <c r="AE473" s="13">
        <v>46.091779639541997</v>
      </c>
      <c r="AF473" s="13">
        <v>27.266036614889437</v>
      </c>
      <c r="AG473" s="13">
        <v>94.831573835179327</v>
      </c>
      <c r="AH473" s="14">
        <v>9.7602994769925502</v>
      </c>
      <c r="AI473" s="13">
        <v>30.812645475870681</v>
      </c>
      <c r="AJ473" s="13">
        <v>9.5971823085151069</v>
      </c>
      <c r="AK473" s="13">
        <v>14.061035376835131</v>
      </c>
      <c r="AL473" s="14">
        <v>4.4754302783777247</v>
      </c>
      <c r="AM473" s="13">
        <v>277.31380928283613</v>
      </c>
      <c r="AN473" s="13">
        <v>105.56900539366617</v>
      </c>
      <c r="AO473" s="13">
        <v>98.427247637845909</v>
      </c>
      <c r="AP473" s="14">
        <v>8.9508605567554493</v>
      </c>
    </row>
    <row r="474" spans="2:42" x14ac:dyDescent="0.25">
      <c r="B474" s="11">
        <v>471</v>
      </c>
      <c r="C474" s="13">
        <v>2360.0896228741203</v>
      </c>
      <c r="D474" s="13">
        <v>3188.2977942410444</v>
      </c>
      <c r="E474" s="13">
        <v>2488.2197614581605</v>
      </c>
      <c r="F474" s="14">
        <v>3633.3461205212375</v>
      </c>
      <c r="G474" s="13">
        <v>0</v>
      </c>
      <c r="H474" s="13">
        <v>0</v>
      </c>
      <c r="I474" s="13">
        <v>0</v>
      </c>
      <c r="J474" s="14">
        <v>0</v>
      </c>
      <c r="K474" s="13">
        <v>15</v>
      </c>
      <c r="L474" s="13">
        <v>17</v>
      </c>
      <c r="M474" s="13">
        <v>6</v>
      </c>
      <c r="N474" s="14">
        <v>1</v>
      </c>
      <c r="O474" s="13">
        <v>0.67794035637151684</v>
      </c>
      <c r="P474" s="13">
        <v>0.81548216879123581</v>
      </c>
      <c r="Q474" s="13">
        <v>0.84397689968081679</v>
      </c>
      <c r="R474" s="14">
        <v>0.99082220096431284</v>
      </c>
      <c r="S474" s="13">
        <v>2250</v>
      </c>
      <c r="T474" s="13">
        <v>3400</v>
      </c>
      <c r="U474" s="13">
        <v>2400</v>
      </c>
      <c r="V474" s="14">
        <v>1100</v>
      </c>
      <c r="W474" s="13">
        <v>2450</v>
      </c>
      <c r="X474" s="13">
        <v>3800</v>
      </c>
      <c r="Y474" s="13">
        <v>3400</v>
      </c>
      <c r="Z474" s="14">
        <v>3600</v>
      </c>
      <c r="AA474" s="13">
        <v>2</v>
      </c>
      <c r="AB474" s="13">
        <v>3.0829328387317405</v>
      </c>
      <c r="AC474" s="13">
        <v>9.0199928157165132</v>
      </c>
      <c r="AD474" s="14">
        <v>3.7720573563222688</v>
      </c>
      <c r="AE474" s="13">
        <v>30</v>
      </c>
      <c r="AF474" s="13">
        <v>52.409858258439591</v>
      </c>
      <c r="AG474" s="13">
        <v>54.119956894299079</v>
      </c>
      <c r="AH474" s="14">
        <v>3.7720573563222688</v>
      </c>
      <c r="AI474" s="13">
        <v>28.917725788334383</v>
      </c>
      <c r="AJ474" s="13">
        <v>12.546812863657696</v>
      </c>
      <c r="AK474" s="13">
        <v>9.7027792225854697</v>
      </c>
      <c r="AL474" s="14">
        <v>2.8359579493724683</v>
      </c>
      <c r="AM474" s="13">
        <v>433.76588682501574</v>
      </c>
      <c r="AN474" s="13">
        <v>213.29581868218082</v>
      </c>
      <c r="AO474" s="13">
        <v>58.216675335512818</v>
      </c>
      <c r="AP474" s="14">
        <v>2.8359579493724683</v>
      </c>
    </row>
    <row r="475" spans="2:42" x14ac:dyDescent="0.25">
      <c r="B475" s="11">
        <v>472</v>
      </c>
      <c r="C475" s="13">
        <v>2007.9984402219343</v>
      </c>
      <c r="D475" s="13">
        <v>2870.7031192134259</v>
      </c>
      <c r="E475" s="13">
        <v>2542.5591604612896</v>
      </c>
      <c r="F475" s="14">
        <v>3661.0016925752261</v>
      </c>
      <c r="G475" s="13">
        <v>0</v>
      </c>
      <c r="H475" s="13">
        <v>0</v>
      </c>
      <c r="I475" s="13">
        <v>0</v>
      </c>
      <c r="J475" s="14">
        <v>0</v>
      </c>
      <c r="K475" s="13">
        <v>12</v>
      </c>
      <c r="L475" s="13">
        <v>11</v>
      </c>
      <c r="M475" s="13">
        <v>5</v>
      </c>
      <c r="N475" s="14">
        <v>1</v>
      </c>
      <c r="O475" s="13">
        <v>0.79681336795419011</v>
      </c>
      <c r="P475" s="13">
        <v>0.90570145780605882</v>
      </c>
      <c r="Q475" s="13">
        <v>0.82593948359455394</v>
      </c>
      <c r="R475" s="14">
        <v>0.98333743120115402</v>
      </c>
      <c r="S475" s="13">
        <v>1800</v>
      </c>
      <c r="T475" s="13">
        <v>2200</v>
      </c>
      <c r="U475" s="13">
        <v>2000</v>
      </c>
      <c r="V475" s="14">
        <v>1100</v>
      </c>
      <c r="W475" s="13">
        <v>2000</v>
      </c>
      <c r="X475" s="13">
        <v>2600</v>
      </c>
      <c r="Y475" s="13">
        <v>3000</v>
      </c>
      <c r="Z475" s="14">
        <v>3600</v>
      </c>
      <c r="AA475" s="13">
        <v>2</v>
      </c>
      <c r="AB475" s="13">
        <v>3.2035444185881072</v>
      </c>
      <c r="AC475" s="13">
        <v>11.714048789353608</v>
      </c>
      <c r="AD475" s="14">
        <v>5.193050526866541</v>
      </c>
      <c r="AE475" s="13">
        <v>24</v>
      </c>
      <c r="AF475" s="13">
        <v>35.238988604469178</v>
      </c>
      <c r="AG475" s="13">
        <v>58.570243946768045</v>
      </c>
      <c r="AH475" s="14">
        <v>5.193050526866541</v>
      </c>
      <c r="AI475" s="13">
        <v>22.382395845497193</v>
      </c>
      <c r="AJ475" s="13">
        <v>9.1409920140732783</v>
      </c>
      <c r="AK475" s="13">
        <v>13.350665573030621</v>
      </c>
      <c r="AL475" s="14">
        <v>6.8039990083025668</v>
      </c>
      <c r="AM475" s="13">
        <v>268.58875014596629</v>
      </c>
      <c r="AN475" s="13">
        <v>100.55091215480606</v>
      </c>
      <c r="AO475" s="13">
        <v>66.753327865153111</v>
      </c>
      <c r="AP475" s="14">
        <v>6.8039990083025668</v>
      </c>
    </row>
    <row r="476" spans="2:42" x14ac:dyDescent="0.25">
      <c r="B476" s="11">
        <v>473</v>
      </c>
      <c r="C476" s="13">
        <v>2352.9692369217696</v>
      </c>
      <c r="D476" s="13">
        <v>3351.5934401379823</v>
      </c>
      <c r="E476" s="13">
        <v>2157.821311866056</v>
      </c>
      <c r="F476" s="14">
        <v>3600</v>
      </c>
      <c r="G476" s="13">
        <v>0</v>
      </c>
      <c r="H476" s="13">
        <v>0</v>
      </c>
      <c r="I476" s="13">
        <v>0</v>
      </c>
      <c r="J476" s="14">
        <v>0</v>
      </c>
      <c r="K476" s="13">
        <v>13</v>
      </c>
      <c r="L476" s="13">
        <v>19</v>
      </c>
      <c r="M476" s="13">
        <v>1</v>
      </c>
      <c r="N476" s="14">
        <v>0</v>
      </c>
      <c r="O476" s="13">
        <v>0.67999189062631848</v>
      </c>
      <c r="P476" s="13">
        <v>0.77575041437393444</v>
      </c>
      <c r="Q476" s="13">
        <v>0.9732038461442144</v>
      </c>
      <c r="R476" s="14">
        <v>1</v>
      </c>
      <c r="S476" s="13">
        <v>1950</v>
      </c>
      <c r="T476" s="13">
        <v>3800</v>
      </c>
      <c r="U476" s="13">
        <v>400</v>
      </c>
      <c r="V476" s="14">
        <v>0</v>
      </c>
      <c r="W476" s="13">
        <v>2150</v>
      </c>
      <c r="X476" s="13">
        <v>4200</v>
      </c>
      <c r="Y476" s="13">
        <v>1400</v>
      </c>
      <c r="Z476" s="14">
        <v>2500</v>
      </c>
      <c r="AA476" s="13">
        <v>4.1642286917910996</v>
      </c>
      <c r="AB476" s="13">
        <v>3.9517156534328572</v>
      </c>
      <c r="AC476" s="13">
        <v>12.327889272060208</v>
      </c>
      <c r="AD476" s="14">
        <v>3.1885289441413613</v>
      </c>
      <c r="AE476" s="13">
        <v>54.134972993284293</v>
      </c>
      <c r="AF476" s="13">
        <v>75.082597415224285</v>
      </c>
      <c r="AG476" s="13">
        <v>12.327889272060208</v>
      </c>
      <c r="AH476" s="14">
        <v>0</v>
      </c>
      <c r="AI476" s="13">
        <v>31.282823423447468</v>
      </c>
      <c r="AJ476" s="13">
        <v>13.044042415068958</v>
      </c>
      <c r="AK476" s="13">
        <v>6.9653415041053677</v>
      </c>
      <c r="AL476" s="14">
        <v>5.2912704565405475</v>
      </c>
      <c r="AM476" s="13">
        <v>406.67670450481705</v>
      </c>
      <c r="AN476" s="13">
        <v>247.8368058863102</v>
      </c>
      <c r="AO476" s="13">
        <v>6.9653415041053677</v>
      </c>
      <c r="AP476" s="14">
        <v>0</v>
      </c>
    </row>
    <row r="477" spans="2:42" x14ac:dyDescent="0.25">
      <c r="B477" s="11">
        <v>474</v>
      </c>
      <c r="C477" s="13">
        <v>2079.7806725665773</v>
      </c>
      <c r="D477" s="13">
        <v>2720.6866960616317</v>
      </c>
      <c r="E477" s="13">
        <v>2262.4442770873002</v>
      </c>
      <c r="F477" s="14">
        <v>3660.2258629452162</v>
      </c>
      <c r="G477" s="13">
        <v>0</v>
      </c>
      <c r="H477" s="13">
        <v>0</v>
      </c>
      <c r="I477" s="13">
        <v>0</v>
      </c>
      <c r="J477" s="14">
        <v>0</v>
      </c>
      <c r="K477" s="13">
        <v>9</v>
      </c>
      <c r="L477" s="13">
        <v>4</v>
      </c>
      <c r="M477" s="13">
        <v>2</v>
      </c>
      <c r="N477" s="14">
        <v>1</v>
      </c>
      <c r="O477" s="13">
        <v>0.76931189000112288</v>
      </c>
      <c r="P477" s="13">
        <v>0.95564109008349496</v>
      </c>
      <c r="Q477" s="13">
        <v>0.92819965612747235</v>
      </c>
      <c r="R477" s="14">
        <v>0.98354586159424728</v>
      </c>
      <c r="S477" s="13">
        <v>1350</v>
      </c>
      <c r="T477" s="13">
        <v>800</v>
      </c>
      <c r="U477" s="13">
        <v>800</v>
      </c>
      <c r="V477" s="14">
        <v>1100</v>
      </c>
      <c r="W477" s="13">
        <v>1550</v>
      </c>
      <c r="X477" s="13">
        <v>1200</v>
      </c>
      <c r="Y477" s="13">
        <v>1800</v>
      </c>
      <c r="Z477" s="14">
        <v>3600</v>
      </c>
      <c r="AA477" s="13">
        <v>4.9972376455846836</v>
      </c>
      <c r="AB477" s="13">
        <v>5.2527535292525673</v>
      </c>
      <c r="AC477" s="13">
        <v>13.959636346591765</v>
      </c>
      <c r="AD477" s="14">
        <v>6.8620439398387614</v>
      </c>
      <c r="AE477" s="13">
        <v>44.975138810262152</v>
      </c>
      <c r="AF477" s="13">
        <v>21.011014117010269</v>
      </c>
      <c r="AG477" s="13">
        <v>27.91927269318353</v>
      </c>
      <c r="AH477" s="14">
        <v>6.8620439398387614</v>
      </c>
      <c r="AI477" s="13">
        <v>31.912859954235675</v>
      </c>
      <c r="AJ477" s="13">
        <v>10.716454040689273</v>
      </c>
      <c r="AK477" s="13">
        <v>11.888487447518171</v>
      </c>
      <c r="AL477" s="14">
        <v>4.9849357123032147</v>
      </c>
      <c r="AM477" s="13">
        <v>287.2157395881211</v>
      </c>
      <c r="AN477" s="13">
        <v>42.865816162757092</v>
      </c>
      <c r="AO477" s="13">
        <v>23.776974895036343</v>
      </c>
      <c r="AP477" s="14">
        <v>4.9849357123032147</v>
      </c>
    </row>
    <row r="478" spans="2:42" x14ac:dyDescent="0.25">
      <c r="B478" s="11">
        <v>475</v>
      </c>
      <c r="C478" s="13">
        <v>2161.1600942991104</v>
      </c>
      <c r="D478" s="13">
        <v>2915.0997756691286</v>
      </c>
      <c r="E478" s="13">
        <v>2216.4397829332379</v>
      </c>
      <c r="F478" s="14">
        <v>3711.7330626096941</v>
      </c>
      <c r="G478" s="13">
        <v>0</v>
      </c>
      <c r="H478" s="13">
        <v>0</v>
      </c>
      <c r="I478" s="13">
        <v>0</v>
      </c>
      <c r="J478" s="14">
        <v>0</v>
      </c>
      <c r="K478" s="13">
        <v>10</v>
      </c>
      <c r="L478" s="13">
        <v>13</v>
      </c>
      <c r="M478" s="13">
        <v>2</v>
      </c>
      <c r="N478" s="14">
        <v>2</v>
      </c>
      <c r="O478" s="13">
        <v>0.74034311674577669</v>
      </c>
      <c r="P478" s="13">
        <v>0.89190772189030787</v>
      </c>
      <c r="Q478" s="13">
        <v>0.94746539751278902</v>
      </c>
      <c r="R478" s="14">
        <v>0.96989733347604057</v>
      </c>
      <c r="S478" s="13">
        <v>1500</v>
      </c>
      <c r="T478" s="13">
        <v>2600</v>
      </c>
      <c r="U478" s="13">
        <v>800</v>
      </c>
      <c r="V478" s="14">
        <v>2200</v>
      </c>
      <c r="W478" s="13">
        <v>1700</v>
      </c>
      <c r="X478" s="13">
        <v>3000</v>
      </c>
      <c r="Y478" s="13">
        <v>1800</v>
      </c>
      <c r="Z478" s="14">
        <v>4700</v>
      </c>
      <c r="AA478" s="13">
        <v>2.8870187794670401</v>
      </c>
      <c r="AB478" s="13">
        <v>3.0729843640863561</v>
      </c>
      <c r="AC478" s="13">
        <v>6.2838021407804474</v>
      </c>
      <c r="AD478" s="14">
        <v>5.1023200464388783</v>
      </c>
      <c r="AE478" s="13">
        <v>28.8701877946704</v>
      </c>
      <c r="AF478" s="13">
        <v>39.948796733122627</v>
      </c>
      <c r="AG478" s="13">
        <v>12.567604281560895</v>
      </c>
      <c r="AH478" s="14">
        <v>10.204640092877757</v>
      </c>
      <c r="AI478" s="13">
        <v>34.503572409141128</v>
      </c>
      <c r="AJ478" s="13">
        <v>8.9003141342179966</v>
      </c>
      <c r="AK478" s="13">
        <v>12.628654754615511</v>
      </c>
      <c r="AL478" s="14">
        <v>5.7346399021865393</v>
      </c>
      <c r="AM478" s="13">
        <v>345.03572409141128</v>
      </c>
      <c r="AN478" s="13">
        <v>115.70408374483395</v>
      </c>
      <c r="AO478" s="13">
        <v>25.257309509231021</v>
      </c>
      <c r="AP478" s="14">
        <v>11.469279804373079</v>
      </c>
    </row>
    <row r="479" spans="2:42" x14ac:dyDescent="0.25">
      <c r="B479" s="11">
        <v>476</v>
      </c>
      <c r="C479" s="13">
        <v>2024.6540227403689</v>
      </c>
      <c r="D479" s="13">
        <v>2830.1319248512473</v>
      </c>
      <c r="E479" s="13">
        <v>2264.3416485470493</v>
      </c>
      <c r="F479" s="14">
        <v>3652.7777272984404</v>
      </c>
      <c r="G479" s="13">
        <v>0</v>
      </c>
      <c r="H479" s="13">
        <v>0</v>
      </c>
      <c r="I479" s="13">
        <v>0</v>
      </c>
      <c r="J479" s="14">
        <v>0</v>
      </c>
      <c r="K479" s="13">
        <v>7</v>
      </c>
      <c r="L479" s="13">
        <v>10</v>
      </c>
      <c r="M479" s="13">
        <v>2</v>
      </c>
      <c r="N479" s="14">
        <v>1</v>
      </c>
      <c r="O479" s="13">
        <v>0.79025847479580746</v>
      </c>
      <c r="P479" s="13">
        <v>0.91868508926016124</v>
      </c>
      <c r="Q479" s="13">
        <v>0.9274218850090481</v>
      </c>
      <c r="R479" s="14">
        <v>0.98555134441824521</v>
      </c>
      <c r="S479" s="13">
        <v>1050</v>
      </c>
      <c r="T479" s="13">
        <v>2000</v>
      </c>
      <c r="U479" s="13">
        <v>800</v>
      </c>
      <c r="V479" s="14">
        <v>1100</v>
      </c>
      <c r="W479" s="13">
        <v>1250</v>
      </c>
      <c r="X479" s="13">
        <v>2400</v>
      </c>
      <c r="Y479" s="13">
        <v>1800</v>
      </c>
      <c r="Z479" s="14">
        <v>3600</v>
      </c>
      <c r="AA479" s="13">
        <v>9.6537080956800629</v>
      </c>
      <c r="AB479" s="13">
        <v>5.8467492675560759</v>
      </c>
      <c r="AC479" s="13">
        <v>14.086505408996192</v>
      </c>
      <c r="AD479" s="14">
        <v>3.0180399494238577</v>
      </c>
      <c r="AE479" s="13">
        <v>67.575956669760444</v>
      </c>
      <c r="AF479" s="13">
        <v>58.467492675560763</v>
      </c>
      <c r="AG479" s="13">
        <v>28.173010817992385</v>
      </c>
      <c r="AH479" s="14">
        <v>3.0180399494238577</v>
      </c>
      <c r="AI479" s="13">
        <v>33.493119946325251</v>
      </c>
      <c r="AJ479" s="13">
        <v>5.8625978789807087</v>
      </c>
      <c r="AK479" s="13">
        <v>12.041615987746525</v>
      </c>
      <c r="AL479" s="14">
        <v>7.3849920694395212</v>
      </c>
      <c r="AM479" s="13">
        <v>234.45183962427677</v>
      </c>
      <c r="AN479" s="13">
        <v>58.625978789807085</v>
      </c>
      <c r="AO479" s="13">
        <v>24.08323197549305</v>
      </c>
      <c r="AP479" s="14">
        <v>7.3849920694395212</v>
      </c>
    </row>
    <row r="480" spans="2:42" x14ac:dyDescent="0.25">
      <c r="B480" s="11">
        <v>477</v>
      </c>
      <c r="C480" s="13">
        <v>2486.7953985838649</v>
      </c>
      <c r="D480" s="13">
        <v>3351.6664423150764</v>
      </c>
      <c r="E480" s="13">
        <v>2282.4676057229472</v>
      </c>
      <c r="F480" s="14">
        <v>3600</v>
      </c>
      <c r="G480" s="13">
        <v>0</v>
      </c>
      <c r="H480" s="13">
        <v>0</v>
      </c>
      <c r="I480" s="13">
        <v>0</v>
      </c>
      <c r="J480" s="14">
        <v>0</v>
      </c>
      <c r="K480" s="13">
        <v>13</v>
      </c>
      <c r="L480" s="13">
        <v>18</v>
      </c>
      <c r="M480" s="13">
        <v>3</v>
      </c>
      <c r="N480" s="14">
        <v>0</v>
      </c>
      <c r="O480" s="13">
        <v>0.64339832738597591</v>
      </c>
      <c r="P480" s="13">
        <v>0.7757335178628687</v>
      </c>
      <c r="Q480" s="13">
        <v>0.92005686947519572</v>
      </c>
      <c r="R480" s="14">
        <v>1</v>
      </c>
      <c r="S480" s="13">
        <v>1950</v>
      </c>
      <c r="T480" s="13">
        <v>3600</v>
      </c>
      <c r="U480" s="13">
        <v>1200</v>
      </c>
      <c r="V480" s="14">
        <v>0</v>
      </c>
      <c r="W480" s="13">
        <v>2150</v>
      </c>
      <c r="X480" s="13">
        <v>4000</v>
      </c>
      <c r="Y480" s="13">
        <v>2200</v>
      </c>
      <c r="Z480" s="14">
        <v>2500</v>
      </c>
      <c r="AA480" s="13">
        <v>7.1610913166123478</v>
      </c>
      <c r="AB480" s="13">
        <v>3.6043269761256265</v>
      </c>
      <c r="AC480" s="13">
        <v>3.7421072512092861</v>
      </c>
      <c r="AD480" s="14">
        <v>5.9394533591173957</v>
      </c>
      <c r="AE480" s="13">
        <v>93.094187115960523</v>
      </c>
      <c r="AF480" s="13">
        <v>64.87788557026127</v>
      </c>
      <c r="AG480" s="13">
        <v>11.226321753627857</v>
      </c>
      <c r="AH480" s="14">
        <v>0</v>
      </c>
      <c r="AI480" s="13">
        <v>32.339401649864165</v>
      </c>
      <c r="AJ480" s="13">
        <v>14.336991594844868</v>
      </c>
      <c r="AK480" s="13">
        <v>15.444244074743725</v>
      </c>
      <c r="AL480" s="14">
        <v>5.9545510388517142</v>
      </c>
      <c r="AM480" s="13">
        <v>420.41222144823416</v>
      </c>
      <c r="AN480" s="13">
        <v>258.06584870720764</v>
      </c>
      <c r="AO480" s="13">
        <v>46.332732224231179</v>
      </c>
      <c r="AP480" s="14">
        <v>0</v>
      </c>
    </row>
    <row r="481" spans="2:42" x14ac:dyDescent="0.25">
      <c r="B481" s="11">
        <v>478</v>
      </c>
      <c r="C481" s="13">
        <v>1878.4070431074106</v>
      </c>
      <c r="D481" s="13">
        <v>2867.1683263347782</v>
      </c>
      <c r="E481" s="13">
        <v>2164.0978080877917</v>
      </c>
      <c r="F481" s="14">
        <v>3678.5322036706207</v>
      </c>
      <c r="G481" s="13">
        <v>0</v>
      </c>
      <c r="H481" s="13">
        <v>0</v>
      </c>
      <c r="I481" s="13">
        <v>0</v>
      </c>
      <c r="J481" s="14">
        <v>0</v>
      </c>
      <c r="K481" s="13">
        <v>6</v>
      </c>
      <c r="L481" s="13">
        <v>11</v>
      </c>
      <c r="M481" s="13">
        <v>1</v>
      </c>
      <c r="N481" s="14">
        <v>1</v>
      </c>
      <c r="O481" s="13">
        <v>0.85178556259731253</v>
      </c>
      <c r="P481" s="13">
        <v>0.9068180532405955</v>
      </c>
      <c r="Q481" s="13">
        <v>0.97038127951137809</v>
      </c>
      <c r="R481" s="14">
        <v>0.97865121213503115</v>
      </c>
      <c r="S481" s="13">
        <v>900</v>
      </c>
      <c r="T481" s="13">
        <v>2200</v>
      </c>
      <c r="U481" s="13">
        <v>400</v>
      </c>
      <c r="V481" s="14">
        <v>1100</v>
      </c>
      <c r="W481" s="13">
        <v>1100</v>
      </c>
      <c r="X481" s="13">
        <v>2600</v>
      </c>
      <c r="Y481" s="13">
        <v>1400</v>
      </c>
      <c r="Z481" s="14">
        <v>3600</v>
      </c>
      <c r="AA481" s="13">
        <v>6.5253894966097432</v>
      </c>
      <c r="AB481" s="13">
        <v>2.5952547415857725</v>
      </c>
      <c r="AC481" s="13">
        <v>8.8402375768849701</v>
      </c>
      <c r="AD481" s="14">
        <v>8.1908754984015424</v>
      </c>
      <c r="AE481" s="13">
        <v>39.152336979658457</v>
      </c>
      <c r="AF481" s="13">
        <v>28.547802157443499</v>
      </c>
      <c r="AG481" s="13">
        <v>8.8402375768849701</v>
      </c>
      <c r="AH481" s="14">
        <v>8.1908754984015424</v>
      </c>
      <c r="AI481" s="13">
        <v>29.04607548003526</v>
      </c>
      <c r="AJ481" s="13">
        <v>9.6031091978271856</v>
      </c>
      <c r="AK481" s="13">
        <v>12.485241174922802</v>
      </c>
      <c r="AL481" s="14">
        <v>7.1802517643759991</v>
      </c>
      <c r="AM481" s="13">
        <v>174.27645288021156</v>
      </c>
      <c r="AN481" s="13">
        <v>105.63420117609904</v>
      </c>
      <c r="AO481" s="13">
        <v>12.485241174922802</v>
      </c>
      <c r="AP481" s="14">
        <v>7.1802517643759991</v>
      </c>
    </row>
    <row r="482" spans="2:42" x14ac:dyDescent="0.25">
      <c r="B482" s="11">
        <v>479</v>
      </c>
      <c r="C482" s="13">
        <v>2380.5149644813655</v>
      </c>
      <c r="D482" s="13">
        <v>2818.3859148117613</v>
      </c>
      <c r="E482" s="13">
        <v>2276.7089246265432</v>
      </c>
      <c r="F482" s="14">
        <v>3691.1797259502177</v>
      </c>
      <c r="G482" s="13">
        <v>0</v>
      </c>
      <c r="H482" s="13">
        <v>0</v>
      </c>
      <c r="I482" s="13">
        <v>0</v>
      </c>
      <c r="J482" s="14">
        <v>0</v>
      </c>
      <c r="K482" s="13">
        <v>15</v>
      </c>
      <c r="L482" s="13">
        <v>9</v>
      </c>
      <c r="M482" s="13">
        <v>3</v>
      </c>
      <c r="N482" s="14">
        <v>2</v>
      </c>
      <c r="O482" s="13">
        <v>0.67212347910973391</v>
      </c>
      <c r="P482" s="13">
        <v>0.92251383543181409</v>
      </c>
      <c r="Q482" s="13">
        <v>0.92238405062890094</v>
      </c>
      <c r="R482" s="14">
        <v>0.97529794463564212</v>
      </c>
      <c r="S482" s="13">
        <v>2250</v>
      </c>
      <c r="T482" s="13">
        <v>1800</v>
      </c>
      <c r="U482" s="13">
        <v>1200</v>
      </c>
      <c r="V482" s="14">
        <v>2200</v>
      </c>
      <c r="W482" s="13">
        <v>2450</v>
      </c>
      <c r="X482" s="13">
        <v>2200</v>
      </c>
      <c r="Y482" s="13">
        <v>2200</v>
      </c>
      <c r="Z482" s="14">
        <v>4700</v>
      </c>
      <c r="AA482" s="13">
        <v>2</v>
      </c>
      <c r="AB482" s="13">
        <v>2.4021301894259857</v>
      </c>
      <c r="AC482" s="13">
        <v>10.175983337839522</v>
      </c>
      <c r="AD482" s="14">
        <v>3.3859922167226233</v>
      </c>
      <c r="AE482" s="13">
        <v>30</v>
      </c>
      <c r="AF482" s="13">
        <v>21.619171704833871</v>
      </c>
      <c r="AG482" s="13">
        <v>30.527950013518566</v>
      </c>
      <c r="AH482" s="14">
        <v>6.7719844334452466</v>
      </c>
      <c r="AI482" s="13">
        <v>29.476146005465552</v>
      </c>
      <c r="AJ482" s="13">
        <v>9.9956561414837637</v>
      </c>
      <c r="AK482" s="13">
        <v>8.4518445112242642</v>
      </c>
      <c r="AL482" s="14">
        <v>5.5067477144462202</v>
      </c>
      <c r="AM482" s="13">
        <v>442.14219008198324</v>
      </c>
      <c r="AN482" s="13">
        <v>89.960905273353873</v>
      </c>
      <c r="AO482" s="13">
        <v>25.355533533672791</v>
      </c>
      <c r="AP482" s="14">
        <v>11.01349542889244</v>
      </c>
    </row>
    <row r="483" spans="2:42" x14ac:dyDescent="0.25">
      <c r="B483" s="11">
        <v>480</v>
      </c>
      <c r="C483" s="13">
        <v>1894.3522978695878</v>
      </c>
      <c r="D483" s="13">
        <v>2907.7586203842047</v>
      </c>
      <c r="E483" s="13">
        <v>2151.5946703521054</v>
      </c>
      <c r="F483" s="14">
        <v>3600</v>
      </c>
      <c r="G483" s="13">
        <v>0</v>
      </c>
      <c r="H483" s="13">
        <v>0</v>
      </c>
      <c r="I483" s="13">
        <v>0</v>
      </c>
      <c r="J483" s="14">
        <v>0</v>
      </c>
      <c r="K483" s="13">
        <v>7</v>
      </c>
      <c r="L483" s="13">
        <v>13</v>
      </c>
      <c r="M483" s="13">
        <v>1</v>
      </c>
      <c r="N483" s="14">
        <v>0</v>
      </c>
      <c r="O483" s="13">
        <v>0.84461586252957277</v>
      </c>
      <c r="P483" s="13">
        <v>0.89415950202099637</v>
      </c>
      <c r="Q483" s="13">
        <v>0.97602026484678828</v>
      </c>
      <c r="R483" s="14">
        <v>1</v>
      </c>
      <c r="S483" s="13">
        <v>1050</v>
      </c>
      <c r="T483" s="13">
        <v>2600</v>
      </c>
      <c r="U483" s="13">
        <v>400</v>
      </c>
      <c r="V483" s="14">
        <v>0</v>
      </c>
      <c r="W483" s="13">
        <v>1250</v>
      </c>
      <c r="X483" s="13">
        <v>3000</v>
      </c>
      <c r="Y483" s="13">
        <v>1400</v>
      </c>
      <c r="Z483" s="14">
        <v>2500</v>
      </c>
      <c r="AA483" s="13">
        <v>2</v>
      </c>
      <c r="AB483" s="13">
        <v>3.7440731777959817</v>
      </c>
      <c r="AC483" s="13">
        <v>10.952773080107963</v>
      </c>
      <c r="AD483" s="14">
        <v>9.9676370963759524</v>
      </c>
      <c r="AE483" s="13">
        <v>14</v>
      </c>
      <c r="AF483" s="13">
        <v>48.672951311347759</v>
      </c>
      <c r="AG483" s="13">
        <v>10.952773080107963</v>
      </c>
      <c r="AH483" s="14">
        <v>0</v>
      </c>
      <c r="AI483" s="13">
        <v>29.964736851059318</v>
      </c>
      <c r="AJ483" s="13">
        <v>7.9797973675705709</v>
      </c>
      <c r="AK483" s="13">
        <v>6.3126362302044896</v>
      </c>
      <c r="AL483" s="14">
        <v>5.9333086785879789</v>
      </c>
      <c r="AM483" s="13">
        <v>209.75315795741523</v>
      </c>
      <c r="AN483" s="13">
        <v>103.73736577841743</v>
      </c>
      <c r="AO483" s="13">
        <v>6.3126362302044896</v>
      </c>
      <c r="AP483" s="14">
        <v>0</v>
      </c>
    </row>
    <row r="484" spans="2:42" x14ac:dyDescent="0.25">
      <c r="B484" s="11">
        <v>481</v>
      </c>
      <c r="C484" s="13">
        <v>2043.5974608328577</v>
      </c>
      <c r="D484" s="13">
        <v>3060.4055155666865</v>
      </c>
      <c r="E484" s="13">
        <v>2250.0437164035843</v>
      </c>
      <c r="F484" s="14">
        <v>3639.8411112126023</v>
      </c>
      <c r="G484" s="13">
        <v>0</v>
      </c>
      <c r="H484" s="13">
        <v>0</v>
      </c>
      <c r="I484" s="13">
        <v>0</v>
      </c>
      <c r="J484" s="14">
        <v>0</v>
      </c>
      <c r="K484" s="13">
        <v>9</v>
      </c>
      <c r="L484" s="13">
        <v>13</v>
      </c>
      <c r="M484" s="13">
        <v>2</v>
      </c>
      <c r="N484" s="14">
        <v>1</v>
      </c>
      <c r="O484" s="13">
        <v>0.78293305343407904</v>
      </c>
      <c r="P484" s="13">
        <v>0.84956061762898938</v>
      </c>
      <c r="Q484" s="13">
        <v>0.93331519947380825</v>
      </c>
      <c r="R484" s="14">
        <v>0.98905416198254614</v>
      </c>
      <c r="S484" s="13">
        <v>1350</v>
      </c>
      <c r="T484" s="13">
        <v>2600</v>
      </c>
      <c r="U484" s="13">
        <v>800</v>
      </c>
      <c r="V484" s="14">
        <v>1100</v>
      </c>
      <c r="W484" s="13">
        <v>1550</v>
      </c>
      <c r="X484" s="13">
        <v>3000</v>
      </c>
      <c r="Y484" s="13">
        <v>1800</v>
      </c>
      <c r="Z484" s="14">
        <v>3600</v>
      </c>
      <c r="AA484" s="13">
        <v>8.7755220600830057</v>
      </c>
      <c r="AB484" s="13">
        <v>2</v>
      </c>
      <c r="AC484" s="13">
        <v>12.90640857825402</v>
      </c>
      <c r="AD484" s="14">
        <v>3.0550172467681329</v>
      </c>
      <c r="AE484" s="13">
        <v>78.979698540747052</v>
      </c>
      <c r="AF484" s="13">
        <v>26</v>
      </c>
      <c r="AG484" s="13">
        <v>25.812817156508039</v>
      </c>
      <c r="AH484" s="14">
        <v>3.0550172467681329</v>
      </c>
      <c r="AI484" s="13">
        <v>25.955189390464369</v>
      </c>
      <c r="AJ484" s="13">
        <v>14.664054662635023</v>
      </c>
      <c r="AK484" s="13">
        <v>11.100119611175053</v>
      </c>
      <c r="AL484" s="14">
        <v>4.8259861257986572</v>
      </c>
      <c r="AM484" s="13">
        <v>233.59670451417932</v>
      </c>
      <c r="AN484" s="13">
        <v>190.6327106142553</v>
      </c>
      <c r="AO484" s="13">
        <v>22.200239222350106</v>
      </c>
      <c r="AP484" s="14">
        <v>4.8259861257986572</v>
      </c>
    </row>
    <row r="485" spans="2:42" x14ac:dyDescent="0.25">
      <c r="B485" s="11">
        <v>482</v>
      </c>
      <c r="C485" s="13">
        <v>1855.9436232075295</v>
      </c>
      <c r="D485" s="13">
        <v>3424.4623609539776</v>
      </c>
      <c r="E485" s="13">
        <v>2827.0474691036079</v>
      </c>
      <c r="F485" s="14">
        <v>3600</v>
      </c>
      <c r="G485" s="13">
        <v>0</v>
      </c>
      <c r="H485" s="13">
        <v>0</v>
      </c>
      <c r="I485" s="13">
        <v>0</v>
      </c>
      <c r="J485" s="14">
        <v>0</v>
      </c>
      <c r="K485" s="13">
        <v>6</v>
      </c>
      <c r="L485" s="13">
        <v>19</v>
      </c>
      <c r="M485" s="13">
        <v>7</v>
      </c>
      <c r="N485" s="14">
        <v>0</v>
      </c>
      <c r="O485" s="13">
        <v>0.86209515202557951</v>
      </c>
      <c r="P485" s="13">
        <v>0.75924326973058009</v>
      </c>
      <c r="Q485" s="13">
        <v>0.74282445659317564</v>
      </c>
      <c r="R485" s="14">
        <v>1</v>
      </c>
      <c r="S485" s="13">
        <v>900</v>
      </c>
      <c r="T485" s="13">
        <v>3800</v>
      </c>
      <c r="U485" s="13">
        <v>2800</v>
      </c>
      <c r="V485" s="14">
        <v>0</v>
      </c>
      <c r="W485" s="13">
        <v>1100</v>
      </c>
      <c r="X485" s="13">
        <v>4200</v>
      </c>
      <c r="Y485" s="13">
        <v>3800</v>
      </c>
      <c r="Z485" s="14">
        <v>2500</v>
      </c>
      <c r="AA485" s="13">
        <v>3.1427269007099619</v>
      </c>
      <c r="AB485" s="13">
        <v>3.2872857703204357</v>
      </c>
      <c r="AC485" s="13">
        <v>18.535048924940391</v>
      </c>
      <c r="AD485" s="14">
        <v>2.3250989498505898</v>
      </c>
      <c r="AE485" s="13">
        <v>18.856361404259772</v>
      </c>
      <c r="AF485" s="13">
        <v>62.458429636088276</v>
      </c>
      <c r="AG485" s="13">
        <v>129.74534247458274</v>
      </c>
      <c r="AH485" s="14">
        <v>0</v>
      </c>
      <c r="AI485" s="13">
        <v>29.954436613150989</v>
      </c>
      <c r="AJ485" s="13">
        <v>14.95954010273034</v>
      </c>
      <c r="AK485" s="13">
        <v>7.9172926826186778</v>
      </c>
      <c r="AL485" s="14">
        <v>5.5685139425282175</v>
      </c>
      <c r="AM485" s="13">
        <v>179.72661967890593</v>
      </c>
      <c r="AN485" s="13">
        <v>284.23126195187649</v>
      </c>
      <c r="AO485" s="13">
        <v>55.421048778330743</v>
      </c>
      <c r="AP485" s="14">
        <v>0</v>
      </c>
    </row>
    <row r="486" spans="2:42" x14ac:dyDescent="0.25">
      <c r="B486" s="11">
        <v>483</v>
      </c>
      <c r="C486" s="13">
        <v>2170.8028777952854</v>
      </c>
      <c r="D486" s="13">
        <v>2757.3738836386951</v>
      </c>
      <c r="E486" s="13">
        <v>2164.104612216132</v>
      </c>
      <c r="F486" s="14">
        <v>3778.8953003239953</v>
      </c>
      <c r="G486" s="13">
        <v>0</v>
      </c>
      <c r="H486" s="13">
        <v>0</v>
      </c>
      <c r="I486" s="13">
        <v>0</v>
      </c>
      <c r="J486" s="14">
        <v>0</v>
      </c>
      <c r="K486" s="13">
        <v>12</v>
      </c>
      <c r="L486" s="13">
        <v>11</v>
      </c>
      <c r="M486" s="13">
        <v>1</v>
      </c>
      <c r="N486" s="14">
        <v>3</v>
      </c>
      <c r="O486" s="13">
        <v>0.73705448632212744</v>
      </c>
      <c r="P486" s="13">
        <v>0.94292617168368154</v>
      </c>
      <c r="Q486" s="13">
        <v>0.97037822855038136</v>
      </c>
      <c r="R486" s="14">
        <v>0.95265936573880272</v>
      </c>
      <c r="S486" s="13">
        <v>1800</v>
      </c>
      <c r="T486" s="13">
        <v>2200</v>
      </c>
      <c r="U486" s="13">
        <v>400</v>
      </c>
      <c r="V486" s="14">
        <v>3300</v>
      </c>
      <c r="W486" s="13">
        <v>2000</v>
      </c>
      <c r="X486" s="13">
        <v>2600</v>
      </c>
      <c r="Y486" s="13">
        <v>1400</v>
      </c>
      <c r="Z486" s="14">
        <v>5800</v>
      </c>
      <c r="AA486" s="13">
        <v>3.7759564121068658</v>
      </c>
      <c r="AB486" s="13">
        <v>2.6036003235967877</v>
      </c>
      <c r="AC486" s="13">
        <v>11.872332287901607</v>
      </c>
      <c r="AD486" s="14">
        <v>5.900992155501676</v>
      </c>
      <c r="AE486" s="13">
        <v>45.311476945282394</v>
      </c>
      <c r="AF486" s="13">
        <v>28.639603559564666</v>
      </c>
      <c r="AG486" s="13">
        <v>11.872332287901607</v>
      </c>
      <c r="AH486" s="14">
        <v>17.702976466505028</v>
      </c>
      <c r="AI486" s="13">
        <v>27.777505229237835</v>
      </c>
      <c r="AJ486" s="13">
        <v>4.8678826559939923</v>
      </c>
      <c r="AK486" s="13">
        <v>9.4553431558238614</v>
      </c>
      <c r="AL486" s="14">
        <v>5.4607600671856611</v>
      </c>
      <c r="AM486" s="13">
        <v>333.33006275085404</v>
      </c>
      <c r="AN486" s="13">
        <v>53.546709215933916</v>
      </c>
      <c r="AO486" s="13">
        <v>9.4553431558238614</v>
      </c>
      <c r="AP486" s="14">
        <v>16.382280201556984</v>
      </c>
    </row>
    <row r="487" spans="2:42" x14ac:dyDescent="0.25">
      <c r="B487" s="11">
        <v>484</v>
      </c>
      <c r="C487" s="13">
        <v>1914.4057560631932</v>
      </c>
      <c r="D487" s="13">
        <v>3027.5118667508523</v>
      </c>
      <c r="E487" s="13">
        <v>2189.7961371061988</v>
      </c>
      <c r="F487" s="14">
        <v>3770.9427141109277</v>
      </c>
      <c r="G487" s="13">
        <v>0</v>
      </c>
      <c r="H487" s="13">
        <v>0</v>
      </c>
      <c r="I487" s="13">
        <v>0</v>
      </c>
      <c r="J487" s="14">
        <v>0</v>
      </c>
      <c r="K487" s="13">
        <v>6</v>
      </c>
      <c r="L487" s="13">
        <v>15</v>
      </c>
      <c r="M487" s="13">
        <v>1</v>
      </c>
      <c r="N487" s="14">
        <v>3</v>
      </c>
      <c r="O487" s="13">
        <v>0.83576848582520935</v>
      </c>
      <c r="P487" s="13">
        <v>0.85879101864275731</v>
      </c>
      <c r="Q487" s="13">
        <v>0.95899338044094662</v>
      </c>
      <c r="R487" s="14">
        <v>0.95466844047477639</v>
      </c>
      <c r="S487" s="13">
        <v>900</v>
      </c>
      <c r="T487" s="13">
        <v>3000</v>
      </c>
      <c r="U487" s="13">
        <v>400</v>
      </c>
      <c r="V487" s="14">
        <v>3300</v>
      </c>
      <c r="W487" s="13">
        <v>1100</v>
      </c>
      <c r="X487" s="13">
        <v>3400</v>
      </c>
      <c r="Y487" s="13">
        <v>1400</v>
      </c>
      <c r="Z487" s="14">
        <v>5800</v>
      </c>
      <c r="AA487" s="13">
        <v>8.1077858990660161</v>
      </c>
      <c r="AB487" s="13">
        <v>3.6134561854063598</v>
      </c>
      <c r="AC487" s="13">
        <v>17.158029334947948</v>
      </c>
      <c r="AD487" s="14">
        <v>4.5846611265574371</v>
      </c>
      <c r="AE487" s="13">
        <v>48.646715394396097</v>
      </c>
      <c r="AF487" s="13">
        <v>54.201842781095394</v>
      </c>
      <c r="AG487" s="13">
        <v>17.158029334947948</v>
      </c>
      <c r="AH487" s="14">
        <v>13.753983379672311</v>
      </c>
      <c r="AI487" s="13">
        <v>31.307777502883766</v>
      </c>
      <c r="AJ487" s="13">
        <v>9.942606024888935</v>
      </c>
      <c r="AK487" s="13">
        <v>12.366736747570448</v>
      </c>
      <c r="AL487" s="14">
        <v>6.2949131594962537</v>
      </c>
      <c r="AM487" s="13">
        <v>187.8466650173026</v>
      </c>
      <c r="AN487" s="13">
        <v>149.13909037333403</v>
      </c>
      <c r="AO487" s="13">
        <v>12.366736747570448</v>
      </c>
      <c r="AP487" s="14">
        <v>18.884739478488761</v>
      </c>
    </row>
    <row r="488" spans="2:42" x14ac:dyDescent="0.25">
      <c r="B488" s="11">
        <v>485</v>
      </c>
      <c r="C488" s="13">
        <v>1837.4114910985795</v>
      </c>
      <c r="D488" s="13">
        <v>2939.252732234077</v>
      </c>
      <c r="E488" s="13">
        <v>2438.2540012237546</v>
      </c>
      <c r="F488" s="14">
        <v>3600</v>
      </c>
      <c r="G488" s="13">
        <v>0</v>
      </c>
      <c r="H488" s="13">
        <v>0</v>
      </c>
      <c r="I488" s="13">
        <v>0</v>
      </c>
      <c r="J488" s="14">
        <v>0</v>
      </c>
      <c r="K488" s="13">
        <v>5</v>
      </c>
      <c r="L488" s="13">
        <v>11</v>
      </c>
      <c r="M488" s="13">
        <v>4</v>
      </c>
      <c r="N488" s="14">
        <v>0</v>
      </c>
      <c r="O488" s="13">
        <v>0.87079024363963653</v>
      </c>
      <c r="P488" s="13">
        <v>0.88457857723033684</v>
      </c>
      <c r="Q488" s="13">
        <v>0.86127204095472187</v>
      </c>
      <c r="R488" s="14">
        <v>1</v>
      </c>
      <c r="S488" s="13">
        <v>750</v>
      </c>
      <c r="T488" s="13">
        <v>2200</v>
      </c>
      <c r="U488" s="13">
        <v>1600</v>
      </c>
      <c r="V488" s="14">
        <v>0</v>
      </c>
      <c r="W488" s="13">
        <v>950</v>
      </c>
      <c r="X488" s="13">
        <v>2600</v>
      </c>
      <c r="Y488" s="13">
        <v>2600</v>
      </c>
      <c r="Z488" s="14">
        <v>2500</v>
      </c>
      <c r="AA488" s="13">
        <v>8.2379932078655145</v>
      </c>
      <c r="AB488" s="13">
        <v>4.0951209867235301</v>
      </c>
      <c r="AC488" s="13">
        <v>13.771389140893579</v>
      </c>
      <c r="AD488" s="14">
        <v>4.6775703532158905</v>
      </c>
      <c r="AE488" s="13">
        <v>41.189966039327572</v>
      </c>
      <c r="AF488" s="13">
        <v>45.046330853958828</v>
      </c>
      <c r="AG488" s="13">
        <v>55.085556563574315</v>
      </c>
      <c r="AH488" s="14">
        <v>0</v>
      </c>
      <c r="AI488" s="13">
        <v>28.97441662391919</v>
      </c>
      <c r="AJ488" s="13">
        <v>11.014592539486925</v>
      </c>
      <c r="AK488" s="13">
        <v>11.199643487256488</v>
      </c>
      <c r="AL488" s="14">
        <v>5.4681541444209234</v>
      </c>
      <c r="AM488" s="13">
        <v>144.87208311959594</v>
      </c>
      <c r="AN488" s="13">
        <v>121.16051793435618</v>
      </c>
      <c r="AO488" s="13">
        <v>44.79857394902595</v>
      </c>
      <c r="AP488" s="14">
        <v>0</v>
      </c>
    </row>
    <row r="489" spans="2:42" x14ac:dyDescent="0.25">
      <c r="B489" s="11">
        <v>486</v>
      </c>
      <c r="C489" s="13">
        <v>1925.5737886675713</v>
      </c>
      <c r="D489" s="13">
        <v>2961.3245788351251</v>
      </c>
      <c r="E489" s="13">
        <v>2407.3072850387143</v>
      </c>
      <c r="F489" s="14">
        <v>3658.7431511881291</v>
      </c>
      <c r="G489" s="13">
        <v>0</v>
      </c>
      <c r="H489" s="13">
        <v>0</v>
      </c>
      <c r="I489" s="13">
        <v>0</v>
      </c>
      <c r="J489" s="14">
        <v>0</v>
      </c>
      <c r="K489" s="13">
        <v>6</v>
      </c>
      <c r="L489" s="13">
        <v>13</v>
      </c>
      <c r="M489" s="13">
        <v>6</v>
      </c>
      <c r="N489" s="14">
        <v>1</v>
      </c>
      <c r="O489" s="13">
        <v>0.83092115680861189</v>
      </c>
      <c r="P489" s="13">
        <v>0.87798548615118144</v>
      </c>
      <c r="Q489" s="13">
        <v>0.87234397247554862</v>
      </c>
      <c r="R489" s="14">
        <v>0.98394444519313884</v>
      </c>
      <c r="S489" s="13">
        <v>900</v>
      </c>
      <c r="T489" s="13">
        <v>2600</v>
      </c>
      <c r="U489" s="13">
        <v>2400</v>
      </c>
      <c r="V489" s="14">
        <v>1100</v>
      </c>
      <c r="W489" s="13">
        <v>1100</v>
      </c>
      <c r="X489" s="13">
        <v>3000</v>
      </c>
      <c r="Y489" s="13">
        <v>3400</v>
      </c>
      <c r="Z489" s="14">
        <v>3600</v>
      </c>
      <c r="AA489" s="13">
        <v>6.9840168955564392</v>
      </c>
      <c r="AB489" s="13">
        <v>4.4064046930872394</v>
      </c>
      <c r="AC489" s="13">
        <v>7.2309445423022378</v>
      </c>
      <c r="AD489" s="14">
        <v>7.6115722038369853</v>
      </c>
      <c r="AE489" s="13">
        <v>41.904101373338634</v>
      </c>
      <c r="AF489" s="13">
        <v>57.283261010134112</v>
      </c>
      <c r="AG489" s="13">
        <v>43.385667253813423</v>
      </c>
      <c r="AH489" s="14">
        <v>7.6115722038369853</v>
      </c>
      <c r="AI489" s="13">
        <v>33.594905470376709</v>
      </c>
      <c r="AJ489" s="13">
        <v>9.1090491486280403</v>
      </c>
      <c r="AK489" s="13">
        <v>8.0877787606319309</v>
      </c>
      <c r="AL489" s="14">
        <v>3.9484272571030474</v>
      </c>
      <c r="AM489" s="13">
        <v>201.56943282226024</v>
      </c>
      <c r="AN489" s="13">
        <v>118.41763893216452</v>
      </c>
      <c r="AO489" s="13">
        <v>48.526672563791585</v>
      </c>
      <c r="AP489" s="14">
        <v>3.9484272571030474</v>
      </c>
    </row>
    <row r="490" spans="2:42" x14ac:dyDescent="0.25">
      <c r="B490" s="11">
        <v>487</v>
      </c>
      <c r="C490" s="13">
        <v>1600</v>
      </c>
      <c r="D490" s="13">
        <v>2885.5388053621637</v>
      </c>
      <c r="E490" s="13">
        <v>2372.9024400934891</v>
      </c>
      <c r="F490" s="14">
        <v>3800.3220884883222</v>
      </c>
      <c r="G490" s="13">
        <v>0</v>
      </c>
      <c r="H490" s="13">
        <v>0</v>
      </c>
      <c r="I490" s="13">
        <v>0</v>
      </c>
      <c r="J490" s="14">
        <v>0</v>
      </c>
      <c r="K490" s="13">
        <v>0</v>
      </c>
      <c r="L490" s="13">
        <v>13</v>
      </c>
      <c r="M490" s="13">
        <v>5</v>
      </c>
      <c r="N490" s="14">
        <v>4</v>
      </c>
      <c r="O490" s="13">
        <v>1</v>
      </c>
      <c r="P490" s="13">
        <v>0.90104489157049272</v>
      </c>
      <c r="Q490" s="13">
        <v>0.88499213643071772</v>
      </c>
      <c r="R490" s="14">
        <v>0.9472881287891034</v>
      </c>
      <c r="S490" s="13">
        <v>0</v>
      </c>
      <c r="T490" s="13">
        <v>2600</v>
      </c>
      <c r="U490" s="13">
        <v>2000</v>
      </c>
      <c r="V490" s="14">
        <v>4400</v>
      </c>
      <c r="W490" s="13">
        <v>200</v>
      </c>
      <c r="X490" s="13">
        <v>3000</v>
      </c>
      <c r="Y490" s="13">
        <v>3000</v>
      </c>
      <c r="Z490" s="14">
        <v>6900</v>
      </c>
      <c r="AA490" s="13">
        <v>6.4524847081041061</v>
      </c>
      <c r="AB490" s="13">
        <v>3.1618702770641267</v>
      </c>
      <c r="AC490" s="13">
        <v>8.1783879824736179</v>
      </c>
      <c r="AD490" s="14">
        <v>4.0608719962819313</v>
      </c>
      <c r="AE490" s="13">
        <v>0</v>
      </c>
      <c r="AF490" s="13">
        <v>41.104313601833645</v>
      </c>
      <c r="AG490" s="13">
        <v>40.891939912368088</v>
      </c>
      <c r="AH490" s="14">
        <v>16.243487985127725</v>
      </c>
      <c r="AI490" s="13">
        <v>24.667856695842019</v>
      </c>
      <c r="AJ490" s="13">
        <v>7.7993109643582113</v>
      </c>
      <c r="AK490" s="13">
        <v>8.3827443715030423</v>
      </c>
      <c r="AL490" s="14">
        <v>5.4272648216794614</v>
      </c>
      <c r="AM490" s="13">
        <v>0</v>
      </c>
      <c r="AN490" s="13">
        <v>101.39104253665674</v>
      </c>
      <c r="AO490" s="13">
        <v>41.913721857515213</v>
      </c>
      <c r="AP490" s="14">
        <v>21.709059286717846</v>
      </c>
    </row>
    <row r="491" spans="2:42" x14ac:dyDescent="0.25">
      <c r="B491" s="11">
        <v>488</v>
      </c>
      <c r="C491" s="13">
        <v>1867.0410295541203</v>
      </c>
      <c r="D491" s="13">
        <v>2869.5584472738929</v>
      </c>
      <c r="E491" s="13">
        <v>2374.7928749197768</v>
      </c>
      <c r="F491" s="14">
        <v>3660.6126041700231</v>
      </c>
      <c r="G491" s="13">
        <v>0</v>
      </c>
      <c r="H491" s="13">
        <v>0</v>
      </c>
      <c r="I491" s="13">
        <v>0</v>
      </c>
      <c r="J491" s="14">
        <v>0</v>
      </c>
      <c r="K491" s="13">
        <v>6</v>
      </c>
      <c r="L491" s="13">
        <v>9</v>
      </c>
      <c r="M491" s="13">
        <v>4</v>
      </c>
      <c r="N491" s="14">
        <v>1</v>
      </c>
      <c r="O491" s="13">
        <v>0.85697099028514978</v>
      </c>
      <c r="P491" s="13">
        <v>0.9060627437193427</v>
      </c>
      <c r="Q491" s="13">
        <v>0.88428764553664096</v>
      </c>
      <c r="R491" s="14">
        <v>0.98344195064482498</v>
      </c>
      <c r="S491" s="13">
        <v>900</v>
      </c>
      <c r="T491" s="13">
        <v>1800</v>
      </c>
      <c r="U491" s="13">
        <v>1600</v>
      </c>
      <c r="V491" s="14">
        <v>1100</v>
      </c>
      <c r="W491" s="13">
        <v>1100</v>
      </c>
      <c r="X491" s="13">
        <v>2200</v>
      </c>
      <c r="Y491" s="13">
        <v>2600</v>
      </c>
      <c r="Z491" s="14">
        <v>3600</v>
      </c>
      <c r="AA491" s="13">
        <v>3.0670564744359297</v>
      </c>
      <c r="AB491" s="13">
        <v>4.496245205852496</v>
      </c>
      <c r="AC491" s="13">
        <v>9.9187173883797186</v>
      </c>
      <c r="AD491" s="14">
        <v>7.1022610761087446</v>
      </c>
      <c r="AE491" s="13">
        <v>18.402338846615578</v>
      </c>
      <c r="AF491" s="13">
        <v>40.466206852672464</v>
      </c>
      <c r="AG491" s="13">
        <v>39.674869553518874</v>
      </c>
      <c r="AH491" s="14">
        <v>7.1022610761087446</v>
      </c>
      <c r="AI491" s="13">
        <v>31.259905857128103</v>
      </c>
      <c r="AJ491" s="13">
        <v>10.533715799052668</v>
      </c>
      <c r="AK491" s="13">
        <v>10.909506415024909</v>
      </c>
      <c r="AL491" s="14">
        <v>4.8195344596172598</v>
      </c>
      <c r="AM491" s="13">
        <v>187.55943514276862</v>
      </c>
      <c r="AN491" s="13">
        <v>94.803442191474019</v>
      </c>
      <c r="AO491" s="13">
        <v>43.638025660099636</v>
      </c>
      <c r="AP491" s="14">
        <v>4.8195344596172598</v>
      </c>
    </row>
    <row r="492" spans="2:42" x14ac:dyDescent="0.25">
      <c r="B492" s="11">
        <v>489</v>
      </c>
      <c r="C492" s="13">
        <v>1962.1719983110329</v>
      </c>
      <c r="D492" s="13">
        <v>2851.2624288956763</v>
      </c>
      <c r="E492" s="13">
        <v>2427.714878807707</v>
      </c>
      <c r="F492" s="14">
        <v>3600</v>
      </c>
      <c r="G492" s="13">
        <v>0</v>
      </c>
      <c r="H492" s="13">
        <v>0</v>
      </c>
      <c r="I492" s="13">
        <v>0</v>
      </c>
      <c r="J492" s="14">
        <v>0</v>
      </c>
      <c r="K492" s="13">
        <v>8</v>
      </c>
      <c r="L492" s="13">
        <v>12</v>
      </c>
      <c r="M492" s="13">
        <v>4</v>
      </c>
      <c r="N492" s="14">
        <v>0</v>
      </c>
      <c r="O492" s="13">
        <v>0.81542290960080077</v>
      </c>
      <c r="P492" s="13">
        <v>0.91187677908939702</v>
      </c>
      <c r="Q492" s="13">
        <v>0.86501096909343256</v>
      </c>
      <c r="R492" s="14">
        <v>1</v>
      </c>
      <c r="S492" s="13">
        <v>1200</v>
      </c>
      <c r="T492" s="13">
        <v>2400</v>
      </c>
      <c r="U492" s="13">
        <v>1600</v>
      </c>
      <c r="V492" s="14">
        <v>0</v>
      </c>
      <c r="W492" s="13">
        <v>1400</v>
      </c>
      <c r="X492" s="13">
        <v>2800</v>
      </c>
      <c r="Y492" s="13">
        <v>2600</v>
      </c>
      <c r="Z492" s="14">
        <v>2500</v>
      </c>
      <c r="AA492" s="13">
        <v>3.8507351661705593</v>
      </c>
      <c r="AB492" s="13">
        <v>2</v>
      </c>
      <c r="AC492" s="13">
        <v>14.825231610089785</v>
      </c>
      <c r="AD492" s="14">
        <v>4.7105558081437149</v>
      </c>
      <c r="AE492" s="13">
        <v>30.805881329364475</v>
      </c>
      <c r="AF492" s="13">
        <v>24</v>
      </c>
      <c r="AG492" s="13">
        <v>59.300926440359142</v>
      </c>
      <c r="AH492" s="14">
        <v>0</v>
      </c>
      <c r="AI492" s="13">
        <v>29.373141105685299</v>
      </c>
      <c r="AJ492" s="13">
        <v>8.5747865092723519</v>
      </c>
      <c r="AK492" s="13">
        <v>9.4727939530923386</v>
      </c>
      <c r="AL492" s="14">
        <v>5.119401764130493</v>
      </c>
      <c r="AM492" s="13">
        <v>234.98512884548239</v>
      </c>
      <c r="AN492" s="13">
        <v>102.89743811126823</v>
      </c>
      <c r="AO492" s="13">
        <v>37.891175812369355</v>
      </c>
      <c r="AP492" s="14">
        <v>0</v>
      </c>
    </row>
    <row r="493" spans="2:42" x14ac:dyDescent="0.25">
      <c r="B493" s="11">
        <v>490</v>
      </c>
      <c r="C493" s="13">
        <v>2011.676169870268</v>
      </c>
      <c r="D493" s="13">
        <v>3440.7769476647036</v>
      </c>
      <c r="E493" s="13">
        <v>2165.1664625499848</v>
      </c>
      <c r="F493" s="14">
        <v>3654.1126477638331</v>
      </c>
      <c r="G493" s="13">
        <v>0</v>
      </c>
      <c r="H493" s="13">
        <v>0</v>
      </c>
      <c r="I493" s="13">
        <v>0</v>
      </c>
      <c r="J493" s="14">
        <v>0</v>
      </c>
      <c r="K493" s="13">
        <v>7</v>
      </c>
      <c r="L493" s="13">
        <v>19</v>
      </c>
      <c r="M493" s="13">
        <v>1</v>
      </c>
      <c r="N493" s="14">
        <v>1</v>
      </c>
      <c r="O493" s="13">
        <v>0.79535664037974019</v>
      </c>
      <c r="P493" s="13">
        <v>0.75564328625389421</v>
      </c>
      <c r="Q493" s="13">
        <v>0.96990233144788507</v>
      </c>
      <c r="R493" s="14">
        <v>0.98519130279222566</v>
      </c>
      <c r="S493" s="13">
        <v>1050</v>
      </c>
      <c r="T493" s="13">
        <v>3800</v>
      </c>
      <c r="U493" s="13">
        <v>400</v>
      </c>
      <c r="V493" s="14">
        <v>1100</v>
      </c>
      <c r="W493" s="13">
        <v>1250</v>
      </c>
      <c r="X493" s="13">
        <v>4200</v>
      </c>
      <c r="Y493" s="13">
        <v>1400</v>
      </c>
      <c r="Z493" s="14">
        <v>3600</v>
      </c>
      <c r="AA493" s="13">
        <v>7.2454786767570329</v>
      </c>
      <c r="AB493" s="13">
        <v>3.5917067014123036</v>
      </c>
      <c r="AC493" s="13">
        <v>13.419520439475914</v>
      </c>
      <c r="AD493" s="14">
        <v>5.798071905081736</v>
      </c>
      <c r="AE493" s="13">
        <v>50.718350737299232</v>
      </c>
      <c r="AF493" s="13">
        <v>68.242427326833763</v>
      </c>
      <c r="AG493" s="13">
        <v>13.419520439475914</v>
      </c>
      <c r="AH493" s="14">
        <v>5.798071905081736</v>
      </c>
      <c r="AI493" s="13">
        <v>34.852583873696403</v>
      </c>
      <c r="AJ493" s="13">
        <v>14.927960024608346</v>
      </c>
      <c r="AK493" s="13">
        <v>8.2508009180468704</v>
      </c>
      <c r="AL493" s="14">
        <v>4.8641900845157462</v>
      </c>
      <c r="AM493" s="13">
        <v>243.96808711587482</v>
      </c>
      <c r="AN493" s="13">
        <v>283.6312404675586</v>
      </c>
      <c r="AO493" s="13">
        <v>8.2508009180468704</v>
      </c>
      <c r="AP493" s="14">
        <v>4.8641900845157462</v>
      </c>
    </row>
    <row r="494" spans="2:42" x14ac:dyDescent="0.25">
      <c r="B494" s="11">
        <v>491</v>
      </c>
      <c r="C494" s="13">
        <v>2472.3726749872726</v>
      </c>
      <c r="D494" s="13">
        <v>3114.5918363885103</v>
      </c>
      <c r="E494" s="13">
        <v>2395.9298153803943</v>
      </c>
      <c r="F494" s="14">
        <v>3737.359905190026</v>
      </c>
      <c r="G494" s="13">
        <v>0</v>
      </c>
      <c r="H494" s="13">
        <v>0</v>
      </c>
      <c r="I494" s="13">
        <v>0</v>
      </c>
      <c r="J494" s="14">
        <v>0</v>
      </c>
      <c r="K494" s="13">
        <v>13</v>
      </c>
      <c r="L494" s="13">
        <v>16</v>
      </c>
      <c r="M494" s="13">
        <v>5</v>
      </c>
      <c r="N494" s="14">
        <v>2</v>
      </c>
      <c r="O494" s="13">
        <v>0.64715162733637499</v>
      </c>
      <c r="P494" s="13">
        <v>0.83478032968030913</v>
      </c>
      <c r="Q494" s="13">
        <v>0.8764864423487253</v>
      </c>
      <c r="R494" s="14">
        <v>0.96324680826182252</v>
      </c>
      <c r="S494" s="13">
        <v>1950</v>
      </c>
      <c r="T494" s="13">
        <v>3200</v>
      </c>
      <c r="U494" s="13">
        <v>2000</v>
      </c>
      <c r="V494" s="14">
        <v>2200</v>
      </c>
      <c r="W494" s="13">
        <v>2150</v>
      </c>
      <c r="X494" s="13">
        <v>3600</v>
      </c>
      <c r="Y494" s="13">
        <v>3000</v>
      </c>
      <c r="Z494" s="14">
        <v>4700</v>
      </c>
      <c r="AA494" s="13">
        <v>7.8211632375623212</v>
      </c>
      <c r="AB494" s="13">
        <v>4.7982429437638343</v>
      </c>
      <c r="AC494" s="13">
        <v>6.4804624217218372</v>
      </c>
      <c r="AD494" s="14">
        <v>6.9236447815929747</v>
      </c>
      <c r="AE494" s="13">
        <v>101.67512208831018</v>
      </c>
      <c r="AF494" s="13">
        <v>76.771887100221349</v>
      </c>
      <c r="AG494" s="13">
        <v>32.402312108609188</v>
      </c>
      <c r="AH494" s="14">
        <v>13.847289563185949</v>
      </c>
      <c r="AI494" s="13">
        <v>31.26357958056229</v>
      </c>
      <c r="AJ494" s="13">
        <v>10.07152738500835</v>
      </c>
      <c r="AK494" s="13">
        <v>11.305489880061707</v>
      </c>
      <c r="AL494" s="14">
        <v>6.3075042441509099</v>
      </c>
      <c r="AM494" s="13">
        <v>406.42653454730976</v>
      </c>
      <c r="AN494" s="13">
        <v>161.1444381601336</v>
      </c>
      <c r="AO494" s="13">
        <v>56.527449400308534</v>
      </c>
      <c r="AP494" s="14">
        <v>12.61500848830182</v>
      </c>
    </row>
    <row r="495" spans="2:42" x14ac:dyDescent="0.25">
      <c r="B495" s="11">
        <v>492</v>
      </c>
      <c r="C495" s="13">
        <v>2235.9504043601082</v>
      </c>
      <c r="D495" s="13">
        <v>2848.6005615915801</v>
      </c>
      <c r="E495" s="13">
        <v>2277.8489467392724</v>
      </c>
      <c r="F495" s="14">
        <v>3656.314354824357</v>
      </c>
      <c r="G495" s="13">
        <v>0</v>
      </c>
      <c r="H495" s="13">
        <v>0</v>
      </c>
      <c r="I495" s="13">
        <v>0</v>
      </c>
      <c r="J495" s="14">
        <v>0</v>
      </c>
      <c r="K495" s="13">
        <v>13</v>
      </c>
      <c r="L495" s="13">
        <v>10</v>
      </c>
      <c r="M495" s="13">
        <v>3</v>
      </c>
      <c r="N495" s="14">
        <v>1</v>
      </c>
      <c r="O495" s="13">
        <v>0.71557937818298489</v>
      </c>
      <c r="P495" s="13">
        <v>0.91272887994774488</v>
      </c>
      <c r="Q495" s="13">
        <v>0.92192241412940823</v>
      </c>
      <c r="R495" s="14">
        <v>0.98459805439046766</v>
      </c>
      <c r="S495" s="13">
        <v>1950</v>
      </c>
      <c r="T495" s="13">
        <v>2000</v>
      </c>
      <c r="U495" s="13">
        <v>1200</v>
      </c>
      <c r="V495" s="14">
        <v>1100</v>
      </c>
      <c r="W495" s="13">
        <v>2150</v>
      </c>
      <c r="X495" s="13">
        <v>2400</v>
      </c>
      <c r="Y495" s="13">
        <v>2200</v>
      </c>
      <c r="Z495" s="14">
        <v>3600</v>
      </c>
      <c r="AA495" s="13">
        <v>2.5217970856702445</v>
      </c>
      <c r="AB495" s="13">
        <v>3.2676173503351453</v>
      </c>
      <c r="AC495" s="13">
        <v>8.499550540198447</v>
      </c>
      <c r="AD495" s="14">
        <v>5.5492014433886734</v>
      </c>
      <c r="AE495" s="13">
        <v>32.783362113713181</v>
      </c>
      <c r="AF495" s="13">
        <v>32.67617350335145</v>
      </c>
      <c r="AG495" s="13">
        <v>25.498651620595339</v>
      </c>
      <c r="AH495" s="14">
        <v>5.5492014433886734</v>
      </c>
      <c r="AI495" s="13">
        <v>28.983256407906815</v>
      </c>
      <c r="AJ495" s="13">
        <v>9.2994239371895837</v>
      </c>
      <c r="AK495" s="13">
        <v>10.239070068743574</v>
      </c>
      <c r="AL495" s="14">
        <v>5.5401993954745716</v>
      </c>
      <c r="AM495" s="13">
        <v>376.78233330278857</v>
      </c>
      <c r="AN495" s="13">
        <v>92.994239371895844</v>
      </c>
      <c r="AO495" s="13">
        <v>30.717210206230725</v>
      </c>
      <c r="AP495" s="14">
        <v>5.5401993954745716</v>
      </c>
    </row>
    <row r="496" spans="2:42" x14ac:dyDescent="0.25">
      <c r="B496" s="11">
        <v>493</v>
      </c>
      <c r="C496" s="13">
        <v>2450.7279206509079</v>
      </c>
      <c r="D496" s="13">
        <v>2802.6228065149376</v>
      </c>
      <c r="E496" s="13">
        <v>2232.990264575084</v>
      </c>
      <c r="F496" s="14">
        <v>3653.6270551965385</v>
      </c>
      <c r="G496" s="13">
        <v>0</v>
      </c>
      <c r="H496" s="13">
        <v>0</v>
      </c>
      <c r="I496" s="13">
        <v>0</v>
      </c>
      <c r="J496" s="14">
        <v>0</v>
      </c>
      <c r="K496" s="13">
        <v>13</v>
      </c>
      <c r="L496" s="13">
        <v>10</v>
      </c>
      <c r="M496" s="13">
        <v>2</v>
      </c>
      <c r="N496" s="14">
        <v>1</v>
      </c>
      <c r="O496" s="13">
        <v>0.65286725079422259</v>
      </c>
      <c r="P496" s="13">
        <v>0.92770243428979327</v>
      </c>
      <c r="Q496" s="13">
        <v>0.94044297161304879</v>
      </c>
      <c r="R496" s="14">
        <v>0.98532224160091408</v>
      </c>
      <c r="S496" s="13">
        <v>1950</v>
      </c>
      <c r="T496" s="13">
        <v>2000</v>
      </c>
      <c r="U496" s="13">
        <v>800</v>
      </c>
      <c r="V496" s="14">
        <v>1100</v>
      </c>
      <c r="W496" s="13">
        <v>2150</v>
      </c>
      <c r="X496" s="13">
        <v>2400</v>
      </c>
      <c r="Y496" s="13">
        <v>1800</v>
      </c>
      <c r="Z496" s="14">
        <v>3600</v>
      </c>
      <c r="AA496" s="13">
        <v>3.5704193591338016</v>
      </c>
      <c r="AB496" s="13">
        <v>3.0912567008596787</v>
      </c>
      <c r="AC496" s="13">
        <v>11.418058283189778</v>
      </c>
      <c r="AD496" s="14">
        <v>6.6284618552330681</v>
      </c>
      <c r="AE496" s="13">
        <v>46.415451668739422</v>
      </c>
      <c r="AF496" s="13">
        <v>30.912567008596788</v>
      </c>
      <c r="AG496" s="13">
        <v>22.836116566379555</v>
      </c>
      <c r="AH496" s="14">
        <v>6.6284618552330681</v>
      </c>
      <c r="AI496" s="13">
        <v>34.881208245198458</v>
      </c>
      <c r="AJ496" s="13">
        <v>7.3195927614100915</v>
      </c>
      <c r="AK496" s="13">
        <v>10.02247193611268</v>
      </c>
      <c r="AL496" s="14">
        <v>3.9395241921087649</v>
      </c>
      <c r="AM496" s="13">
        <v>453.45570718757995</v>
      </c>
      <c r="AN496" s="13">
        <v>73.19592761410091</v>
      </c>
      <c r="AO496" s="13">
        <v>20.04494387222536</v>
      </c>
      <c r="AP496" s="14">
        <v>3.9395241921087649</v>
      </c>
    </row>
    <row r="497" spans="2:42" x14ac:dyDescent="0.25">
      <c r="B497" s="11">
        <v>494</v>
      </c>
      <c r="C497" s="13">
        <v>1878.883769468637</v>
      </c>
      <c r="D497" s="13">
        <v>3042.9207859236458</v>
      </c>
      <c r="E497" s="13">
        <v>2357.8170645552818</v>
      </c>
      <c r="F497" s="14">
        <v>3661.7031421836887</v>
      </c>
      <c r="G497" s="13">
        <v>0</v>
      </c>
      <c r="H497" s="13">
        <v>0</v>
      </c>
      <c r="I497" s="13">
        <v>0</v>
      </c>
      <c r="J497" s="14">
        <v>0</v>
      </c>
      <c r="K497" s="13">
        <v>6</v>
      </c>
      <c r="L497" s="13">
        <v>15</v>
      </c>
      <c r="M497" s="13">
        <v>3</v>
      </c>
      <c r="N497" s="14">
        <v>1</v>
      </c>
      <c r="O497" s="13">
        <v>0.8515694403238645</v>
      </c>
      <c r="P497" s="13">
        <v>0.85444222275763193</v>
      </c>
      <c r="Q497" s="13">
        <v>0.89065433937559957</v>
      </c>
      <c r="R497" s="14">
        <v>0.98314905938909858</v>
      </c>
      <c r="S497" s="13">
        <v>900</v>
      </c>
      <c r="T497" s="13">
        <v>3000</v>
      </c>
      <c r="U497" s="13">
        <v>1200</v>
      </c>
      <c r="V497" s="14">
        <v>1100</v>
      </c>
      <c r="W497" s="13">
        <v>1100</v>
      </c>
      <c r="X497" s="13">
        <v>3400</v>
      </c>
      <c r="Y497" s="13">
        <v>2200</v>
      </c>
      <c r="Z497" s="14">
        <v>3600</v>
      </c>
      <c r="AA497" s="13">
        <v>4.2714649232190069</v>
      </c>
      <c r="AB497" s="13">
        <v>3.0827254612869814</v>
      </c>
      <c r="AC497" s="13">
        <v>10.850300934263879</v>
      </c>
      <c r="AD497" s="14">
        <v>8.0705752541014828</v>
      </c>
      <c r="AE497" s="13">
        <v>25.628789539314042</v>
      </c>
      <c r="AF497" s="13">
        <v>46.240881919304719</v>
      </c>
      <c r="AG497" s="13">
        <v>32.55090280279164</v>
      </c>
      <c r="AH497" s="14">
        <v>8.0705752541014828</v>
      </c>
      <c r="AI497" s="13">
        <v>31.351869399053506</v>
      </c>
      <c r="AJ497" s="13">
        <v>10.890821153980356</v>
      </c>
      <c r="AK497" s="13">
        <v>15.39265761559221</v>
      </c>
      <c r="AL497" s="14">
        <v>4.0621019857475531</v>
      </c>
      <c r="AM497" s="13">
        <v>188.11121639432105</v>
      </c>
      <c r="AN497" s="13">
        <v>163.36231730970533</v>
      </c>
      <c r="AO497" s="13">
        <v>46.177972846776626</v>
      </c>
      <c r="AP497" s="14">
        <v>4.0621019857475531</v>
      </c>
    </row>
    <row r="498" spans="2:42" x14ac:dyDescent="0.25">
      <c r="B498" s="11">
        <v>495</v>
      </c>
      <c r="C498" s="13">
        <v>2159.0660436523149</v>
      </c>
      <c r="D498" s="13">
        <v>3198.7721972930931</v>
      </c>
      <c r="E498" s="13">
        <v>2571.8073509384399</v>
      </c>
      <c r="F498" s="14">
        <v>3643.5818396983796</v>
      </c>
      <c r="G498" s="13">
        <v>0</v>
      </c>
      <c r="H498" s="13">
        <v>0</v>
      </c>
      <c r="I498" s="13">
        <v>0</v>
      </c>
      <c r="J498" s="14">
        <v>0</v>
      </c>
      <c r="K498" s="13">
        <v>10</v>
      </c>
      <c r="L498" s="13">
        <v>18</v>
      </c>
      <c r="M498" s="13">
        <v>5</v>
      </c>
      <c r="N498" s="14">
        <v>1</v>
      </c>
      <c r="O498" s="13">
        <v>0.74106116610189998</v>
      </c>
      <c r="P498" s="13">
        <v>0.81281186644056935</v>
      </c>
      <c r="Q498" s="13">
        <v>0.81654638681770642</v>
      </c>
      <c r="R498" s="14">
        <v>0.98803873726025948</v>
      </c>
      <c r="S498" s="13">
        <v>1500</v>
      </c>
      <c r="T498" s="13">
        <v>3600</v>
      </c>
      <c r="U498" s="13">
        <v>2000</v>
      </c>
      <c r="V498" s="14">
        <v>1100</v>
      </c>
      <c r="W498" s="13">
        <v>1700</v>
      </c>
      <c r="X498" s="13">
        <v>4000</v>
      </c>
      <c r="Y498" s="13">
        <v>3000</v>
      </c>
      <c r="Z498" s="14">
        <v>3600</v>
      </c>
      <c r="AA498" s="13">
        <v>4.7225421966564385</v>
      </c>
      <c r="AB498" s="13">
        <v>2.929456065392392</v>
      </c>
      <c r="AC498" s="13">
        <v>10.861413883731212</v>
      </c>
      <c r="AD498" s="14">
        <v>3.3931937462630577</v>
      </c>
      <c r="AE498" s="13">
        <v>47.225421966564383</v>
      </c>
      <c r="AF498" s="13">
        <v>52.73020917706306</v>
      </c>
      <c r="AG498" s="13">
        <v>54.307069418656056</v>
      </c>
      <c r="AH498" s="14">
        <v>3.3931937462630577</v>
      </c>
      <c r="AI498" s="13">
        <v>32.564649884669961</v>
      </c>
      <c r="AJ498" s="13">
        <v>12.045594619362067</v>
      </c>
      <c r="AK498" s="13">
        <v>15.555906414519061</v>
      </c>
      <c r="AL498" s="14">
        <v>5.2189154263501081</v>
      </c>
      <c r="AM498" s="13">
        <v>325.64649884669961</v>
      </c>
      <c r="AN498" s="13">
        <v>216.8207031485172</v>
      </c>
      <c r="AO498" s="13">
        <v>77.779532072595302</v>
      </c>
      <c r="AP498" s="14">
        <v>5.2189154263501081</v>
      </c>
    </row>
    <row r="499" spans="2:42" x14ac:dyDescent="0.25">
      <c r="B499" s="11">
        <v>496</v>
      </c>
      <c r="C499" s="13">
        <v>2267.524630593552</v>
      </c>
      <c r="D499" s="13">
        <v>2827.9950479233607</v>
      </c>
      <c r="E499" s="13">
        <v>2197.9759521670021</v>
      </c>
      <c r="F499" s="14">
        <v>3700.7549685119561</v>
      </c>
      <c r="G499" s="13">
        <v>0</v>
      </c>
      <c r="H499" s="13">
        <v>0</v>
      </c>
      <c r="I499" s="13">
        <v>0</v>
      </c>
      <c r="J499" s="14">
        <v>0</v>
      </c>
      <c r="K499" s="13">
        <v>10</v>
      </c>
      <c r="L499" s="13">
        <v>9</v>
      </c>
      <c r="M499" s="13">
        <v>2</v>
      </c>
      <c r="N499" s="14">
        <v>2</v>
      </c>
      <c r="O499" s="13">
        <v>0.70561526803842511</v>
      </c>
      <c r="P499" s="13">
        <v>0.91937926196483943</v>
      </c>
      <c r="Q499" s="13">
        <v>0.95542446582711382</v>
      </c>
      <c r="R499" s="14">
        <v>0.97277448267468813</v>
      </c>
      <c r="S499" s="13">
        <v>1500</v>
      </c>
      <c r="T499" s="13">
        <v>1800</v>
      </c>
      <c r="U499" s="13">
        <v>800</v>
      </c>
      <c r="V499" s="14">
        <v>2200</v>
      </c>
      <c r="W499" s="13">
        <v>1700</v>
      </c>
      <c r="X499" s="13">
        <v>2200</v>
      </c>
      <c r="Y499" s="13">
        <v>1800</v>
      </c>
      <c r="Z499" s="14">
        <v>4700</v>
      </c>
      <c r="AA499" s="13">
        <v>8.0545681513801988</v>
      </c>
      <c r="AB499" s="13">
        <v>3.9960125585350132</v>
      </c>
      <c r="AC499" s="13">
        <v>9.5243669557417174</v>
      </c>
      <c r="AD499" s="14">
        <v>4.6020728978419294</v>
      </c>
      <c r="AE499" s="13">
        <v>80.545681513801981</v>
      </c>
      <c r="AF499" s="13">
        <v>35.96411302681512</v>
      </c>
      <c r="AG499" s="13">
        <v>19.048733911483435</v>
      </c>
      <c r="AH499" s="14">
        <v>9.2041457956838588</v>
      </c>
      <c r="AI499" s="13">
        <v>34.336833251086588</v>
      </c>
      <c r="AJ499" s="13">
        <v>8.9033055270906658</v>
      </c>
      <c r="AK499" s="13">
        <v>6.5228253464973154</v>
      </c>
      <c r="AL499" s="14">
        <v>5.1991133392703537</v>
      </c>
      <c r="AM499" s="13">
        <v>343.36833251086591</v>
      </c>
      <c r="AN499" s="13">
        <v>80.129749743815992</v>
      </c>
      <c r="AO499" s="13">
        <v>13.045650692994631</v>
      </c>
      <c r="AP499" s="14">
        <v>10.398226678540707</v>
      </c>
    </row>
    <row r="500" spans="2:42" x14ac:dyDescent="0.25">
      <c r="B500" s="11">
        <v>497</v>
      </c>
      <c r="C500" s="13">
        <v>2118.1965886719354</v>
      </c>
      <c r="D500" s="13">
        <v>2718.8718999661514</v>
      </c>
      <c r="E500" s="13">
        <v>2160.6069300138752</v>
      </c>
      <c r="F500" s="14">
        <v>3600</v>
      </c>
      <c r="G500" s="13">
        <v>0</v>
      </c>
      <c r="H500" s="13">
        <v>0</v>
      </c>
      <c r="I500" s="13">
        <v>0</v>
      </c>
      <c r="J500" s="14">
        <v>0</v>
      </c>
      <c r="K500" s="13">
        <v>9</v>
      </c>
      <c r="L500" s="13">
        <v>11</v>
      </c>
      <c r="M500" s="13">
        <v>1</v>
      </c>
      <c r="N500" s="14">
        <v>0</v>
      </c>
      <c r="O500" s="13">
        <v>0.7553595395992807</v>
      </c>
      <c r="P500" s="13">
        <v>0.95627896262136103</v>
      </c>
      <c r="Q500" s="13">
        <v>0.97194911801311035</v>
      </c>
      <c r="R500" s="14">
        <v>1</v>
      </c>
      <c r="S500" s="13">
        <v>1350</v>
      </c>
      <c r="T500" s="13">
        <v>2200</v>
      </c>
      <c r="U500" s="13">
        <v>400</v>
      </c>
      <c r="V500" s="14">
        <v>0</v>
      </c>
      <c r="W500" s="13">
        <v>1550</v>
      </c>
      <c r="X500" s="13">
        <v>2600</v>
      </c>
      <c r="Y500" s="13">
        <v>1400</v>
      </c>
      <c r="Z500" s="14">
        <v>2500</v>
      </c>
      <c r="AA500" s="13">
        <v>2.6805065901413707</v>
      </c>
      <c r="AB500" s="13">
        <v>2.0783466536434574</v>
      </c>
      <c r="AC500" s="13">
        <v>11.522220142800865</v>
      </c>
      <c r="AD500" s="14">
        <v>4.9858484113321255</v>
      </c>
      <c r="AE500" s="13">
        <v>24.124559311272336</v>
      </c>
      <c r="AF500" s="13">
        <v>22.861813190078031</v>
      </c>
      <c r="AG500" s="13">
        <v>11.522220142800865</v>
      </c>
      <c r="AH500" s="14">
        <v>0</v>
      </c>
      <c r="AI500" s="13">
        <v>36.461967073973717</v>
      </c>
      <c r="AJ500" s="13">
        <v>3.6451346031965572</v>
      </c>
      <c r="AK500" s="13">
        <v>8.6744148877596885</v>
      </c>
      <c r="AL500" s="14">
        <v>4.7925322076195371</v>
      </c>
      <c r="AM500" s="13">
        <v>328.15770366576345</v>
      </c>
      <c r="AN500" s="13">
        <v>40.096480635162131</v>
      </c>
      <c r="AO500" s="13">
        <v>8.6744148877596885</v>
      </c>
      <c r="AP500" s="14">
        <v>0</v>
      </c>
    </row>
    <row r="501" spans="2:42" x14ac:dyDescent="0.25">
      <c r="B501" s="11">
        <v>498</v>
      </c>
      <c r="C501" s="13">
        <v>2286.012889295062</v>
      </c>
      <c r="D501" s="13">
        <v>2885.6492922977609</v>
      </c>
      <c r="E501" s="13">
        <v>2340.583942270393</v>
      </c>
      <c r="F501" s="14">
        <v>3664.5682023067698</v>
      </c>
      <c r="G501" s="13">
        <v>0</v>
      </c>
      <c r="H501" s="13">
        <v>0</v>
      </c>
      <c r="I501" s="13">
        <v>0</v>
      </c>
      <c r="J501" s="14">
        <v>0</v>
      </c>
      <c r="K501" s="13">
        <v>13</v>
      </c>
      <c r="L501" s="13">
        <v>12</v>
      </c>
      <c r="M501" s="13">
        <v>3</v>
      </c>
      <c r="N501" s="14">
        <v>1</v>
      </c>
      <c r="O501" s="13">
        <v>0.69990856459842277</v>
      </c>
      <c r="P501" s="13">
        <v>0.90101039199039101</v>
      </c>
      <c r="Q501" s="13">
        <v>0.89721199999474333</v>
      </c>
      <c r="R501" s="14">
        <v>0.98238040643748281</v>
      </c>
      <c r="S501" s="13">
        <v>1950</v>
      </c>
      <c r="T501" s="13">
        <v>2400</v>
      </c>
      <c r="U501" s="13">
        <v>1200</v>
      </c>
      <c r="V501" s="14">
        <v>1100</v>
      </c>
      <c r="W501" s="13">
        <v>2150</v>
      </c>
      <c r="X501" s="13">
        <v>2800</v>
      </c>
      <c r="Y501" s="13">
        <v>2200</v>
      </c>
      <c r="Z501" s="14">
        <v>3600</v>
      </c>
      <c r="AA501" s="13">
        <v>3.4024653883256777</v>
      </c>
      <c r="AB501" s="13">
        <v>2</v>
      </c>
      <c r="AC501" s="13">
        <v>11.421102709941385</v>
      </c>
      <c r="AD501" s="14">
        <v>6.8282427965880412</v>
      </c>
      <c r="AE501" s="13">
        <v>44.232050048233809</v>
      </c>
      <c r="AF501" s="13">
        <v>24</v>
      </c>
      <c r="AG501" s="13">
        <v>34.263308129824154</v>
      </c>
      <c r="AH501" s="14">
        <v>6.8282427965880412</v>
      </c>
      <c r="AI501" s="13">
        <v>29.838432071541341</v>
      </c>
      <c r="AJ501" s="13">
        <v>9.8787529611530687</v>
      </c>
      <c r="AK501" s="13">
        <v>13.248017291320211</v>
      </c>
      <c r="AL501" s="14">
        <v>5.8578645684243948</v>
      </c>
      <c r="AM501" s="13">
        <v>387.89961693003744</v>
      </c>
      <c r="AN501" s="13">
        <v>118.54503553383682</v>
      </c>
      <c r="AO501" s="13">
        <v>39.744051873960636</v>
      </c>
      <c r="AP501" s="14">
        <v>5.8578645684243948</v>
      </c>
    </row>
    <row r="502" spans="2:42" x14ac:dyDescent="0.25">
      <c r="B502" s="11">
        <v>499</v>
      </c>
      <c r="C502" s="13">
        <v>1975.0233207941164</v>
      </c>
      <c r="D502" s="13">
        <v>2771.5684532020118</v>
      </c>
      <c r="E502" s="13">
        <v>2327.7210590508612</v>
      </c>
      <c r="F502" s="14">
        <v>3600</v>
      </c>
      <c r="G502" s="13">
        <v>0</v>
      </c>
      <c r="H502" s="13">
        <v>0</v>
      </c>
      <c r="I502" s="13">
        <v>0</v>
      </c>
      <c r="J502" s="14">
        <v>0</v>
      </c>
      <c r="K502" s="13">
        <v>8</v>
      </c>
      <c r="L502" s="13">
        <v>8</v>
      </c>
      <c r="M502" s="13">
        <v>3</v>
      </c>
      <c r="N502" s="14">
        <v>0</v>
      </c>
      <c r="O502" s="13">
        <v>0.81011701641916445</v>
      </c>
      <c r="P502" s="13">
        <v>0.93809698151102938</v>
      </c>
      <c r="Q502" s="13">
        <v>0.90216995366974273</v>
      </c>
      <c r="R502" s="14">
        <v>1</v>
      </c>
      <c r="S502" s="13">
        <v>1200</v>
      </c>
      <c r="T502" s="13">
        <v>1600</v>
      </c>
      <c r="U502" s="13">
        <v>1200</v>
      </c>
      <c r="V502" s="14">
        <v>0</v>
      </c>
      <c r="W502" s="13">
        <v>1400</v>
      </c>
      <c r="X502" s="13">
        <v>2000</v>
      </c>
      <c r="Y502" s="13">
        <v>2200</v>
      </c>
      <c r="Z502" s="14">
        <v>2500</v>
      </c>
      <c r="AA502" s="13">
        <v>4.1838225407230949</v>
      </c>
      <c r="AB502" s="13">
        <v>3.0565864701415904</v>
      </c>
      <c r="AC502" s="13">
        <v>8.8259129374942944</v>
      </c>
      <c r="AD502" s="14">
        <v>2.2624981519997234</v>
      </c>
      <c r="AE502" s="13">
        <v>33.470580325784759</v>
      </c>
      <c r="AF502" s="13">
        <v>24.452691761132723</v>
      </c>
      <c r="AG502" s="13">
        <v>26.477738812482883</v>
      </c>
      <c r="AH502" s="14">
        <v>0</v>
      </c>
      <c r="AI502" s="13">
        <v>29.995114503827295</v>
      </c>
      <c r="AJ502" s="13">
        <v>8.0859568578731302</v>
      </c>
      <c r="AK502" s="13">
        <v>14.653298181767431</v>
      </c>
      <c r="AL502" s="14">
        <v>4.9462666068065877</v>
      </c>
      <c r="AM502" s="13">
        <v>239.96091603061836</v>
      </c>
      <c r="AN502" s="13">
        <v>64.687654862985042</v>
      </c>
      <c r="AO502" s="13">
        <v>43.959894545302291</v>
      </c>
      <c r="AP502" s="14">
        <v>0</v>
      </c>
    </row>
    <row r="503" spans="2:42" x14ac:dyDescent="0.25">
      <c r="B503" s="11">
        <v>500</v>
      </c>
      <c r="C503" s="13">
        <v>2146.1275211680277</v>
      </c>
      <c r="D503" s="13">
        <v>3012.848638396888</v>
      </c>
      <c r="E503" s="13">
        <v>2220.5795898583174</v>
      </c>
      <c r="F503" s="14">
        <v>3696.916549317325</v>
      </c>
      <c r="G503" s="13">
        <v>0</v>
      </c>
      <c r="H503" s="13">
        <v>0</v>
      </c>
      <c r="I503" s="13">
        <v>0</v>
      </c>
      <c r="J503" s="14">
        <v>0</v>
      </c>
      <c r="K503" s="13">
        <v>11</v>
      </c>
      <c r="L503" s="13">
        <v>15</v>
      </c>
      <c r="M503" s="13">
        <v>2</v>
      </c>
      <c r="N503" s="14">
        <v>2</v>
      </c>
      <c r="O503" s="13">
        <v>0.74552885800989199</v>
      </c>
      <c r="P503" s="13">
        <v>0.86297066731617778</v>
      </c>
      <c r="Q503" s="13">
        <v>0.94569904613686429</v>
      </c>
      <c r="R503" s="14">
        <v>0.97378449093333697</v>
      </c>
      <c r="S503" s="13">
        <v>1650</v>
      </c>
      <c r="T503" s="13">
        <v>3000</v>
      </c>
      <c r="U503" s="13">
        <v>800</v>
      </c>
      <c r="V503" s="14">
        <v>2200</v>
      </c>
      <c r="W503" s="13">
        <v>1850</v>
      </c>
      <c r="X503" s="13">
        <v>3400</v>
      </c>
      <c r="Y503" s="13">
        <v>1800</v>
      </c>
      <c r="Z503" s="14">
        <v>4700</v>
      </c>
      <c r="AA503" s="13">
        <v>2.4476783418771806</v>
      </c>
      <c r="AB503" s="13">
        <v>4.2387527221732464</v>
      </c>
      <c r="AC503" s="13">
        <v>8.9892320289119567</v>
      </c>
      <c r="AD503" s="14">
        <v>4.6466875454003009</v>
      </c>
      <c r="AE503" s="13">
        <v>26.924461760648988</v>
      </c>
      <c r="AF503" s="13">
        <v>63.581290832598697</v>
      </c>
      <c r="AG503" s="13">
        <v>17.978464057823913</v>
      </c>
      <c r="AH503" s="14">
        <v>9.2933750908006019</v>
      </c>
      <c r="AI503" s="13">
        <v>30.864907518646046</v>
      </c>
      <c r="AJ503" s="13">
        <v>8.9160632154736881</v>
      </c>
      <c r="AK503" s="13">
        <v>10.55911136181688</v>
      </c>
      <c r="AL503" s="14">
        <v>4.7908957185983869</v>
      </c>
      <c r="AM503" s="13">
        <v>339.51398270510651</v>
      </c>
      <c r="AN503" s="13">
        <v>133.74094823210532</v>
      </c>
      <c r="AO503" s="13">
        <v>21.11822272363376</v>
      </c>
      <c r="AP503" s="14">
        <v>9.5817914371967738</v>
      </c>
    </row>
    <row r="504" spans="2:42" x14ac:dyDescent="0.25">
      <c r="B504" s="11">
        <v>501</v>
      </c>
      <c r="C504" s="13">
        <v>2281.1981381939559</v>
      </c>
      <c r="D504" s="13">
        <v>2862.4788384902554</v>
      </c>
      <c r="E504" s="13">
        <v>2319.7452394194415</v>
      </c>
      <c r="F504" s="14">
        <v>3657.1041639073719</v>
      </c>
      <c r="G504" s="13">
        <v>0</v>
      </c>
      <c r="H504" s="13">
        <v>0</v>
      </c>
      <c r="I504" s="13">
        <v>0</v>
      </c>
      <c r="J504" s="14">
        <v>0</v>
      </c>
      <c r="K504" s="13">
        <v>10</v>
      </c>
      <c r="L504" s="13">
        <v>16</v>
      </c>
      <c r="M504" s="13">
        <v>3</v>
      </c>
      <c r="N504" s="14">
        <v>1</v>
      </c>
      <c r="O504" s="13">
        <v>0.70138580827824704</v>
      </c>
      <c r="P504" s="13">
        <v>0.90830365801806467</v>
      </c>
      <c r="Q504" s="13">
        <v>0.9052718222306011</v>
      </c>
      <c r="R504" s="14">
        <v>0.98438541497643317</v>
      </c>
      <c r="S504" s="13">
        <v>1500</v>
      </c>
      <c r="T504" s="13">
        <v>3200</v>
      </c>
      <c r="U504" s="13">
        <v>1200</v>
      </c>
      <c r="V504" s="14">
        <v>1100</v>
      </c>
      <c r="W504" s="13">
        <v>1700</v>
      </c>
      <c r="X504" s="13">
        <v>3600</v>
      </c>
      <c r="Y504" s="13">
        <v>2200</v>
      </c>
      <c r="Z504" s="14">
        <v>3600</v>
      </c>
      <c r="AA504" s="13">
        <v>10.934118130786748</v>
      </c>
      <c r="AB504" s="13">
        <v>2.8967832378992662</v>
      </c>
      <c r="AC504" s="13">
        <v>9.4276020028625265</v>
      </c>
      <c r="AD504" s="14">
        <v>5.6625106572375348</v>
      </c>
      <c r="AE504" s="13">
        <v>109.34118130786749</v>
      </c>
      <c r="AF504" s="13">
        <v>46.348531806388259</v>
      </c>
      <c r="AG504" s="13">
        <v>28.282806008587578</v>
      </c>
      <c r="AH504" s="14">
        <v>5.6625106572375348</v>
      </c>
      <c r="AI504" s="13">
        <v>32.066325477145675</v>
      </c>
      <c r="AJ504" s="13">
        <v>5.3558875404749138</v>
      </c>
      <c r="AK504" s="13">
        <v>13.307160661793219</v>
      </c>
      <c r="AL504" s="14">
        <v>5.5799905597305379</v>
      </c>
      <c r="AM504" s="13">
        <v>320.66325477145676</v>
      </c>
      <c r="AN504" s="13">
        <v>85.69420064759862</v>
      </c>
      <c r="AO504" s="13">
        <v>39.921481985379657</v>
      </c>
      <c r="AP504" s="14">
        <v>5.5799905597305379</v>
      </c>
    </row>
    <row r="505" spans="2:42" x14ac:dyDescent="0.25">
      <c r="B505" s="11">
        <v>502</v>
      </c>
      <c r="C505" s="13">
        <v>1983.4301848935377</v>
      </c>
      <c r="D505" s="13">
        <v>3002.1393637812912</v>
      </c>
      <c r="E505" s="13">
        <v>2792.0200737572941</v>
      </c>
      <c r="F505" s="14">
        <v>3660.8305010249733</v>
      </c>
      <c r="G505" s="13">
        <v>0</v>
      </c>
      <c r="H505" s="13">
        <v>0</v>
      </c>
      <c r="I505" s="13">
        <v>0</v>
      </c>
      <c r="J505" s="14">
        <v>0</v>
      </c>
      <c r="K505" s="13">
        <v>8</v>
      </c>
      <c r="L505" s="13">
        <v>17</v>
      </c>
      <c r="M505" s="13">
        <v>6</v>
      </c>
      <c r="N505" s="14">
        <v>1</v>
      </c>
      <c r="O505" s="13">
        <v>0.80668329653654103</v>
      </c>
      <c r="P505" s="13">
        <v>0.86604906866322695</v>
      </c>
      <c r="Q505" s="13">
        <v>0.75214358941695403</v>
      </c>
      <c r="R505" s="14">
        <v>0.98338341504531779</v>
      </c>
      <c r="S505" s="13">
        <v>1200</v>
      </c>
      <c r="T505" s="13">
        <v>3400</v>
      </c>
      <c r="U505" s="13">
        <v>2400</v>
      </c>
      <c r="V505" s="14">
        <v>1100</v>
      </c>
      <c r="W505" s="13">
        <v>1400</v>
      </c>
      <c r="X505" s="13">
        <v>3800</v>
      </c>
      <c r="Y505" s="13">
        <v>3400</v>
      </c>
      <c r="Z505" s="14">
        <v>3600</v>
      </c>
      <c r="AA505" s="13">
        <v>5.5587795415550385</v>
      </c>
      <c r="AB505" s="13">
        <v>3.8547089195991795</v>
      </c>
      <c r="AC505" s="13">
        <v>15.584215565458605</v>
      </c>
      <c r="AD505" s="14">
        <v>4.7715255344739944</v>
      </c>
      <c r="AE505" s="13">
        <v>44.470236332440308</v>
      </c>
      <c r="AF505" s="13">
        <v>65.530051633186048</v>
      </c>
      <c r="AG505" s="13">
        <v>93.505293392751625</v>
      </c>
      <c r="AH505" s="14">
        <v>4.7715255344739944</v>
      </c>
      <c r="AI505" s="13">
        <v>29.238227081867585</v>
      </c>
      <c r="AJ505" s="13">
        <v>7.4917229112804264</v>
      </c>
      <c r="AK505" s="13">
        <v>14.158553704506911</v>
      </c>
      <c r="AL505" s="14">
        <v>7.1924156328972622</v>
      </c>
      <c r="AM505" s="13">
        <v>233.90581665494068</v>
      </c>
      <c r="AN505" s="13">
        <v>127.35928949176724</v>
      </c>
      <c r="AO505" s="13">
        <v>84.951322227041459</v>
      </c>
      <c r="AP505" s="14">
        <v>7.1924156328972622</v>
      </c>
    </row>
    <row r="506" spans="2:42" x14ac:dyDescent="0.25">
      <c r="B506" s="11">
        <v>503</v>
      </c>
      <c r="C506" s="13">
        <v>1960.613222819095</v>
      </c>
      <c r="D506" s="13">
        <v>3124.9756136821297</v>
      </c>
      <c r="E506" s="13">
        <v>2343.9937077472441</v>
      </c>
      <c r="F506" s="14">
        <v>3600</v>
      </c>
      <c r="G506" s="13">
        <v>0</v>
      </c>
      <c r="H506" s="13">
        <v>0</v>
      </c>
      <c r="I506" s="13">
        <v>0</v>
      </c>
      <c r="J506" s="14">
        <v>0</v>
      </c>
      <c r="K506" s="13">
        <v>9</v>
      </c>
      <c r="L506" s="13">
        <v>12</v>
      </c>
      <c r="M506" s="13">
        <v>4</v>
      </c>
      <c r="N506" s="14">
        <v>0</v>
      </c>
      <c r="O506" s="13">
        <v>0.81607120740490458</v>
      </c>
      <c r="P506" s="13">
        <v>0.83200649266393611</v>
      </c>
      <c r="Q506" s="13">
        <v>0.89590684183971614</v>
      </c>
      <c r="R506" s="14">
        <v>1</v>
      </c>
      <c r="S506" s="13">
        <v>1350</v>
      </c>
      <c r="T506" s="13">
        <v>2400</v>
      </c>
      <c r="U506" s="13">
        <v>1600</v>
      </c>
      <c r="V506" s="14">
        <v>0</v>
      </c>
      <c r="W506" s="13">
        <v>1550</v>
      </c>
      <c r="X506" s="13">
        <v>2800</v>
      </c>
      <c r="Y506" s="13">
        <v>2600</v>
      </c>
      <c r="Z506" s="14">
        <v>2500</v>
      </c>
      <c r="AA506" s="13">
        <v>4.595077494374765</v>
      </c>
      <c r="AB506" s="13">
        <v>4.2926938965896593</v>
      </c>
      <c r="AC506" s="13">
        <v>11.104424221080208</v>
      </c>
      <c r="AD506" s="14">
        <v>4.4149794776941311</v>
      </c>
      <c r="AE506" s="13">
        <v>41.355697449372883</v>
      </c>
      <c r="AF506" s="13">
        <v>51.512326759075911</v>
      </c>
      <c r="AG506" s="13">
        <v>44.417696884320833</v>
      </c>
      <c r="AH506" s="14">
        <v>0</v>
      </c>
      <c r="AI506" s="13">
        <v>24.833529320840505</v>
      </c>
      <c r="AJ506" s="13">
        <v>15.866526983738007</v>
      </c>
      <c r="AK506" s="13">
        <v>7.6323442477708952</v>
      </c>
      <c r="AL506" s="14">
        <v>4.4112979175849647</v>
      </c>
      <c r="AM506" s="13">
        <v>223.50176388756455</v>
      </c>
      <c r="AN506" s="13">
        <v>190.39832380485609</v>
      </c>
      <c r="AO506" s="13">
        <v>30.529376991083581</v>
      </c>
      <c r="AP506" s="14">
        <v>0</v>
      </c>
    </row>
    <row r="507" spans="2:42" x14ac:dyDescent="0.25">
      <c r="B507" s="11">
        <v>504</v>
      </c>
      <c r="C507" s="13">
        <v>1964.4418441765831</v>
      </c>
      <c r="D507" s="13">
        <v>2692.3257217132145</v>
      </c>
      <c r="E507" s="13">
        <v>2257.439643083987</v>
      </c>
      <c r="F507" s="14">
        <v>3600</v>
      </c>
      <c r="G507" s="13">
        <v>0</v>
      </c>
      <c r="H507" s="13">
        <v>0</v>
      </c>
      <c r="I507" s="13">
        <v>0</v>
      </c>
      <c r="J507" s="14">
        <v>0</v>
      </c>
      <c r="K507" s="13">
        <v>10</v>
      </c>
      <c r="L507" s="13">
        <v>4</v>
      </c>
      <c r="M507" s="13">
        <v>3</v>
      </c>
      <c r="N507" s="14">
        <v>0</v>
      </c>
      <c r="O507" s="13">
        <v>0.81448071610929118</v>
      </c>
      <c r="P507" s="13">
        <v>0.96570781872021616</v>
      </c>
      <c r="Q507" s="13">
        <v>0.93025742966536107</v>
      </c>
      <c r="R507" s="14">
        <v>1</v>
      </c>
      <c r="S507" s="13">
        <v>1500</v>
      </c>
      <c r="T507" s="13">
        <v>800</v>
      </c>
      <c r="U507" s="13">
        <v>1200</v>
      </c>
      <c r="V507" s="14">
        <v>0</v>
      </c>
      <c r="W507" s="13">
        <v>1700</v>
      </c>
      <c r="X507" s="13">
        <v>1200</v>
      </c>
      <c r="Y507" s="13">
        <v>2200</v>
      </c>
      <c r="Z507" s="14">
        <v>2500</v>
      </c>
      <c r="AA507" s="13">
        <v>2</v>
      </c>
      <c r="AB507" s="13">
        <v>3.1383267549322218</v>
      </c>
      <c r="AC507" s="13">
        <v>9.1587609848135134</v>
      </c>
      <c r="AD507" s="14">
        <v>3.7233108509708526</v>
      </c>
      <c r="AE507" s="13">
        <v>20</v>
      </c>
      <c r="AF507" s="13">
        <v>12.553307019728887</v>
      </c>
      <c r="AG507" s="13">
        <v>27.476282954440542</v>
      </c>
      <c r="AH507" s="14">
        <v>0</v>
      </c>
      <c r="AI507" s="13">
        <v>24.714776880262058</v>
      </c>
      <c r="AJ507" s="13">
        <v>9.2068585057899472</v>
      </c>
      <c r="AK507" s="13">
        <v>7.5794558954998088</v>
      </c>
      <c r="AL507" s="14">
        <v>5.5448333763311926</v>
      </c>
      <c r="AM507" s="13">
        <v>247.14776880262059</v>
      </c>
      <c r="AN507" s="13">
        <v>36.827434023159789</v>
      </c>
      <c r="AO507" s="13">
        <v>22.738367686499426</v>
      </c>
      <c r="AP507" s="14">
        <v>0</v>
      </c>
    </row>
    <row r="508" spans="2:42" x14ac:dyDescent="0.25">
      <c r="B508" s="11">
        <v>505</v>
      </c>
      <c r="C508" s="13">
        <v>1948.9165938102562</v>
      </c>
      <c r="D508" s="13">
        <v>3060.8496876282338</v>
      </c>
      <c r="E508" s="13">
        <v>2303.508228775624</v>
      </c>
      <c r="F508" s="14">
        <v>3659.9930164550983</v>
      </c>
      <c r="G508" s="13">
        <v>0</v>
      </c>
      <c r="H508" s="13">
        <v>0</v>
      </c>
      <c r="I508" s="13">
        <v>0</v>
      </c>
      <c r="J508" s="14">
        <v>0</v>
      </c>
      <c r="K508" s="13">
        <v>7</v>
      </c>
      <c r="L508" s="13">
        <v>13</v>
      </c>
      <c r="M508" s="13">
        <v>4</v>
      </c>
      <c r="N508" s="14">
        <v>1</v>
      </c>
      <c r="O508" s="13">
        <v>0.82096894504443518</v>
      </c>
      <c r="P508" s="13">
        <v>0.84943733451173387</v>
      </c>
      <c r="Q508" s="13">
        <v>0.91165291869445853</v>
      </c>
      <c r="R508" s="14">
        <v>0.98360843417313271</v>
      </c>
      <c r="S508" s="13">
        <v>1050</v>
      </c>
      <c r="T508" s="13">
        <v>2600</v>
      </c>
      <c r="U508" s="13">
        <v>1600</v>
      </c>
      <c r="V508" s="14">
        <v>1100</v>
      </c>
      <c r="W508" s="13">
        <v>1250</v>
      </c>
      <c r="X508" s="13">
        <v>3000</v>
      </c>
      <c r="Y508" s="13">
        <v>2600</v>
      </c>
      <c r="Z508" s="14">
        <v>3600</v>
      </c>
      <c r="AA508" s="13">
        <v>6.8294934497399655</v>
      </c>
      <c r="AB508" s="13">
        <v>2.4488831894696492</v>
      </c>
      <c r="AC508" s="13">
        <v>11.217082791845611</v>
      </c>
      <c r="AD508" s="14">
        <v>7.7849445391683911</v>
      </c>
      <c r="AE508" s="13">
        <v>47.80645414817976</v>
      </c>
      <c r="AF508" s="13">
        <v>31.835481463105438</v>
      </c>
      <c r="AG508" s="13">
        <v>44.868331167382443</v>
      </c>
      <c r="AH508" s="14">
        <v>7.7849445391683911</v>
      </c>
      <c r="AI508" s="13">
        <v>29.999752141119075</v>
      </c>
      <c r="AJ508" s="13">
        <v>14.228827449230604</v>
      </c>
      <c r="AK508" s="13">
        <v>4.6853918431518533</v>
      </c>
      <c r="AL508" s="14">
        <v>4.0169828561761038</v>
      </c>
      <c r="AM508" s="13">
        <v>209.99826498783352</v>
      </c>
      <c r="AN508" s="13">
        <v>184.97475683999784</v>
      </c>
      <c r="AO508" s="13">
        <v>18.741567372607413</v>
      </c>
      <c r="AP508" s="14">
        <v>4.0169828561761038</v>
      </c>
    </row>
    <row r="509" spans="2:42" x14ac:dyDescent="0.25">
      <c r="B509" s="11">
        <v>506</v>
      </c>
      <c r="C509" s="13">
        <v>2079.0706456678472</v>
      </c>
      <c r="D509" s="13">
        <v>2755.0645180826291</v>
      </c>
      <c r="E509" s="13">
        <v>2322.2748207138566</v>
      </c>
      <c r="F509" s="14">
        <v>3600</v>
      </c>
      <c r="G509" s="13">
        <v>0</v>
      </c>
      <c r="H509" s="13">
        <v>0</v>
      </c>
      <c r="I509" s="13">
        <v>0</v>
      </c>
      <c r="J509" s="14">
        <v>0</v>
      </c>
      <c r="K509" s="13">
        <v>7</v>
      </c>
      <c r="L509" s="13">
        <v>7</v>
      </c>
      <c r="M509" s="13">
        <v>4</v>
      </c>
      <c r="N509" s="14">
        <v>0</v>
      </c>
      <c r="O509" s="13">
        <v>0.76957461899330593</v>
      </c>
      <c r="P509" s="13">
        <v>0.94371655652167974</v>
      </c>
      <c r="Q509" s="13">
        <v>0.90428573796208567</v>
      </c>
      <c r="R509" s="14">
        <v>1</v>
      </c>
      <c r="S509" s="13">
        <v>1050</v>
      </c>
      <c r="T509" s="13">
        <v>1400</v>
      </c>
      <c r="U509" s="13">
        <v>1600</v>
      </c>
      <c r="V509" s="14">
        <v>0</v>
      </c>
      <c r="W509" s="13">
        <v>1250</v>
      </c>
      <c r="X509" s="13">
        <v>1800</v>
      </c>
      <c r="Y509" s="13">
        <v>2600</v>
      </c>
      <c r="Z509" s="14">
        <v>2500</v>
      </c>
      <c r="AA509" s="13">
        <v>14.0309255232716</v>
      </c>
      <c r="AB509" s="13">
        <v>4.0991858186971806</v>
      </c>
      <c r="AC509" s="13">
        <v>8.3781929664102677</v>
      </c>
      <c r="AD509" s="14">
        <v>2</v>
      </c>
      <c r="AE509" s="13">
        <v>98.216478662901196</v>
      </c>
      <c r="AF509" s="13">
        <v>28.694300730880265</v>
      </c>
      <c r="AG509" s="13">
        <v>33.512771865641071</v>
      </c>
      <c r="AH509" s="14">
        <v>0</v>
      </c>
      <c r="AI509" s="13">
        <v>33.370867140962602</v>
      </c>
      <c r="AJ509" s="13">
        <v>7.4791225539858672</v>
      </c>
      <c r="AK509" s="13">
        <v>8.8503742004143007</v>
      </c>
      <c r="AL509" s="14">
        <v>3.8430043200364388</v>
      </c>
      <c r="AM509" s="13">
        <v>233.5960699867382</v>
      </c>
      <c r="AN509" s="13">
        <v>52.353857877901071</v>
      </c>
      <c r="AO509" s="13">
        <v>35.401496801657203</v>
      </c>
      <c r="AP509" s="14">
        <v>0</v>
      </c>
    </row>
    <row r="510" spans="2:42" x14ac:dyDescent="0.25">
      <c r="B510" s="11">
        <v>507</v>
      </c>
      <c r="C510" s="13">
        <v>1973.5865190334985</v>
      </c>
      <c r="D510" s="13">
        <v>3189.9336207142578</v>
      </c>
      <c r="E510" s="13">
        <v>2301.5035733028058</v>
      </c>
      <c r="F510" s="14">
        <v>3600</v>
      </c>
      <c r="G510" s="13">
        <v>0</v>
      </c>
      <c r="H510" s="13">
        <v>0</v>
      </c>
      <c r="I510" s="13">
        <v>0</v>
      </c>
      <c r="J510" s="14">
        <v>0</v>
      </c>
      <c r="K510" s="13">
        <v>7</v>
      </c>
      <c r="L510" s="13">
        <v>18</v>
      </c>
      <c r="M510" s="13">
        <v>3</v>
      </c>
      <c r="N510" s="14">
        <v>0</v>
      </c>
      <c r="O510" s="13">
        <v>0.81070679423952963</v>
      </c>
      <c r="P510" s="13">
        <v>0.8150639822460739</v>
      </c>
      <c r="Q510" s="13">
        <v>0.9124469865525191</v>
      </c>
      <c r="R510" s="14">
        <v>1</v>
      </c>
      <c r="S510" s="13">
        <v>1050</v>
      </c>
      <c r="T510" s="13">
        <v>3600</v>
      </c>
      <c r="U510" s="13">
        <v>1200</v>
      </c>
      <c r="V510" s="14">
        <v>0</v>
      </c>
      <c r="W510" s="13">
        <v>1250</v>
      </c>
      <c r="X510" s="13">
        <v>4000</v>
      </c>
      <c r="Y510" s="13">
        <v>2200</v>
      </c>
      <c r="Z510" s="14">
        <v>2500</v>
      </c>
      <c r="AA510" s="13">
        <v>8.7032922975603952</v>
      </c>
      <c r="AB510" s="13">
        <v>4.9926917653378577</v>
      </c>
      <c r="AC510" s="13">
        <v>11.521175198064611</v>
      </c>
      <c r="AD510" s="14">
        <v>2</v>
      </c>
      <c r="AE510" s="13">
        <v>60.923046082922767</v>
      </c>
      <c r="AF510" s="13">
        <v>89.868451776081443</v>
      </c>
      <c r="AG510" s="13">
        <v>34.563525594193834</v>
      </c>
      <c r="AH510" s="14">
        <v>0</v>
      </c>
      <c r="AI510" s="13">
        <v>30.237024316022094</v>
      </c>
      <c r="AJ510" s="13">
        <v>9.8021896549762317</v>
      </c>
      <c r="AK510" s="13">
        <v>9.4915480293307883</v>
      </c>
      <c r="AL510" s="14">
        <v>5.06359342157561</v>
      </c>
      <c r="AM510" s="13">
        <v>211.65917021215466</v>
      </c>
      <c r="AN510" s="13">
        <v>176.43941378957217</v>
      </c>
      <c r="AO510" s="13">
        <v>28.474644087992367</v>
      </c>
      <c r="AP510" s="14">
        <v>0</v>
      </c>
    </row>
    <row r="511" spans="2:42" x14ac:dyDescent="0.25">
      <c r="B511" s="11">
        <v>508</v>
      </c>
      <c r="C511" s="13">
        <v>2100.323873607425</v>
      </c>
      <c r="D511" s="13">
        <v>3063.1458567374589</v>
      </c>
      <c r="E511" s="13">
        <v>2288.8144297696895</v>
      </c>
      <c r="F511" s="14">
        <v>3773.9949780481061</v>
      </c>
      <c r="G511" s="13">
        <v>0</v>
      </c>
      <c r="H511" s="13">
        <v>0</v>
      </c>
      <c r="I511" s="13">
        <v>0</v>
      </c>
      <c r="J511" s="14">
        <v>0</v>
      </c>
      <c r="K511" s="13">
        <v>9</v>
      </c>
      <c r="L511" s="13">
        <v>13</v>
      </c>
      <c r="M511" s="13">
        <v>5</v>
      </c>
      <c r="N511" s="14">
        <v>3</v>
      </c>
      <c r="O511" s="13">
        <v>0.76178727486057163</v>
      </c>
      <c r="P511" s="13">
        <v>0.84880058658690405</v>
      </c>
      <c r="Q511" s="13">
        <v>0.91750557523849208</v>
      </c>
      <c r="R511" s="14">
        <v>0.95389634086421182</v>
      </c>
      <c r="S511" s="13">
        <v>1350</v>
      </c>
      <c r="T511" s="13">
        <v>2600</v>
      </c>
      <c r="U511" s="13">
        <v>2000</v>
      </c>
      <c r="V511" s="14">
        <v>3300</v>
      </c>
      <c r="W511" s="13">
        <v>1550</v>
      </c>
      <c r="X511" s="13">
        <v>3000</v>
      </c>
      <c r="Y511" s="13">
        <v>3000</v>
      </c>
      <c r="Z511" s="14">
        <v>5800</v>
      </c>
      <c r="AA511" s="13">
        <v>4.5261618323486816</v>
      </c>
      <c r="AB511" s="13">
        <v>2.5143735626586019</v>
      </c>
      <c r="AC511" s="13">
        <v>3.5411924653545359</v>
      </c>
      <c r="AD511" s="14">
        <v>4.7959955960112746</v>
      </c>
      <c r="AE511" s="13">
        <v>40.735456491138137</v>
      </c>
      <c r="AF511" s="13">
        <v>32.686856314561823</v>
      </c>
      <c r="AG511" s="13">
        <v>17.705962326772678</v>
      </c>
      <c r="AH511" s="14">
        <v>14.387986788033825</v>
      </c>
      <c r="AI511" s="13">
        <v>33.587874189959848</v>
      </c>
      <c r="AJ511" s="13">
        <v>14.233869153868959</v>
      </c>
      <c r="AK511" s="13">
        <v>8.3380047003026068</v>
      </c>
      <c r="AL511" s="14">
        <v>6.2688825965778827</v>
      </c>
      <c r="AM511" s="13">
        <v>302.29086770963863</v>
      </c>
      <c r="AN511" s="13">
        <v>185.04029900029647</v>
      </c>
      <c r="AO511" s="13">
        <v>41.690023501513032</v>
      </c>
      <c r="AP511" s="14">
        <v>18.806647789733649</v>
      </c>
    </row>
    <row r="512" spans="2:42" x14ac:dyDescent="0.25">
      <c r="B512" s="11">
        <v>509</v>
      </c>
      <c r="C512" s="13">
        <v>2016.7647828934362</v>
      </c>
      <c r="D512" s="13">
        <v>2849.8074160827618</v>
      </c>
      <c r="E512" s="13">
        <v>2347.9519288946167</v>
      </c>
      <c r="F512" s="14">
        <v>3600</v>
      </c>
      <c r="G512" s="13">
        <v>0</v>
      </c>
      <c r="H512" s="13">
        <v>0</v>
      </c>
      <c r="I512" s="13">
        <v>0</v>
      </c>
      <c r="J512" s="14">
        <v>0</v>
      </c>
      <c r="K512" s="13">
        <v>8</v>
      </c>
      <c r="L512" s="13">
        <v>7</v>
      </c>
      <c r="M512" s="13">
        <v>5</v>
      </c>
      <c r="N512" s="14">
        <v>0</v>
      </c>
      <c r="O512" s="13">
        <v>0.79334983116102065</v>
      </c>
      <c r="P512" s="13">
        <v>0.91234235174174061</v>
      </c>
      <c r="Q512" s="13">
        <v>0.89439650537847715</v>
      </c>
      <c r="R512" s="14">
        <v>1</v>
      </c>
      <c r="S512" s="13">
        <v>1200</v>
      </c>
      <c r="T512" s="13">
        <v>1400</v>
      </c>
      <c r="U512" s="13">
        <v>2000</v>
      </c>
      <c r="V512" s="14">
        <v>0</v>
      </c>
      <c r="W512" s="13">
        <v>1400</v>
      </c>
      <c r="X512" s="13">
        <v>1800</v>
      </c>
      <c r="Y512" s="13">
        <v>3000</v>
      </c>
      <c r="Z512" s="14">
        <v>2500</v>
      </c>
      <c r="AA512" s="13">
        <v>4.028823175688343</v>
      </c>
      <c r="AB512" s="13">
        <v>2</v>
      </c>
      <c r="AC512" s="13">
        <v>3.4480142462367471</v>
      </c>
      <c r="AD512" s="14">
        <v>3.1717799829542024</v>
      </c>
      <c r="AE512" s="13">
        <v>32.230585405506744</v>
      </c>
      <c r="AF512" s="13">
        <v>14</v>
      </c>
      <c r="AG512" s="13">
        <v>17.240071231183734</v>
      </c>
      <c r="AH512" s="14">
        <v>0</v>
      </c>
      <c r="AI512" s="13">
        <v>33.168207215327946</v>
      </c>
      <c r="AJ512" s="13">
        <v>16.032430498841954</v>
      </c>
      <c r="AK512" s="13">
        <v>11.758888979262533</v>
      </c>
      <c r="AL512" s="14">
        <v>3.832257338693049</v>
      </c>
      <c r="AM512" s="13">
        <v>265.34565772262357</v>
      </c>
      <c r="AN512" s="13">
        <v>112.22701349189367</v>
      </c>
      <c r="AO512" s="13">
        <v>58.794444896312669</v>
      </c>
      <c r="AP512" s="14">
        <v>0</v>
      </c>
    </row>
    <row r="513" spans="2:42" x14ac:dyDescent="0.25">
      <c r="B513" s="11">
        <v>510</v>
      </c>
      <c r="C513" s="13">
        <v>2212.6929322374563</v>
      </c>
      <c r="D513" s="13">
        <v>2898.4273038284432</v>
      </c>
      <c r="E513" s="13">
        <v>2414.3520623461723</v>
      </c>
      <c r="F513" s="14">
        <v>3639.4351495488149</v>
      </c>
      <c r="G513" s="13">
        <v>0</v>
      </c>
      <c r="H513" s="13">
        <v>0</v>
      </c>
      <c r="I513" s="13">
        <v>0</v>
      </c>
      <c r="J513" s="14">
        <v>0</v>
      </c>
      <c r="K513" s="13">
        <v>10</v>
      </c>
      <c r="L513" s="13">
        <v>13</v>
      </c>
      <c r="M513" s="13">
        <v>5</v>
      </c>
      <c r="N513" s="14">
        <v>1</v>
      </c>
      <c r="O513" s="13">
        <v>0.72310078668805333</v>
      </c>
      <c r="P513" s="13">
        <v>0.89703819604712531</v>
      </c>
      <c r="Q513" s="13">
        <v>0.8697985818850722</v>
      </c>
      <c r="R513" s="14">
        <v>0.98916448626548448</v>
      </c>
      <c r="S513" s="13">
        <v>1500</v>
      </c>
      <c r="T513" s="13">
        <v>2600</v>
      </c>
      <c r="U513" s="13">
        <v>2000</v>
      </c>
      <c r="V513" s="14">
        <v>1100</v>
      </c>
      <c r="W513" s="13">
        <v>1700</v>
      </c>
      <c r="X513" s="13">
        <v>3000</v>
      </c>
      <c r="Y513" s="13">
        <v>3000</v>
      </c>
      <c r="Z513" s="14">
        <v>3600</v>
      </c>
      <c r="AA513" s="13">
        <v>7.9923802594369562</v>
      </c>
      <c r="AB513" s="13">
        <v>2.6923918534627669</v>
      </c>
      <c r="AC513" s="13">
        <v>7.4920687297429005</v>
      </c>
      <c r="AD513" s="14">
        <v>3.3322520386511147</v>
      </c>
      <c r="AE513" s="13">
        <v>79.923802594369562</v>
      </c>
      <c r="AF513" s="13">
        <v>35.001094095015972</v>
      </c>
      <c r="AG513" s="13">
        <v>37.460343648714499</v>
      </c>
      <c r="AH513" s="14">
        <v>3.3322520386511147</v>
      </c>
      <c r="AI513" s="13">
        <v>31.881106457483362</v>
      </c>
      <c r="AJ513" s="13">
        <v>8.7126079690095075</v>
      </c>
      <c r="AK513" s="13">
        <v>11.2569354788067</v>
      </c>
      <c r="AL513" s="14">
        <v>4.4693178502000217</v>
      </c>
      <c r="AM513" s="13">
        <v>318.81106457483361</v>
      </c>
      <c r="AN513" s="13">
        <v>113.2639035971236</v>
      </c>
      <c r="AO513" s="13">
        <v>56.284677394033494</v>
      </c>
      <c r="AP513" s="14">
        <v>4.4693178502000217</v>
      </c>
    </row>
    <row r="514" spans="2:42" x14ac:dyDescent="0.25">
      <c r="B514" s="11">
        <v>511</v>
      </c>
      <c r="C514" s="13">
        <v>2084.689584901274</v>
      </c>
      <c r="D514" s="13">
        <v>2854.5152209077069</v>
      </c>
      <c r="E514" s="13">
        <v>2163.7703490979593</v>
      </c>
      <c r="F514" s="14">
        <v>3903.2843479194808</v>
      </c>
      <c r="G514" s="13">
        <v>0</v>
      </c>
      <c r="H514" s="13">
        <v>0</v>
      </c>
      <c r="I514" s="13">
        <v>0</v>
      </c>
      <c r="J514" s="14">
        <v>0</v>
      </c>
      <c r="K514" s="13">
        <v>13</v>
      </c>
      <c r="L514" s="13">
        <v>14</v>
      </c>
      <c r="M514" s="13">
        <v>1</v>
      </c>
      <c r="N514" s="14">
        <v>4</v>
      </c>
      <c r="O514" s="13">
        <v>0.76750035669016514</v>
      </c>
      <c r="P514" s="13">
        <v>0.91083767252543368</v>
      </c>
      <c r="Q514" s="13">
        <v>0.97052813431677531</v>
      </c>
      <c r="R514" s="14">
        <v>0.92230021671848306</v>
      </c>
      <c r="S514" s="13">
        <v>1950</v>
      </c>
      <c r="T514" s="13">
        <v>2800</v>
      </c>
      <c r="U514" s="13">
        <v>400</v>
      </c>
      <c r="V514" s="14">
        <v>4400</v>
      </c>
      <c r="W514" s="13">
        <v>2150</v>
      </c>
      <c r="X514" s="13">
        <v>3200</v>
      </c>
      <c r="Y514" s="13">
        <v>1400</v>
      </c>
      <c r="Z514" s="14">
        <v>6900</v>
      </c>
      <c r="AA514" s="13">
        <v>2</v>
      </c>
      <c r="AB514" s="13">
        <v>3.0636276851689392</v>
      </c>
      <c r="AC514" s="13">
        <v>11.279501438505205</v>
      </c>
      <c r="AD514" s="14">
        <v>7.4486754271386939</v>
      </c>
      <c r="AE514" s="13">
        <v>26</v>
      </c>
      <c r="AF514" s="13">
        <v>42.89078759236515</v>
      </c>
      <c r="AG514" s="13">
        <v>11.279501438505205</v>
      </c>
      <c r="AH514" s="14">
        <v>29.794701708554776</v>
      </c>
      <c r="AI514" s="13">
        <v>23.753806643550938</v>
      </c>
      <c r="AJ514" s="13">
        <v>6.1073545693578737</v>
      </c>
      <c r="AK514" s="13">
        <v>9.9402418534165893</v>
      </c>
      <c r="AL514" s="14">
        <v>6.5372855635343416</v>
      </c>
      <c r="AM514" s="13">
        <v>308.79948636616217</v>
      </c>
      <c r="AN514" s="13">
        <v>85.502963971010232</v>
      </c>
      <c r="AO514" s="13">
        <v>9.9402418534165893</v>
      </c>
      <c r="AP514" s="14">
        <v>26.149142254137367</v>
      </c>
    </row>
    <row r="515" spans="2:42" x14ac:dyDescent="0.25">
      <c r="B515" s="11">
        <v>512</v>
      </c>
      <c r="C515" s="13">
        <v>1920.0670391415488</v>
      </c>
      <c r="D515" s="13">
        <v>3055.9187832234788</v>
      </c>
      <c r="E515" s="13">
        <v>2343.2679401262321</v>
      </c>
      <c r="F515" s="14">
        <v>3708.7330853604471</v>
      </c>
      <c r="G515" s="13">
        <v>0</v>
      </c>
      <c r="H515" s="13">
        <v>0</v>
      </c>
      <c r="I515" s="13">
        <v>0</v>
      </c>
      <c r="J515" s="14">
        <v>0</v>
      </c>
      <c r="K515" s="13">
        <v>9</v>
      </c>
      <c r="L515" s="13">
        <v>14</v>
      </c>
      <c r="M515" s="13">
        <v>3</v>
      </c>
      <c r="N515" s="14">
        <v>2</v>
      </c>
      <c r="O515" s="13">
        <v>0.83330423749961935</v>
      </c>
      <c r="P515" s="13">
        <v>0.85080795153117206</v>
      </c>
      <c r="Q515" s="13">
        <v>0.89618432618801269</v>
      </c>
      <c r="R515" s="14">
        <v>0.97068187899807312</v>
      </c>
      <c r="S515" s="13">
        <v>1350</v>
      </c>
      <c r="T515" s="13">
        <v>2800</v>
      </c>
      <c r="U515" s="13">
        <v>1200</v>
      </c>
      <c r="V515" s="14">
        <v>2200</v>
      </c>
      <c r="W515" s="13">
        <v>1550</v>
      </c>
      <c r="X515" s="13">
        <v>3200</v>
      </c>
      <c r="Y515" s="13">
        <v>2200</v>
      </c>
      <c r="Z515" s="14">
        <v>4700</v>
      </c>
      <c r="AA515" s="13">
        <v>3.4525242121211877</v>
      </c>
      <c r="AB515" s="13">
        <v>3.010432081601587</v>
      </c>
      <c r="AC515" s="13">
        <v>16.812727963500638</v>
      </c>
      <c r="AD515" s="14">
        <v>4.7851562305977389</v>
      </c>
      <c r="AE515" s="13">
        <v>31.072717909090688</v>
      </c>
      <c r="AF515" s="13">
        <v>42.146049142422221</v>
      </c>
      <c r="AG515" s="13">
        <v>50.438183890501918</v>
      </c>
      <c r="AH515" s="14">
        <v>9.5703124611954777</v>
      </c>
      <c r="AI515" s="13">
        <v>23.21879778793971</v>
      </c>
      <c r="AJ515" s="13">
        <v>12.335035760906436</v>
      </c>
      <c r="AK515" s="13">
        <v>8.1030337513763229</v>
      </c>
      <c r="AL515" s="14">
        <v>5.7693673300959114</v>
      </c>
      <c r="AM515" s="13">
        <v>208.96918009145739</v>
      </c>
      <c r="AN515" s="13">
        <v>172.6905006526901</v>
      </c>
      <c r="AO515" s="13">
        <v>24.309101254128969</v>
      </c>
      <c r="AP515" s="14">
        <v>11.538734660191823</v>
      </c>
    </row>
    <row r="516" spans="2:42" x14ac:dyDescent="0.25">
      <c r="B516" s="11">
        <v>513</v>
      </c>
      <c r="C516" s="13">
        <v>2013.8767966550568</v>
      </c>
      <c r="D516" s="13">
        <v>2867.4573545075018</v>
      </c>
      <c r="E516" s="13">
        <v>2395.0821744367477</v>
      </c>
      <c r="F516" s="14">
        <v>3650.5586869454346</v>
      </c>
      <c r="G516" s="13">
        <v>0</v>
      </c>
      <c r="H516" s="13">
        <v>0</v>
      </c>
      <c r="I516" s="13">
        <v>0</v>
      </c>
      <c r="J516" s="14">
        <v>0</v>
      </c>
      <c r="K516" s="13">
        <v>9</v>
      </c>
      <c r="L516" s="13">
        <v>16</v>
      </c>
      <c r="M516" s="13">
        <v>5</v>
      </c>
      <c r="N516" s="14">
        <v>1</v>
      </c>
      <c r="O516" s="13">
        <v>0.7944875290571477</v>
      </c>
      <c r="P516" s="13">
        <v>0.90672664962669036</v>
      </c>
      <c r="Q516" s="13">
        <v>0.87679663871819258</v>
      </c>
      <c r="R516" s="14">
        <v>0.98615042483052395</v>
      </c>
      <c r="S516" s="13">
        <v>1350</v>
      </c>
      <c r="T516" s="13">
        <v>3200</v>
      </c>
      <c r="U516" s="13">
        <v>2000</v>
      </c>
      <c r="V516" s="14">
        <v>1100</v>
      </c>
      <c r="W516" s="13">
        <v>1550</v>
      </c>
      <c r="X516" s="13">
        <v>3600</v>
      </c>
      <c r="Y516" s="13">
        <v>3000</v>
      </c>
      <c r="Z516" s="14">
        <v>3600</v>
      </c>
      <c r="AA516" s="13">
        <v>2.6927188758467873</v>
      </c>
      <c r="AB516" s="13">
        <v>2.1729091247373189</v>
      </c>
      <c r="AC516" s="13">
        <v>4.623066161514739</v>
      </c>
      <c r="AD516" s="14">
        <v>3.9381250663736957</v>
      </c>
      <c r="AE516" s="13">
        <v>24.234469882621084</v>
      </c>
      <c r="AF516" s="13">
        <v>34.766545995797102</v>
      </c>
      <c r="AG516" s="13">
        <v>23.115330807573695</v>
      </c>
      <c r="AH516" s="14">
        <v>3.9381250663736957</v>
      </c>
      <c r="AI516" s="13">
        <v>30.189276475009564</v>
      </c>
      <c r="AJ516" s="13">
        <v>6.2216924088605383</v>
      </c>
      <c r="AK516" s="13">
        <v>13.118217863065546</v>
      </c>
      <c r="AL516" s="14">
        <v>6.0335690556490356</v>
      </c>
      <c r="AM516" s="13">
        <v>271.7034882750861</v>
      </c>
      <c r="AN516" s="13">
        <v>99.547078541768613</v>
      </c>
      <c r="AO516" s="13">
        <v>65.591089315327736</v>
      </c>
      <c r="AP516" s="14">
        <v>6.0335690556490356</v>
      </c>
    </row>
    <row r="517" spans="2:42" x14ac:dyDescent="0.25">
      <c r="B517" s="11">
        <v>514</v>
      </c>
      <c r="C517" s="13">
        <v>2184.9202466025849</v>
      </c>
      <c r="D517" s="13">
        <v>3104.219198005168</v>
      </c>
      <c r="E517" s="13">
        <v>2325.2870749990784</v>
      </c>
      <c r="F517" s="14">
        <v>3637.2104718230771</v>
      </c>
      <c r="G517" s="13">
        <v>0</v>
      </c>
      <c r="H517" s="13">
        <v>0</v>
      </c>
      <c r="I517" s="13">
        <v>0</v>
      </c>
      <c r="J517" s="14">
        <v>0</v>
      </c>
      <c r="K517" s="13">
        <v>12</v>
      </c>
      <c r="L517" s="13">
        <v>15</v>
      </c>
      <c r="M517" s="13">
        <v>3</v>
      </c>
      <c r="N517" s="14">
        <v>1</v>
      </c>
      <c r="O517" s="13">
        <v>0.73229217518941503</v>
      </c>
      <c r="P517" s="13">
        <v>0.83756971855299744</v>
      </c>
      <c r="Q517" s="13">
        <v>0.90311429611366678</v>
      </c>
      <c r="R517" s="14">
        <v>0.98976950272431552</v>
      </c>
      <c r="S517" s="13">
        <v>1800</v>
      </c>
      <c r="T517" s="13">
        <v>3000</v>
      </c>
      <c r="U517" s="13">
        <v>1200</v>
      </c>
      <c r="V517" s="14">
        <v>1100</v>
      </c>
      <c r="W517" s="13">
        <v>2000</v>
      </c>
      <c r="X517" s="13">
        <v>3400</v>
      </c>
      <c r="Y517" s="13">
        <v>2200</v>
      </c>
      <c r="Z517" s="14">
        <v>3600</v>
      </c>
      <c r="AA517" s="13">
        <v>4.6935179029884502</v>
      </c>
      <c r="AB517" s="13">
        <v>2</v>
      </c>
      <c r="AC517" s="13">
        <v>8.4480283630379969</v>
      </c>
      <c r="AD517" s="14">
        <v>3.3809920351807077</v>
      </c>
      <c r="AE517" s="13">
        <v>56.322214835861402</v>
      </c>
      <c r="AF517" s="13">
        <v>30</v>
      </c>
      <c r="AG517" s="13">
        <v>25.344085089113989</v>
      </c>
      <c r="AH517" s="14">
        <v>3.3809920351807077</v>
      </c>
      <c r="AI517" s="13">
        <v>27.431421074281737</v>
      </c>
      <c r="AJ517" s="13">
        <v>13.593307018912247</v>
      </c>
      <c r="AK517" s="13">
        <v>14.804540569681974</v>
      </c>
      <c r="AL517" s="14">
        <v>3.9849660033121284</v>
      </c>
      <c r="AM517" s="13">
        <v>329.17705289138087</v>
      </c>
      <c r="AN517" s="13">
        <v>203.89960528368371</v>
      </c>
      <c r="AO517" s="13">
        <v>44.41362170904592</v>
      </c>
      <c r="AP517" s="14">
        <v>3.9849660033121284</v>
      </c>
    </row>
    <row r="518" spans="2:42" x14ac:dyDescent="0.25">
      <c r="B518" s="11">
        <v>515</v>
      </c>
      <c r="C518" s="13">
        <v>1733.3378370389071</v>
      </c>
      <c r="D518" s="13">
        <v>3068.8773881510424</v>
      </c>
      <c r="E518" s="13">
        <v>2562.7397374201278</v>
      </c>
      <c r="F518" s="14">
        <v>3700.7789560133383</v>
      </c>
      <c r="G518" s="13">
        <v>0</v>
      </c>
      <c r="H518" s="13">
        <v>0</v>
      </c>
      <c r="I518" s="13">
        <v>0</v>
      </c>
      <c r="J518" s="14">
        <v>0</v>
      </c>
      <c r="K518" s="13">
        <v>3</v>
      </c>
      <c r="L518" s="13">
        <v>13</v>
      </c>
      <c r="M518" s="13">
        <v>6</v>
      </c>
      <c r="N518" s="14">
        <v>2</v>
      </c>
      <c r="O518" s="13">
        <v>0.92307452466006823</v>
      </c>
      <c r="P518" s="13">
        <v>0.84721534005842614</v>
      </c>
      <c r="Q518" s="13">
        <v>0.81943553195692009</v>
      </c>
      <c r="R518" s="14">
        <v>0.97276817739962984</v>
      </c>
      <c r="S518" s="13">
        <v>450</v>
      </c>
      <c r="T518" s="13">
        <v>2600</v>
      </c>
      <c r="U518" s="13">
        <v>2400</v>
      </c>
      <c r="V518" s="14">
        <v>2200</v>
      </c>
      <c r="W518" s="13">
        <v>650</v>
      </c>
      <c r="X518" s="13">
        <v>3000</v>
      </c>
      <c r="Y518" s="13">
        <v>3400</v>
      </c>
      <c r="Z518" s="14">
        <v>4700</v>
      </c>
      <c r="AA518" s="13">
        <v>6.561736875680193</v>
      </c>
      <c r="AB518" s="13">
        <v>2</v>
      </c>
      <c r="AC518" s="13">
        <v>11.170203988041374</v>
      </c>
      <c r="AD518" s="14">
        <v>3.4099401885415386</v>
      </c>
      <c r="AE518" s="13">
        <v>19.685210627040579</v>
      </c>
      <c r="AF518" s="13">
        <v>26</v>
      </c>
      <c r="AG518" s="13">
        <v>67.021223928248247</v>
      </c>
      <c r="AH518" s="14">
        <v>6.8198803770830771</v>
      </c>
      <c r="AI518" s="13">
        <v>30.362491287487057</v>
      </c>
      <c r="AJ518" s="13">
        <v>14.923839255066646</v>
      </c>
      <c r="AK518" s="13">
        <v>10.497532177128223</v>
      </c>
      <c r="AL518" s="14">
        <v>6.3935159475917116</v>
      </c>
      <c r="AM518" s="13">
        <v>91.087473862461167</v>
      </c>
      <c r="AN518" s="13">
        <v>194.00991031586639</v>
      </c>
      <c r="AO518" s="13">
        <v>62.985193062769341</v>
      </c>
      <c r="AP518" s="14">
        <v>12.787031895183423</v>
      </c>
    </row>
    <row r="519" spans="2:42" x14ac:dyDescent="0.25">
      <c r="B519" s="11">
        <v>516</v>
      </c>
      <c r="C519" s="13">
        <v>2020.9484654432072</v>
      </c>
      <c r="D519" s="13">
        <v>2954.8492043381825</v>
      </c>
      <c r="E519" s="13">
        <v>2233.8229919609194</v>
      </c>
      <c r="F519" s="14">
        <v>3600</v>
      </c>
      <c r="G519" s="13">
        <v>0</v>
      </c>
      <c r="H519" s="13">
        <v>0</v>
      </c>
      <c r="I519" s="13">
        <v>0</v>
      </c>
      <c r="J519" s="14">
        <v>0</v>
      </c>
      <c r="K519" s="13">
        <v>8</v>
      </c>
      <c r="L519" s="13">
        <v>11</v>
      </c>
      <c r="M519" s="13">
        <v>2</v>
      </c>
      <c r="N519" s="14">
        <v>0</v>
      </c>
      <c r="O519" s="13">
        <v>0.79170747169404421</v>
      </c>
      <c r="P519" s="13">
        <v>0.87990953859262666</v>
      </c>
      <c r="Q519" s="13">
        <v>0.94009239208186079</v>
      </c>
      <c r="R519" s="14">
        <v>1</v>
      </c>
      <c r="S519" s="13">
        <v>1200</v>
      </c>
      <c r="T519" s="13">
        <v>2200</v>
      </c>
      <c r="U519" s="13">
        <v>800</v>
      </c>
      <c r="V519" s="14">
        <v>0</v>
      </c>
      <c r="W519" s="13">
        <v>1400</v>
      </c>
      <c r="X519" s="13">
        <v>2600</v>
      </c>
      <c r="Y519" s="13">
        <v>1800</v>
      </c>
      <c r="Z519" s="14">
        <v>2500</v>
      </c>
      <c r="AA519" s="13">
        <v>2.655053559687615</v>
      </c>
      <c r="AB519" s="13">
        <v>3.2098406044868772</v>
      </c>
      <c r="AC519" s="13">
        <v>9.0077675321688258</v>
      </c>
      <c r="AD519" s="14">
        <v>2.7646931623226023</v>
      </c>
      <c r="AE519" s="13">
        <v>21.24042847750092</v>
      </c>
      <c r="AF519" s="13">
        <v>35.308246649355652</v>
      </c>
      <c r="AG519" s="13">
        <v>18.015535064337652</v>
      </c>
      <c r="AH519" s="14">
        <v>0</v>
      </c>
      <c r="AI519" s="13">
        <v>34.837601535384444</v>
      </c>
      <c r="AJ519" s="13">
        <v>12.511092525205648</v>
      </c>
      <c r="AK519" s="13">
        <v>12.558971318361303</v>
      </c>
      <c r="AL519" s="14">
        <v>4.8480271148456779</v>
      </c>
      <c r="AM519" s="13">
        <v>278.70081228307555</v>
      </c>
      <c r="AN519" s="13">
        <v>137.62201777726213</v>
      </c>
      <c r="AO519" s="13">
        <v>25.117942636722606</v>
      </c>
      <c r="AP519" s="14">
        <v>0</v>
      </c>
    </row>
    <row r="520" spans="2:42" x14ac:dyDescent="0.25">
      <c r="B520" s="11">
        <v>517</v>
      </c>
      <c r="C520" s="13">
        <v>1969.7143134688731</v>
      </c>
      <c r="D520" s="13">
        <v>2899.2645462877699</v>
      </c>
      <c r="E520" s="13">
        <v>2597.2203783705731</v>
      </c>
      <c r="F520" s="14">
        <v>3655.3409806764903</v>
      </c>
      <c r="G520" s="13">
        <v>0</v>
      </c>
      <c r="H520" s="13">
        <v>0</v>
      </c>
      <c r="I520" s="13">
        <v>0</v>
      </c>
      <c r="J520" s="14">
        <v>0</v>
      </c>
      <c r="K520" s="13">
        <v>7</v>
      </c>
      <c r="L520" s="13">
        <v>10</v>
      </c>
      <c r="M520" s="13">
        <v>7</v>
      </c>
      <c r="N520" s="14">
        <v>1</v>
      </c>
      <c r="O520" s="13">
        <v>0.81230053975808936</v>
      </c>
      <c r="P520" s="13">
        <v>0.89677915157105981</v>
      </c>
      <c r="Q520" s="13">
        <v>0.80855672375306253</v>
      </c>
      <c r="R520" s="14">
        <v>0.9848602412280979</v>
      </c>
      <c r="S520" s="13">
        <v>1050</v>
      </c>
      <c r="T520" s="13">
        <v>2000</v>
      </c>
      <c r="U520" s="13">
        <v>2800</v>
      </c>
      <c r="V520" s="14">
        <v>1100</v>
      </c>
      <c r="W520" s="13">
        <v>1250</v>
      </c>
      <c r="X520" s="13">
        <v>2400</v>
      </c>
      <c r="Y520" s="13">
        <v>3800</v>
      </c>
      <c r="Z520" s="14">
        <v>3600</v>
      </c>
      <c r="AA520" s="13">
        <v>8.4442305819102756</v>
      </c>
      <c r="AB520" s="13">
        <v>2.5419675181936237</v>
      </c>
      <c r="AC520" s="13">
        <v>7.6776338084079061</v>
      </c>
      <c r="AD520" s="14">
        <v>5.6034693148241956</v>
      </c>
      <c r="AE520" s="13">
        <v>59.10961407337193</v>
      </c>
      <c r="AF520" s="13">
        <v>25.419675181936235</v>
      </c>
      <c r="AG520" s="13">
        <v>53.743436658855344</v>
      </c>
      <c r="AH520" s="14">
        <v>5.6034693148241956</v>
      </c>
      <c r="AI520" s="13">
        <v>30.168229810711317</v>
      </c>
      <c r="AJ520" s="13">
        <v>12.321834655573756</v>
      </c>
      <c r="AK520" s="13">
        <v>12.013674605562798</v>
      </c>
      <c r="AL520" s="14">
        <v>5.2971570009453322</v>
      </c>
      <c r="AM520" s="13">
        <v>211.17760867497921</v>
      </c>
      <c r="AN520" s="13">
        <v>123.21834655573755</v>
      </c>
      <c r="AO520" s="13">
        <v>84.095722238939587</v>
      </c>
      <c r="AP520" s="14">
        <v>5.2971570009453322</v>
      </c>
    </row>
    <row r="521" spans="2:42" x14ac:dyDescent="0.25">
      <c r="B521" s="11">
        <v>518</v>
      </c>
      <c r="C521" s="13">
        <v>2010.249847081948</v>
      </c>
      <c r="D521" s="13">
        <v>3009.2892006085658</v>
      </c>
      <c r="E521" s="13">
        <v>2300.7558074750496</v>
      </c>
      <c r="F521" s="14">
        <v>3660.0743666141839</v>
      </c>
      <c r="G521" s="13">
        <v>0</v>
      </c>
      <c r="H521" s="13">
        <v>0</v>
      </c>
      <c r="I521" s="13">
        <v>0</v>
      </c>
      <c r="J521" s="14">
        <v>0</v>
      </c>
      <c r="K521" s="13">
        <v>7</v>
      </c>
      <c r="L521" s="13">
        <v>14</v>
      </c>
      <c r="M521" s="13">
        <v>4</v>
      </c>
      <c r="N521" s="14">
        <v>2</v>
      </c>
      <c r="O521" s="13">
        <v>0.79592096590507833</v>
      </c>
      <c r="P521" s="13">
        <v>0.86399140350957437</v>
      </c>
      <c r="Q521" s="13">
        <v>0.91274353983034473</v>
      </c>
      <c r="R521" s="14">
        <v>0.98358657213029344</v>
      </c>
      <c r="S521" s="13">
        <v>1050</v>
      </c>
      <c r="T521" s="13">
        <v>2800</v>
      </c>
      <c r="U521" s="13">
        <v>1600</v>
      </c>
      <c r="V521" s="14">
        <v>2200</v>
      </c>
      <c r="W521" s="13">
        <v>1250</v>
      </c>
      <c r="X521" s="13">
        <v>3200</v>
      </c>
      <c r="Y521" s="13">
        <v>2600</v>
      </c>
      <c r="Z521" s="14">
        <v>4700</v>
      </c>
      <c r="AA521" s="13">
        <v>7.269637674722766</v>
      </c>
      <c r="AB521" s="13">
        <v>2.6485880189339714</v>
      </c>
      <c r="AC521" s="13">
        <v>7.4128024200386617</v>
      </c>
      <c r="AD521" s="14">
        <v>2</v>
      </c>
      <c r="AE521" s="13">
        <v>50.887463723059362</v>
      </c>
      <c r="AF521" s="13">
        <v>37.080232265075601</v>
      </c>
      <c r="AG521" s="13">
        <v>29.651209680154647</v>
      </c>
      <c r="AH521" s="14">
        <v>4</v>
      </c>
      <c r="AI521" s="13">
        <v>34.712335053375384</v>
      </c>
      <c r="AJ521" s="13">
        <v>11.340867620081225</v>
      </c>
      <c r="AK521" s="13">
        <v>8.2933604104992877</v>
      </c>
      <c r="AL521" s="14">
        <v>3.9088340330943572</v>
      </c>
      <c r="AM521" s="13">
        <v>242.98634537362767</v>
      </c>
      <c r="AN521" s="13">
        <v>158.77214668113714</v>
      </c>
      <c r="AO521" s="13">
        <v>33.173441641997151</v>
      </c>
      <c r="AP521" s="14">
        <v>7.8176680661887143</v>
      </c>
    </row>
    <row r="522" spans="2:42" x14ac:dyDescent="0.25">
      <c r="B522" s="11">
        <v>519</v>
      </c>
      <c r="C522" s="13">
        <v>2367.6181471896193</v>
      </c>
      <c r="D522" s="13">
        <v>2741.5821623438364</v>
      </c>
      <c r="E522" s="13">
        <v>2295.0154493401819</v>
      </c>
      <c r="F522" s="14">
        <v>3723.1973950975039</v>
      </c>
      <c r="G522" s="13">
        <v>0</v>
      </c>
      <c r="H522" s="13">
        <v>0</v>
      </c>
      <c r="I522" s="13">
        <v>0</v>
      </c>
      <c r="J522" s="14">
        <v>0</v>
      </c>
      <c r="K522" s="13">
        <v>14</v>
      </c>
      <c r="L522" s="13">
        <v>7</v>
      </c>
      <c r="M522" s="13">
        <v>4</v>
      </c>
      <c r="N522" s="14">
        <v>2</v>
      </c>
      <c r="O522" s="13">
        <v>0.67578464960627715</v>
      </c>
      <c r="P522" s="13">
        <v>0.94835749798474211</v>
      </c>
      <c r="Q522" s="13">
        <v>0.91502652001917939</v>
      </c>
      <c r="R522" s="14">
        <v>0.96691086127753445</v>
      </c>
      <c r="S522" s="13">
        <v>2100</v>
      </c>
      <c r="T522" s="13">
        <v>1400</v>
      </c>
      <c r="U522" s="13">
        <v>1600</v>
      </c>
      <c r="V522" s="14">
        <v>2200</v>
      </c>
      <c r="W522" s="13">
        <v>2300</v>
      </c>
      <c r="X522" s="13">
        <v>1800</v>
      </c>
      <c r="Y522" s="13">
        <v>2600</v>
      </c>
      <c r="Z522" s="14">
        <v>4700</v>
      </c>
      <c r="AA522" s="13">
        <v>4.8999663448499868</v>
      </c>
      <c r="AB522" s="13">
        <v>2.3617760697723043</v>
      </c>
      <c r="AC522" s="13">
        <v>2.1655272655339584</v>
      </c>
      <c r="AD522" s="14">
        <v>5.7777071884942526</v>
      </c>
      <c r="AE522" s="13">
        <v>68.599528827899817</v>
      </c>
      <c r="AF522" s="13">
        <v>16.53243248840613</v>
      </c>
      <c r="AG522" s="13">
        <v>8.6621090621358334</v>
      </c>
      <c r="AH522" s="14">
        <v>11.555414376988505</v>
      </c>
      <c r="AI522" s="13">
        <v>28.447898267075789</v>
      </c>
      <c r="AJ522" s="13">
        <v>8.2618243447950253</v>
      </c>
      <c r="AK522" s="13">
        <v>13.129699131013764</v>
      </c>
      <c r="AL522" s="14">
        <v>6.1343827515933445</v>
      </c>
      <c r="AM522" s="13">
        <v>398.27057573906103</v>
      </c>
      <c r="AN522" s="13">
        <v>57.832770413565179</v>
      </c>
      <c r="AO522" s="13">
        <v>52.518796524055055</v>
      </c>
      <c r="AP522" s="14">
        <v>12.268765503186689</v>
      </c>
    </row>
    <row r="523" spans="2:42" x14ac:dyDescent="0.25">
      <c r="B523" s="11">
        <v>520</v>
      </c>
      <c r="C523" s="13">
        <v>1843.996185517002</v>
      </c>
      <c r="D523" s="13">
        <v>2718.3774823449739</v>
      </c>
      <c r="E523" s="13">
        <v>2330.7177820975126</v>
      </c>
      <c r="F523" s="14">
        <v>3641.9973131622023</v>
      </c>
      <c r="G523" s="13">
        <v>0</v>
      </c>
      <c r="H523" s="13">
        <v>0</v>
      </c>
      <c r="I523" s="13">
        <v>0</v>
      </c>
      <c r="J523" s="14">
        <v>0</v>
      </c>
      <c r="K523" s="13">
        <v>7</v>
      </c>
      <c r="L523" s="13">
        <v>5</v>
      </c>
      <c r="M523" s="13">
        <v>7</v>
      </c>
      <c r="N523" s="14">
        <v>1</v>
      </c>
      <c r="O523" s="13">
        <v>0.86768075366240915</v>
      </c>
      <c r="P523" s="13">
        <v>0.95645289033116287</v>
      </c>
      <c r="Q523" s="13">
        <v>0.90100998762283446</v>
      </c>
      <c r="R523" s="14">
        <v>0.98846860402383496</v>
      </c>
      <c r="S523" s="13">
        <v>1050</v>
      </c>
      <c r="T523" s="13">
        <v>1000</v>
      </c>
      <c r="U523" s="13">
        <v>2800</v>
      </c>
      <c r="V523" s="14">
        <v>1100</v>
      </c>
      <c r="W523" s="13">
        <v>1250</v>
      </c>
      <c r="X523" s="13">
        <v>1400</v>
      </c>
      <c r="Y523" s="13">
        <v>3800</v>
      </c>
      <c r="Z523" s="14">
        <v>3600</v>
      </c>
      <c r="AA523" s="13">
        <v>3.2965914707948514</v>
      </c>
      <c r="AB523" s="13">
        <v>3.9216399805403697</v>
      </c>
      <c r="AC523" s="13">
        <v>3.6228959829645628</v>
      </c>
      <c r="AD523" s="14">
        <v>3.4429020720878958</v>
      </c>
      <c r="AE523" s="13">
        <v>23.07614029556396</v>
      </c>
      <c r="AF523" s="13">
        <v>19.608199902701848</v>
      </c>
      <c r="AG523" s="13">
        <v>25.360271880751938</v>
      </c>
      <c r="AH523" s="14">
        <v>3.4429020720878958</v>
      </c>
      <c r="AI523" s="13">
        <v>23.923367775795263</v>
      </c>
      <c r="AJ523" s="13">
        <v>8.6199276040847224</v>
      </c>
      <c r="AK523" s="13">
        <v>6.5589338615438875</v>
      </c>
      <c r="AL523" s="14">
        <v>4.859703030750878</v>
      </c>
      <c r="AM523" s="13">
        <v>167.46357443056684</v>
      </c>
      <c r="AN523" s="13">
        <v>43.099638020423612</v>
      </c>
      <c r="AO523" s="13">
        <v>45.912537030807215</v>
      </c>
      <c r="AP523" s="14">
        <v>4.859703030750878</v>
      </c>
    </row>
    <row r="524" spans="2:42" x14ac:dyDescent="0.25">
      <c r="B524" s="11">
        <v>521</v>
      </c>
      <c r="C524" s="13">
        <v>2075.190884979872</v>
      </c>
      <c r="D524" s="13">
        <v>3047.9445324771564</v>
      </c>
      <c r="E524" s="13">
        <v>2531.1068059847762</v>
      </c>
      <c r="F524" s="14">
        <v>3660.9047579366579</v>
      </c>
      <c r="G524" s="13">
        <v>0</v>
      </c>
      <c r="H524" s="13">
        <v>0</v>
      </c>
      <c r="I524" s="13">
        <v>0</v>
      </c>
      <c r="J524" s="14">
        <v>0</v>
      </c>
      <c r="K524" s="13">
        <v>9</v>
      </c>
      <c r="L524" s="13">
        <v>11</v>
      </c>
      <c r="M524" s="13">
        <v>5</v>
      </c>
      <c r="N524" s="14">
        <v>2</v>
      </c>
      <c r="O524" s="13">
        <v>0.77101340969677545</v>
      </c>
      <c r="P524" s="13">
        <v>0.85303389621952919</v>
      </c>
      <c r="Q524" s="13">
        <v>0.82967656482712282</v>
      </c>
      <c r="R524" s="14">
        <v>0.98336346833262478</v>
      </c>
      <c r="S524" s="13">
        <v>1350</v>
      </c>
      <c r="T524" s="13">
        <v>2200</v>
      </c>
      <c r="U524" s="13">
        <v>2000</v>
      </c>
      <c r="V524" s="14">
        <v>2200</v>
      </c>
      <c r="W524" s="13">
        <v>1550</v>
      </c>
      <c r="X524" s="13">
        <v>2600</v>
      </c>
      <c r="Y524" s="13">
        <v>3000</v>
      </c>
      <c r="Z524" s="14">
        <v>4700</v>
      </c>
      <c r="AA524" s="13">
        <v>6.5469145842110885</v>
      </c>
      <c r="AB524" s="13">
        <v>4.0942894253345017</v>
      </c>
      <c r="AC524" s="13">
        <v>9.8471858399535996</v>
      </c>
      <c r="AD524" s="14">
        <v>2</v>
      </c>
      <c r="AE524" s="13">
        <v>58.922231257899796</v>
      </c>
      <c r="AF524" s="13">
        <v>45.037183678679519</v>
      </c>
      <c r="AG524" s="13">
        <v>49.235929199767995</v>
      </c>
      <c r="AH524" s="14">
        <v>4</v>
      </c>
      <c r="AI524" s="13">
        <v>30.09093986430484</v>
      </c>
      <c r="AJ524" s="13">
        <v>15.144909615018044</v>
      </c>
      <c r="AK524" s="13">
        <v>14.679388824940713</v>
      </c>
      <c r="AL524" s="14">
        <v>3.9891514002550723</v>
      </c>
      <c r="AM524" s="13">
        <v>270.81845877874355</v>
      </c>
      <c r="AN524" s="13">
        <v>166.59400576519849</v>
      </c>
      <c r="AO524" s="13">
        <v>73.396944124703566</v>
      </c>
      <c r="AP524" s="14">
        <v>7.9783028005101446</v>
      </c>
    </row>
    <row r="525" spans="2:42" x14ac:dyDescent="0.25">
      <c r="B525" s="11">
        <v>522</v>
      </c>
      <c r="C525" s="13">
        <v>1760.4809437631459</v>
      </c>
      <c r="D525" s="13">
        <v>2765.3904103236737</v>
      </c>
      <c r="E525" s="13">
        <v>2401.8272334324497</v>
      </c>
      <c r="F525" s="14">
        <v>3600</v>
      </c>
      <c r="G525" s="13">
        <v>0</v>
      </c>
      <c r="H525" s="13">
        <v>0</v>
      </c>
      <c r="I525" s="13">
        <v>0</v>
      </c>
      <c r="J525" s="14">
        <v>0</v>
      </c>
      <c r="K525" s="13">
        <v>4</v>
      </c>
      <c r="L525" s="13">
        <v>6</v>
      </c>
      <c r="M525" s="13">
        <v>5</v>
      </c>
      <c r="N525" s="14">
        <v>0</v>
      </c>
      <c r="O525" s="13">
        <v>0.90884255559159466</v>
      </c>
      <c r="P525" s="13">
        <v>0.94019274468218184</v>
      </c>
      <c r="Q525" s="13">
        <v>0.87433432795201149</v>
      </c>
      <c r="R525" s="14">
        <v>1</v>
      </c>
      <c r="S525" s="13">
        <v>600</v>
      </c>
      <c r="T525" s="13">
        <v>1200</v>
      </c>
      <c r="U525" s="13">
        <v>2000</v>
      </c>
      <c r="V525" s="14">
        <v>0</v>
      </c>
      <c r="W525" s="13">
        <v>800</v>
      </c>
      <c r="X525" s="13">
        <v>1600</v>
      </c>
      <c r="Y525" s="13">
        <v>3000</v>
      </c>
      <c r="Z525" s="14">
        <v>2500</v>
      </c>
      <c r="AA525" s="13">
        <v>4.9560274929878618</v>
      </c>
      <c r="AB525" s="13">
        <v>3.4557282996686971</v>
      </c>
      <c r="AC525" s="13">
        <v>9.867673576667876</v>
      </c>
      <c r="AD525" s="14">
        <v>5.5642621938291512</v>
      </c>
      <c r="AE525" s="13">
        <v>19.824109971951447</v>
      </c>
      <c r="AF525" s="13">
        <v>20.734369798012182</v>
      </c>
      <c r="AG525" s="13">
        <v>49.33836788333938</v>
      </c>
      <c r="AH525" s="14">
        <v>0</v>
      </c>
      <c r="AI525" s="13">
        <v>27.860652494038067</v>
      </c>
      <c r="AJ525" s="13">
        <v>10.89801297660766</v>
      </c>
      <c r="AK525" s="13">
        <v>8.2281831982424549</v>
      </c>
      <c r="AL525" s="14">
        <v>2.9511331215046877</v>
      </c>
      <c r="AM525" s="13">
        <v>111.44260997615227</v>
      </c>
      <c r="AN525" s="13">
        <v>65.388077859645961</v>
      </c>
      <c r="AO525" s="13">
        <v>41.140915991212275</v>
      </c>
      <c r="AP525" s="14">
        <v>0</v>
      </c>
    </row>
    <row r="526" spans="2:42" x14ac:dyDescent="0.25">
      <c r="B526" s="11">
        <v>523</v>
      </c>
      <c r="C526" s="13">
        <v>2217.6605616935149</v>
      </c>
      <c r="D526" s="13">
        <v>2796.0518431548376</v>
      </c>
      <c r="E526" s="13">
        <v>2417.6132256098554</v>
      </c>
      <c r="F526" s="14">
        <v>3600</v>
      </c>
      <c r="G526" s="13">
        <v>0</v>
      </c>
      <c r="H526" s="13">
        <v>0</v>
      </c>
      <c r="I526" s="13">
        <v>0</v>
      </c>
      <c r="J526" s="14">
        <v>0</v>
      </c>
      <c r="K526" s="13">
        <v>11</v>
      </c>
      <c r="L526" s="13">
        <v>14</v>
      </c>
      <c r="M526" s="13">
        <v>4</v>
      </c>
      <c r="N526" s="14">
        <v>0</v>
      </c>
      <c r="O526" s="13">
        <v>0.7214810181672533</v>
      </c>
      <c r="P526" s="13">
        <v>0.92988261514721104</v>
      </c>
      <c r="Q526" s="13">
        <v>0.86862529446589387</v>
      </c>
      <c r="R526" s="14">
        <v>1</v>
      </c>
      <c r="S526" s="13">
        <v>1650</v>
      </c>
      <c r="T526" s="13">
        <v>2800</v>
      </c>
      <c r="U526" s="13">
        <v>1600</v>
      </c>
      <c r="V526" s="14">
        <v>0</v>
      </c>
      <c r="W526" s="13">
        <v>1850</v>
      </c>
      <c r="X526" s="13">
        <v>3200</v>
      </c>
      <c r="Y526" s="13">
        <v>2600</v>
      </c>
      <c r="Z526" s="14">
        <v>2500</v>
      </c>
      <c r="AA526" s="13">
        <v>2.4226140669040719</v>
      </c>
      <c r="AB526" s="13">
        <v>3.1394109338873677</v>
      </c>
      <c r="AC526" s="13">
        <v>10.352087897617844</v>
      </c>
      <c r="AD526" s="14">
        <v>4.0968943940915459</v>
      </c>
      <c r="AE526" s="13">
        <v>26.648754735944792</v>
      </c>
      <c r="AF526" s="13">
        <v>43.951753074423145</v>
      </c>
      <c r="AG526" s="13">
        <v>41.408351590471376</v>
      </c>
      <c r="AH526" s="14">
        <v>0</v>
      </c>
      <c r="AI526" s="13">
        <v>34.038052645746404</v>
      </c>
      <c r="AJ526" s="13">
        <v>4.0726629366852212</v>
      </c>
      <c r="AK526" s="13">
        <v>13.295359098521272</v>
      </c>
      <c r="AL526" s="14">
        <v>6.288982985634326</v>
      </c>
      <c r="AM526" s="13">
        <v>374.41857910321045</v>
      </c>
      <c r="AN526" s="13">
        <v>57.0172811135931</v>
      </c>
      <c r="AO526" s="13">
        <v>53.18143639408509</v>
      </c>
      <c r="AP526" s="14">
        <v>0</v>
      </c>
    </row>
    <row r="527" spans="2:42" x14ac:dyDescent="0.25">
      <c r="B527" s="11">
        <v>524</v>
      </c>
      <c r="C527" s="13">
        <v>2033.6989712911193</v>
      </c>
      <c r="D527" s="13">
        <v>2831.6644308025911</v>
      </c>
      <c r="E527" s="13">
        <v>2579.4415410276492</v>
      </c>
      <c r="F527" s="14">
        <v>3759.6102093970103</v>
      </c>
      <c r="G527" s="13">
        <v>0</v>
      </c>
      <c r="H527" s="13">
        <v>0</v>
      </c>
      <c r="I527" s="13">
        <v>0</v>
      </c>
      <c r="J527" s="14">
        <v>0</v>
      </c>
      <c r="K527" s="13">
        <v>9</v>
      </c>
      <c r="L527" s="13">
        <v>9</v>
      </c>
      <c r="M527" s="13">
        <v>5</v>
      </c>
      <c r="N527" s="14">
        <v>2</v>
      </c>
      <c r="O527" s="13">
        <v>0.78674377210518032</v>
      </c>
      <c r="P527" s="13">
        <v>0.91818789391759614</v>
      </c>
      <c r="Q527" s="13">
        <v>0.81412971241959609</v>
      </c>
      <c r="R527" s="14">
        <v>0.95754607512287571</v>
      </c>
      <c r="S527" s="13">
        <v>1350</v>
      </c>
      <c r="T527" s="13">
        <v>1800</v>
      </c>
      <c r="U527" s="13">
        <v>2000</v>
      </c>
      <c r="V527" s="14">
        <v>2200</v>
      </c>
      <c r="W527" s="13">
        <v>1550</v>
      </c>
      <c r="X527" s="13">
        <v>2200</v>
      </c>
      <c r="Y527" s="13">
        <v>3000</v>
      </c>
      <c r="Z527" s="14">
        <v>4700</v>
      </c>
      <c r="AA527" s="13">
        <v>2.5571293561921626</v>
      </c>
      <c r="AB527" s="13">
        <v>2.0078612692551601</v>
      </c>
      <c r="AC527" s="13">
        <v>12.79668529485143</v>
      </c>
      <c r="AD527" s="14">
        <v>9.7899851529876898</v>
      </c>
      <c r="AE527" s="13">
        <v>23.014164205729465</v>
      </c>
      <c r="AF527" s="13">
        <v>18.070751423296439</v>
      </c>
      <c r="AG527" s="13">
        <v>63.983426474257151</v>
      </c>
      <c r="AH527" s="14">
        <v>19.57997030597538</v>
      </c>
      <c r="AI527" s="13">
        <v>31.563867106978993</v>
      </c>
      <c r="AJ527" s="13">
        <v>11.082075703929473</v>
      </c>
      <c r="AK527" s="13">
        <v>13.968636116726735</v>
      </c>
      <c r="AL527" s="14">
        <v>5.4934278027770613</v>
      </c>
      <c r="AM527" s="13">
        <v>284.07480396281096</v>
      </c>
      <c r="AN527" s="13">
        <v>99.738681335365257</v>
      </c>
      <c r="AO527" s="13">
        <v>69.843180583633682</v>
      </c>
      <c r="AP527" s="14">
        <v>10.986855605554123</v>
      </c>
    </row>
    <row r="528" spans="2:42" x14ac:dyDescent="0.25">
      <c r="B528" s="11">
        <v>525</v>
      </c>
      <c r="C528" s="13">
        <v>2076.2013460247517</v>
      </c>
      <c r="D528" s="13">
        <v>3067.1947284439175</v>
      </c>
      <c r="E528" s="13">
        <v>2159.7197979852053</v>
      </c>
      <c r="F528" s="14">
        <v>3670.1443354864914</v>
      </c>
      <c r="G528" s="13">
        <v>0</v>
      </c>
      <c r="H528" s="13">
        <v>0</v>
      </c>
      <c r="I528" s="13">
        <v>0</v>
      </c>
      <c r="J528" s="14">
        <v>0</v>
      </c>
      <c r="K528" s="13">
        <v>9</v>
      </c>
      <c r="L528" s="13">
        <v>15</v>
      </c>
      <c r="M528" s="13">
        <v>1</v>
      </c>
      <c r="N528" s="14">
        <v>2</v>
      </c>
      <c r="O528" s="13">
        <v>0.77063816718136613</v>
      </c>
      <c r="P528" s="13">
        <v>0.84768012147668892</v>
      </c>
      <c r="Q528" s="13">
        <v>0.97234835831902</v>
      </c>
      <c r="R528" s="14">
        <v>0.98088785369875831</v>
      </c>
      <c r="S528" s="13">
        <v>1350</v>
      </c>
      <c r="T528" s="13">
        <v>3000</v>
      </c>
      <c r="U528" s="13">
        <v>400</v>
      </c>
      <c r="V528" s="14">
        <v>2200</v>
      </c>
      <c r="W528" s="13">
        <v>1550</v>
      </c>
      <c r="X528" s="13">
        <v>3400</v>
      </c>
      <c r="Y528" s="13">
        <v>1400</v>
      </c>
      <c r="Z528" s="14">
        <v>4700</v>
      </c>
      <c r="AA528" s="13">
        <v>2.8715723945163978</v>
      </c>
      <c r="AB528" s="13">
        <v>2.4512963761823032</v>
      </c>
      <c r="AC528" s="13">
        <v>8.1568251860248893</v>
      </c>
      <c r="AD528" s="14">
        <v>2</v>
      </c>
      <c r="AE528" s="13">
        <v>25.844151550647581</v>
      </c>
      <c r="AF528" s="13">
        <v>36.769445642734546</v>
      </c>
      <c r="AG528" s="13">
        <v>8.1568251860248893</v>
      </c>
      <c r="AH528" s="14">
        <v>4</v>
      </c>
      <c r="AI528" s="13">
        <v>33.826320856465031</v>
      </c>
      <c r="AJ528" s="13">
        <v>12.171411962055556</v>
      </c>
      <c r="AK528" s="13">
        <v>11.752356824280721</v>
      </c>
      <c r="AL528" s="14">
        <v>4.8803726684470217</v>
      </c>
      <c r="AM528" s="13">
        <v>304.43688770818528</v>
      </c>
      <c r="AN528" s="13">
        <v>182.57117943083335</v>
      </c>
      <c r="AO528" s="13">
        <v>11.752356824280721</v>
      </c>
      <c r="AP528" s="14">
        <v>9.7607453368940433</v>
      </c>
    </row>
    <row r="529" spans="2:42" x14ac:dyDescent="0.25">
      <c r="B529" s="11">
        <v>526</v>
      </c>
      <c r="C529" s="13">
        <v>2413.9656446643644</v>
      </c>
      <c r="D529" s="13">
        <v>2683.9257863991515</v>
      </c>
      <c r="E529" s="13">
        <v>2474.5598822904058</v>
      </c>
      <c r="F529" s="14">
        <v>3600</v>
      </c>
      <c r="G529" s="13">
        <v>0</v>
      </c>
      <c r="H529" s="13">
        <v>0</v>
      </c>
      <c r="I529" s="13">
        <v>0</v>
      </c>
      <c r="J529" s="14">
        <v>0</v>
      </c>
      <c r="K529" s="13">
        <v>13</v>
      </c>
      <c r="L529" s="13">
        <v>7</v>
      </c>
      <c r="M529" s="13">
        <v>5</v>
      </c>
      <c r="N529" s="14">
        <v>0</v>
      </c>
      <c r="O529" s="13">
        <v>0.66280976431313821</v>
      </c>
      <c r="P529" s="13">
        <v>0.9687302134714576</v>
      </c>
      <c r="Q529" s="13">
        <v>0.84863575742458086</v>
      </c>
      <c r="R529" s="14">
        <v>1</v>
      </c>
      <c r="S529" s="13">
        <v>1950</v>
      </c>
      <c r="T529" s="13">
        <v>1400</v>
      </c>
      <c r="U529" s="13">
        <v>2000</v>
      </c>
      <c r="V529" s="14">
        <v>0</v>
      </c>
      <c r="W529" s="13">
        <v>2150</v>
      </c>
      <c r="X529" s="13">
        <v>1800</v>
      </c>
      <c r="Y529" s="13">
        <v>3000</v>
      </c>
      <c r="Z529" s="14">
        <v>2500</v>
      </c>
      <c r="AA529" s="13">
        <v>8.9478509604330689</v>
      </c>
      <c r="AB529" s="13">
        <v>2.3379062782131923</v>
      </c>
      <c r="AC529" s="13">
        <v>10.116914747083227</v>
      </c>
      <c r="AD529" s="14">
        <v>7.7973868537556354</v>
      </c>
      <c r="AE529" s="13">
        <v>116.3220624856299</v>
      </c>
      <c r="AF529" s="13">
        <v>16.365343947492345</v>
      </c>
      <c r="AG529" s="13">
        <v>50.584573735416136</v>
      </c>
      <c r="AH529" s="14">
        <v>0</v>
      </c>
      <c r="AI529" s="13">
        <v>28.402452069496235</v>
      </c>
      <c r="AJ529" s="13">
        <v>4.0947355219441057</v>
      </c>
      <c r="AK529" s="13">
        <v>11.679536183777127</v>
      </c>
      <c r="AL529" s="14">
        <v>3.7586205988618371</v>
      </c>
      <c r="AM529" s="13">
        <v>369.23187690345105</v>
      </c>
      <c r="AN529" s="13">
        <v>28.66314865360874</v>
      </c>
      <c r="AO529" s="13">
        <v>58.397680918885641</v>
      </c>
      <c r="AP529" s="14">
        <v>0</v>
      </c>
    </row>
    <row r="530" spans="2:42" x14ac:dyDescent="0.25">
      <c r="B530" s="11">
        <v>527</v>
      </c>
      <c r="C530" s="13">
        <v>2027.2257768390577</v>
      </c>
      <c r="D530" s="13">
        <v>2809.5804902916079</v>
      </c>
      <c r="E530" s="13">
        <v>2171.9451864270309</v>
      </c>
      <c r="F530" s="14">
        <v>3600</v>
      </c>
      <c r="G530" s="13">
        <v>0</v>
      </c>
      <c r="H530" s="13">
        <v>0</v>
      </c>
      <c r="I530" s="13">
        <v>0</v>
      </c>
      <c r="J530" s="14">
        <v>0</v>
      </c>
      <c r="K530" s="13">
        <v>9</v>
      </c>
      <c r="L530" s="13">
        <v>12</v>
      </c>
      <c r="M530" s="13">
        <v>1</v>
      </c>
      <c r="N530" s="14">
        <v>0</v>
      </c>
      <c r="O530" s="13">
        <v>0.78925594686093248</v>
      </c>
      <c r="P530" s="13">
        <v>0.92540505921940841</v>
      </c>
      <c r="Q530" s="13">
        <v>0.96687522922924929</v>
      </c>
      <c r="R530" s="14">
        <v>1</v>
      </c>
      <c r="S530" s="13">
        <v>1350</v>
      </c>
      <c r="T530" s="13">
        <v>2400</v>
      </c>
      <c r="U530" s="13">
        <v>400</v>
      </c>
      <c r="V530" s="14">
        <v>0</v>
      </c>
      <c r="W530" s="13">
        <v>1550</v>
      </c>
      <c r="X530" s="13">
        <v>2800</v>
      </c>
      <c r="Y530" s="13">
        <v>1400</v>
      </c>
      <c r="Z530" s="14">
        <v>2500</v>
      </c>
      <c r="AA530" s="13">
        <v>5.9095647479031008</v>
      </c>
      <c r="AB530" s="13">
        <v>4.0123252236613132</v>
      </c>
      <c r="AC530" s="13">
        <v>12.25221403537471</v>
      </c>
      <c r="AD530" s="14">
        <v>3.6410119112366965</v>
      </c>
      <c r="AE530" s="13">
        <v>53.186082731127911</v>
      </c>
      <c r="AF530" s="13">
        <v>48.147902683935754</v>
      </c>
      <c r="AG530" s="13">
        <v>12.25221403537471</v>
      </c>
      <c r="AH530" s="14">
        <v>0</v>
      </c>
      <c r="AI530" s="13">
        <v>27.809483754347692</v>
      </c>
      <c r="AJ530" s="13">
        <v>4.9390676700096758</v>
      </c>
      <c r="AK530" s="13">
        <v>11.597620919565802</v>
      </c>
      <c r="AL530" s="14">
        <v>4.2291597374238945</v>
      </c>
      <c r="AM530" s="13">
        <v>250.28535378912923</v>
      </c>
      <c r="AN530" s="13">
        <v>59.26881204011611</v>
      </c>
      <c r="AO530" s="13">
        <v>11.597620919565802</v>
      </c>
      <c r="AP530" s="14">
        <v>0</v>
      </c>
    </row>
    <row r="531" spans="2:42" x14ac:dyDescent="0.25">
      <c r="B531" s="11">
        <v>528</v>
      </c>
      <c r="C531" s="13">
        <v>2231.9169901167538</v>
      </c>
      <c r="D531" s="13">
        <v>2747.6852637963807</v>
      </c>
      <c r="E531" s="13">
        <v>2133.9599565633957</v>
      </c>
      <c r="F531" s="14">
        <v>3600</v>
      </c>
      <c r="G531" s="13">
        <v>0</v>
      </c>
      <c r="H531" s="13">
        <v>0</v>
      </c>
      <c r="I531" s="13">
        <v>0</v>
      </c>
      <c r="J531" s="14">
        <v>0</v>
      </c>
      <c r="K531" s="13">
        <v>12</v>
      </c>
      <c r="L531" s="13">
        <v>9</v>
      </c>
      <c r="M531" s="13">
        <v>1</v>
      </c>
      <c r="N531" s="14">
        <v>0</v>
      </c>
      <c r="O531" s="13">
        <v>0.71687253920509941</v>
      </c>
      <c r="P531" s="13">
        <v>0.9462510260027639</v>
      </c>
      <c r="Q531" s="13">
        <v>0.98408594479060141</v>
      </c>
      <c r="R531" s="14">
        <v>1</v>
      </c>
      <c r="S531" s="13">
        <v>1800</v>
      </c>
      <c r="T531" s="13">
        <v>1800</v>
      </c>
      <c r="U531" s="13">
        <v>400</v>
      </c>
      <c r="V531" s="14">
        <v>0</v>
      </c>
      <c r="W531" s="13">
        <v>2000</v>
      </c>
      <c r="X531" s="13">
        <v>2200</v>
      </c>
      <c r="Y531" s="13">
        <v>1400</v>
      </c>
      <c r="Z531" s="14">
        <v>2500</v>
      </c>
      <c r="AA531" s="13">
        <v>5.9838247667487474</v>
      </c>
      <c r="AB531" s="13">
        <v>2</v>
      </c>
      <c r="AC531" s="13">
        <v>3.3157923701269318</v>
      </c>
      <c r="AD531" s="14">
        <v>3.1024004913130216</v>
      </c>
      <c r="AE531" s="13">
        <v>71.805897200984973</v>
      </c>
      <c r="AF531" s="13">
        <v>18</v>
      </c>
      <c r="AG531" s="13">
        <v>3.3157923701269318</v>
      </c>
      <c r="AH531" s="14">
        <v>0</v>
      </c>
      <c r="AI531" s="13">
        <v>27.991470528639336</v>
      </c>
      <c r="AJ531" s="13">
        <v>6.5998358395577776</v>
      </c>
      <c r="AK531" s="13">
        <v>8.1423273806400687</v>
      </c>
      <c r="AL531" s="14">
        <v>6.2435503811397481</v>
      </c>
      <c r="AM531" s="13">
        <v>335.89764634367202</v>
      </c>
      <c r="AN531" s="13">
        <v>59.398522556019998</v>
      </c>
      <c r="AO531" s="13">
        <v>8.1423273806400687</v>
      </c>
      <c r="AP531" s="14">
        <v>0</v>
      </c>
    </row>
    <row r="532" spans="2:42" x14ac:dyDescent="0.25">
      <c r="B532" s="11">
        <v>529</v>
      </c>
      <c r="C532" s="13">
        <v>2010.5706803601254</v>
      </c>
      <c r="D532" s="13">
        <v>2995.2730401095118</v>
      </c>
      <c r="E532" s="13">
        <v>2231.9109948345731</v>
      </c>
      <c r="F532" s="14">
        <v>3600</v>
      </c>
      <c r="G532" s="13">
        <v>0</v>
      </c>
      <c r="H532" s="13">
        <v>0</v>
      </c>
      <c r="I532" s="13">
        <v>0</v>
      </c>
      <c r="J532" s="14">
        <v>0</v>
      </c>
      <c r="K532" s="13">
        <v>9</v>
      </c>
      <c r="L532" s="13">
        <v>14</v>
      </c>
      <c r="M532" s="13">
        <v>2</v>
      </c>
      <c r="N532" s="14">
        <v>0</v>
      </c>
      <c r="O532" s="13">
        <v>0.79579395821758148</v>
      </c>
      <c r="P532" s="13">
        <v>0.86803438791174115</v>
      </c>
      <c r="Q532" s="13">
        <v>0.94089773510688302</v>
      </c>
      <c r="R532" s="14">
        <v>1</v>
      </c>
      <c r="S532" s="13">
        <v>1350</v>
      </c>
      <c r="T532" s="13">
        <v>2800</v>
      </c>
      <c r="U532" s="13">
        <v>800</v>
      </c>
      <c r="V532" s="14">
        <v>0</v>
      </c>
      <c r="W532" s="13">
        <v>1550</v>
      </c>
      <c r="X532" s="13">
        <v>3200</v>
      </c>
      <c r="Y532" s="13">
        <v>1800</v>
      </c>
      <c r="Z532" s="14">
        <v>2500</v>
      </c>
      <c r="AA532" s="13">
        <v>2</v>
      </c>
      <c r="AB532" s="13">
        <v>2.8922530240157402</v>
      </c>
      <c r="AC532" s="13">
        <v>8.6959491713858981</v>
      </c>
      <c r="AD532" s="14">
        <v>5.1052926135639671</v>
      </c>
      <c r="AE532" s="13">
        <v>18</v>
      </c>
      <c r="AF532" s="13">
        <v>40.491542336220363</v>
      </c>
      <c r="AG532" s="13">
        <v>17.391898342771796</v>
      </c>
      <c r="AH532" s="14">
        <v>0</v>
      </c>
      <c r="AI532" s="13">
        <v>30.672966685186957</v>
      </c>
      <c r="AJ532" s="13">
        <v>10.681352790776611</v>
      </c>
      <c r="AK532" s="13">
        <v>12.580866190136181</v>
      </c>
      <c r="AL532" s="14">
        <v>4.2004310856754667</v>
      </c>
      <c r="AM532" s="13">
        <v>276.05670016668262</v>
      </c>
      <c r="AN532" s="13">
        <v>149.53893907087254</v>
      </c>
      <c r="AO532" s="13">
        <v>25.161732380272362</v>
      </c>
      <c r="AP532" s="14">
        <v>0</v>
      </c>
    </row>
    <row r="533" spans="2:42" x14ac:dyDescent="0.25">
      <c r="B533" s="11">
        <v>530</v>
      </c>
      <c r="C533" s="13">
        <v>2139.630235465816</v>
      </c>
      <c r="D533" s="13">
        <v>3148.7043327820625</v>
      </c>
      <c r="E533" s="13">
        <v>2573.045262375173</v>
      </c>
      <c r="F533" s="14">
        <v>3643.5446703711505</v>
      </c>
      <c r="G533" s="13">
        <v>0</v>
      </c>
      <c r="H533" s="13">
        <v>0</v>
      </c>
      <c r="I533" s="13">
        <v>0</v>
      </c>
      <c r="J533" s="14">
        <v>0</v>
      </c>
      <c r="K533" s="13">
        <v>10</v>
      </c>
      <c r="L533" s="13">
        <v>20</v>
      </c>
      <c r="M533" s="13">
        <v>5</v>
      </c>
      <c r="N533" s="14">
        <v>1</v>
      </c>
      <c r="O533" s="13">
        <v>0.74779276039332387</v>
      </c>
      <c r="P533" s="13">
        <v>0.82573646973793491</v>
      </c>
      <c r="Q533" s="13">
        <v>0.81615354020686526</v>
      </c>
      <c r="R533" s="14">
        <v>0.98804881665778654</v>
      </c>
      <c r="S533" s="13">
        <v>1500</v>
      </c>
      <c r="T533" s="13">
        <v>4000</v>
      </c>
      <c r="U533" s="13">
        <v>2000</v>
      </c>
      <c r="V533" s="14">
        <v>1100</v>
      </c>
      <c r="W533" s="13">
        <v>1700</v>
      </c>
      <c r="X533" s="13">
        <v>4400</v>
      </c>
      <c r="Y533" s="13">
        <v>3000</v>
      </c>
      <c r="Z533" s="14">
        <v>3600</v>
      </c>
      <c r="AA533" s="13">
        <v>4.8188277633523775</v>
      </c>
      <c r="AB533" s="13">
        <v>2.9137616729894513</v>
      </c>
      <c r="AC533" s="13">
        <v>10.370448203853707</v>
      </c>
      <c r="AD533" s="14">
        <v>2.9443373827550445</v>
      </c>
      <c r="AE533" s="13">
        <v>48.188277633523775</v>
      </c>
      <c r="AF533" s="13">
        <v>58.275233459789028</v>
      </c>
      <c r="AG533" s="13">
        <v>51.852241019268533</v>
      </c>
      <c r="AH533" s="14">
        <v>2.9443373827550445</v>
      </c>
      <c r="AI533" s="13">
        <v>31.499014740008974</v>
      </c>
      <c r="AJ533" s="13">
        <v>9.6332125058792322</v>
      </c>
      <c r="AK533" s="13">
        <v>16.103442006357685</v>
      </c>
      <c r="AL533" s="14">
        <v>5.6605146236386883</v>
      </c>
      <c r="AM533" s="13">
        <v>314.99014740008977</v>
      </c>
      <c r="AN533" s="13">
        <v>192.66425011758463</v>
      </c>
      <c r="AO533" s="13">
        <v>80.517210031788423</v>
      </c>
      <c r="AP533" s="14">
        <v>5.6605146236386883</v>
      </c>
    </row>
    <row r="534" spans="2:42" x14ac:dyDescent="0.25">
      <c r="B534" s="11">
        <v>531</v>
      </c>
      <c r="C534" s="13">
        <v>2060.2478283607134</v>
      </c>
      <c r="D534" s="13">
        <v>2978.3997977610829</v>
      </c>
      <c r="E534" s="13">
        <v>2261.9629586888896</v>
      </c>
      <c r="F534" s="14">
        <v>3600</v>
      </c>
      <c r="G534" s="13">
        <v>0</v>
      </c>
      <c r="H534" s="13">
        <v>0</v>
      </c>
      <c r="I534" s="13">
        <v>0</v>
      </c>
      <c r="J534" s="14">
        <v>0</v>
      </c>
      <c r="K534" s="13">
        <v>11</v>
      </c>
      <c r="L534" s="13">
        <v>11</v>
      </c>
      <c r="M534" s="13">
        <v>2</v>
      </c>
      <c r="N534" s="14">
        <v>0</v>
      </c>
      <c r="O534" s="13">
        <v>0.77660559956666919</v>
      </c>
      <c r="P534" s="13">
        <v>0.87295197976929328</v>
      </c>
      <c r="Q534" s="13">
        <v>0.92839716580382525</v>
      </c>
      <c r="R534" s="14">
        <v>1</v>
      </c>
      <c r="S534" s="13">
        <v>1650</v>
      </c>
      <c r="T534" s="13">
        <v>2200</v>
      </c>
      <c r="U534" s="13">
        <v>800</v>
      </c>
      <c r="V534" s="14">
        <v>0</v>
      </c>
      <c r="W534" s="13">
        <v>1850</v>
      </c>
      <c r="X534" s="13">
        <v>2600</v>
      </c>
      <c r="Y534" s="13">
        <v>1800</v>
      </c>
      <c r="Z534" s="14">
        <v>2500</v>
      </c>
      <c r="AA534" s="13">
        <v>4.8412963461421583</v>
      </c>
      <c r="AB534" s="13">
        <v>5.1725556770523387</v>
      </c>
      <c r="AC534" s="13">
        <v>8.2233280188732447</v>
      </c>
      <c r="AD534" s="14">
        <v>6.4089072676268675</v>
      </c>
      <c r="AE534" s="13">
        <v>53.254259807563741</v>
      </c>
      <c r="AF534" s="13">
        <v>56.898112447575727</v>
      </c>
      <c r="AG534" s="13">
        <v>16.446656037746489</v>
      </c>
      <c r="AH534" s="14">
        <v>0</v>
      </c>
      <c r="AI534" s="13">
        <v>24.403061528766607</v>
      </c>
      <c r="AJ534" s="13">
        <v>11.459185153149253</v>
      </c>
      <c r="AK534" s="13">
        <v>17.553692291749631</v>
      </c>
      <c r="AL534" s="14">
        <v>4.5852598109524116</v>
      </c>
      <c r="AM534" s="13">
        <v>268.43367681643269</v>
      </c>
      <c r="AN534" s="13">
        <v>126.05103668464179</v>
      </c>
      <c r="AO534" s="13">
        <v>35.107384583499261</v>
      </c>
      <c r="AP534" s="14">
        <v>0</v>
      </c>
    </row>
    <row r="535" spans="2:42" x14ac:dyDescent="0.25">
      <c r="B535" s="11">
        <v>532</v>
      </c>
      <c r="C535" s="13">
        <v>1978.8937017069263</v>
      </c>
      <c r="D535" s="13">
        <v>2744.7725919634763</v>
      </c>
      <c r="E535" s="13">
        <v>2357.7964181652242</v>
      </c>
      <c r="F535" s="14">
        <v>3714.0359551813731</v>
      </c>
      <c r="G535" s="13">
        <v>0</v>
      </c>
      <c r="H535" s="13">
        <v>0</v>
      </c>
      <c r="I535" s="13">
        <v>0</v>
      </c>
      <c r="J535" s="14">
        <v>0</v>
      </c>
      <c r="K535" s="13">
        <v>9</v>
      </c>
      <c r="L535" s="13">
        <v>5</v>
      </c>
      <c r="M535" s="13">
        <v>5</v>
      </c>
      <c r="N535" s="14">
        <v>2</v>
      </c>
      <c r="O535" s="13">
        <v>0.80853256474559221</v>
      </c>
      <c r="P535" s="13">
        <v>0.94725515972166097</v>
      </c>
      <c r="Q535" s="13">
        <v>0.89066213852091836</v>
      </c>
      <c r="R535" s="14">
        <v>0.96929594743898917</v>
      </c>
      <c r="S535" s="13">
        <v>1350</v>
      </c>
      <c r="T535" s="13">
        <v>1000</v>
      </c>
      <c r="U535" s="13">
        <v>2000</v>
      </c>
      <c r="V535" s="14">
        <v>2200</v>
      </c>
      <c r="W535" s="13">
        <v>1550</v>
      </c>
      <c r="X535" s="13">
        <v>1400</v>
      </c>
      <c r="Y535" s="13">
        <v>3000</v>
      </c>
      <c r="Z535" s="14">
        <v>4700</v>
      </c>
      <c r="AA535" s="13">
        <v>2</v>
      </c>
      <c r="AB535" s="13">
        <v>4.8663929409406013</v>
      </c>
      <c r="AC535" s="13">
        <v>4.0675513192671673</v>
      </c>
      <c r="AD535" s="14">
        <v>5.6866383374161726</v>
      </c>
      <c r="AE535" s="13">
        <v>18</v>
      </c>
      <c r="AF535" s="13">
        <v>24.331964704703005</v>
      </c>
      <c r="AG535" s="13">
        <v>20.337756596335836</v>
      </c>
      <c r="AH535" s="14">
        <v>11.373276674832345</v>
      </c>
      <c r="AI535" s="13">
        <v>28.634789640705247</v>
      </c>
      <c r="AJ535" s="13">
        <v>10.324121059221058</v>
      </c>
      <c r="AK535" s="13">
        <v>11.677100733720575</v>
      </c>
      <c r="AL535" s="14">
        <v>5.3668205845477619</v>
      </c>
      <c r="AM535" s="13">
        <v>257.71310676634721</v>
      </c>
      <c r="AN535" s="13">
        <v>51.620605296105289</v>
      </c>
      <c r="AO535" s="13">
        <v>58.38550366860288</v>
      </c>
      <c r="AP535" s="14">
        <v>10.733641169095524</v>
      </c>
    </row>
    <row r="536" spans="2:42" x14ac:dyDescent="0.25">
      <c r="B536" s="11">
        <v>533</v>
      </c>
      <c r="C536" s="13">
        <v>2225.5387369720343</v>
      </c>
      <c r="D536" s="13">
        <v>2941.5014491653333</v>
      </c>
      <c r="E536" s="13">
        <v>2524.7721906085699</v>
      </c>
      <c r="F536" s="14">
        <v>3600</v>
      </c>
      <c r="G536" s="13">
        <v>0</v>
      </c>
      <c r="H536" s="13">
        <v>0</v>
      </c>
      <c r="I536" s="13">
        <v>0</v>
      </c>
      <c r="J536" s="14">
        <v>0</v>
      </c>
      <c r="K536" s="13">
        <v>12</v>
      </c>
      <c r="L536" s="13">
        <v>13</v>
      </c>
      <c r="M536" s="13">
        <v>5</v>
      </c>
      <c r="N536" s="14">
        <v>0</v>
      </c>
      <c r="O536" s="13">
        <v>0.7189270505248031</v>
      </c>
      <c r="P536" s="13">
        <v>0.88390233523011319</v>
      </c>
      <c r="Q536" s="13">
        <v>0.83175821082448509</v>
      </c>
      <c r="R536" s="14">
        <v>1</v>
      </c>
      <c r="S536" s="13">
        <v>1800</v>
      </c>
      <c r="T536" s="13">
        <v>2600</v>
      </c>
      <c r="U536" s="13">
        <v>2000</v>
      </c>
      <c r="V536" s="14">
        <v>0</v>
      </c>
      <c r="W536" s="13">
        <v>2000</v>
      </c>
      <c r="X536" s="13">
        <v>3000</v>
      </c>
      <c r="Y536" s="13">
        <v>3000</v>
      </c>
      <c r="Z536" s="14">
        <v>2500</v>
      </c>
      <c r="AA536" s="13">
        <v>2.8379996245554953</v>
      </c>
      <c r="AB536" s="13">
        <v>2.4823170646902182</v>
      </c>
      <c r="AC536" s="13">
        <v>11.983649915665751</v>
      </c>
      <c r="AD536" s="14">
        <v>6.6540608474538789</v>
      </c>
      <c r="AE536" s="13">
        <v>34.055995494665943</v>
      </c>
      <c r="AF536" s="13">
        <v>32.270121840972834</v>
      </c>
      <c r="AG536" s="13">
        <v>59.918249578328755</v>
      </c>
      <c r="AH536" s="14">
        <v>0</v>
      </c>
      <c r="AI536" s="13">
        <v>30.89075431246814</v>
      </c>
      <c r="AJ536" s="13">
        <v>10.377731955974165</v>
      </c>
      <c r="AK536" s="13">
        <v>12.243167725608407</v>
      </c>
      <c r="AL536" s="14">
        <v>3.8486381653450508</v>
      </c>
      <c r="AM536" s="13">
        <v>370.68905174961765</v>
      </c>
      <c r="AN536" s="13">
        <v>134.91051542766414</v>
      </c>
      <c r="AO536" s="13">
        <v>61.215838628042036</v>
      </c>
      <c r="AP536" s="14">
        <v>0</v>
      </c>
    </row>
    <row r="537" spans="2:42" x14ac:dyDescent="0.25">
      <c r="B537" s="11">
        <v>534</v>
      </c>
      <c r="C537" s="13">
        <v>1873.810732736712</v>
      </c>
      <c r="D537" s="13">
        <v>2903.6607994029027</v>
      </c>
      <c r="E537" s="13">
        <v>2380.6988478719127</v>
      </c>
      <c r="F537" s="14">
        <v>3636.6636486301372</v>
      </c>
      <c r="G537" s="13">
        <v>0</v>
      </c>
      <c r="H537" s="13">
        <v>0</v>
      </c>
      <c r="I537" s="13">
        <v>0</v>
      </c>
      <c r="J537" s="14">
        <v>0</v>
      </c>
      <c r="K537" s="13">
        <v>7</v>
      </c>
      <c r="L537" s="13">
        <v>13</v>
      </c>
      <c r="M537" s="13">
        <v>6</v>
      </c>
      <c r="N537" s="14">
        <v>1</v>
      </c>
      <c r="O537" s="13">
        <v>0.85387492559784317</v>
      </c>
      <c r="P537" s="13">
        <v>0.89542139375737473</v>
      </c>
      <c r="Q537" s="13">
        <v>0.88209392879623261</v>
      </c>
      <c r="R537" s="14">
        <v>0.98991832839862781</v>
      </c>
      <c r="S537" s="13">
        <v>1050</v>
      </c>
      <c r="T537" s="13">
        <v>2600</v>
      </c>
      <c r="U537" s="13">
        <v>2400</v>
      </c>
      <c r="V537" s="14">
        <v>1100</v>
      </c>
      <c r="W537" s="13">
        <v>1250</v>
      </c>
      <c r="X537" s="13">
        <v>3000</v>
      </c>
      <c r="Y537" s="13">
        <v>3400</v>
      </c>
      <c r="Z537" s="14">
        <v>3600</v>
      </c>
      <c r="AA537" s="13">
        <v>4.0134652046689521</v>
      </c>
      <c r="AB537" s="13">
        <v>3.5773596302386328</v>
      </c>
      <c r="AC537" s="13">
        <v>9.0614194254891505</v>
      </c>
      <c r="AD537" s="14">
        <v>3.3794435855622176</v>
      </c>
      <c r="AE537" s="13">
        <v>28.094256432682663</v>
      </c>
      <c r="AF537" s="13">
        <v>46.505675193102228</v>
      </c>
      <c r="AG537" s="13">
        <v>54.368516552934906</v>
      </c>
      <c r="AH537" s="14">
        <v>3.3794435855622176</v>
      </c>
      <c r="AI537" s="13">
        <v>26.046550100917571</v>
      </c>
      <c r="AJ537" s="13">
        <v>8.006732138175245</v>
      </c>
      <c r="AK537" s="13">
        <v>5.0873091189629438</v>
      </c>
      <c r="AL537" s="14">
        <v>3.8793599674256996</v>
      </c>
      <c r="AM537" s="13">
        <v>182.32585070642301</v>
      </c>
      <c r="AN537" s="13">
        <v>104.08751779627818</v>
      </c>
      <c r="AO537" s="13">
        <v>30.523854713777663</v>
      </c>
      <c r="AP537" s="14">
        <v>3.8793599674256996</v>
      </c>
    </row>
    <row r="538" spans="2:42" x14ac:dyDescent="0.25">
      <c r="B538" s="11">
        <v>535</v>
      </c>
      <c r="C538" s="13">
        <v>2268.0354481853069</v>
      </c>
      <c r="D538" s="13">
        <v>3015.8922581287839</v>
      </c>
      <c r="E538" s="13">
        <v>2411.9573238239927</v>
      </c>
      <c r="F538" s="14">
        <v>3677.7040188222572</v>
      </c>
      <c r="G538" s="13">
        <v>0</v>
      </c>
      <c r="H538" s="13">
        <v>0</v>
      </c>
      <c r="I538" s="13">
        <v>0</v>
      </c>
      <c r="J538" s="14">
        <v>0</v>
      </c>
      <c r="K538" s="13">
        <v>11</v>
      </c>
      <c r="L538" s="13">
        <v>15</v>
      </c>
      <c r="M538" s="13">
        <v>4</v>
      </c>
      <c r="N538" s="14">
        <v>2</v>
      </c>
      <c r="O538" s="13">
        <v>0.70545634605499086</v>
      </c>
      <c r="P538" s="13">
        <v>0.86209976267957766</v>
      </c>
      <c r="Q538" s="13">
        <v>0.87066217103318977</v>
      </c>
      <c r="R538" s="14">
        <v>0.97887159531474721</v>
      </c>
      <c r="S538" s="13">
        <v>1650</v>
      </c>
      <c r="T538" s="13">
        <v>3000</v>
      </c>
      <c r="U538" s="13">
        <v>1600</v>
      </c>
      <c r="V538" s="14">
        <v>2200</v>
      </c>
      <c r="W538" s="13">
        <v>1850</v>
      </c>
      <c r="X538" s="13">
        <v>3400</v>
      </c>
      <c r="Y538" s="13">
        <v>2600</v>
      </c>
      <c r="Z538" s="14">
        <v>4700</v>
      </c>
      <c r="AA538" s="13">
        <v>5.5512212291955949</v>
      </c>
      <c r="AB538" s="13">
        <v>2.8748643656541906</v>
      </c>
      <c r="AC538" s="13">
        <v>15.140982543374195</v>
      </c>
      <c r="AD538" s="14">
        <v>4.4565318333494712</v>
      </c>
      <c r="AE538" s="13">
        <v>61.063433521151545</v>
      </c>
      <c r="AF538" s="13">
        <v>43.122965484812859</v>
      </c>
      <c r="AG538" s="13">
        <v>60.563930173496779</v>
      </c>
      <c r="AH538" s="14">
        <v>8.9130636666989425</v>
      </c>
      <c r="AI538" s="13">
        <v>33.007220741787428</v>
      </c>
      <c r="AJ538" s="13">
        <v>10.363558417106351</v>
      </c>
      <c r="AK538" s="13">
        <v>8.1398266706516438</v>
      </c>
      <c r="AL538" s="14">
        <v>3.1496938533415428</v>
      </c>
      <c r="AM538" s="13">
        <v>363.07942815966169</v>
      </c>
      <c r="AN538" s="13">
        <v>155.45337625659525</v>
      </c>
      <c r="AO538" s="13">
        <v>32.559306682606575</v>
      </c>
      <c r="AP538" s="14">
        <v>6.2993877066830857</v>
      </c>
    </row>
    <row r="539" spans="2:42" x14ac:dyDescent="0.25">
      <c r="B539" s="11">
        <v>536</v>
      </c>
      <c r="C539" s="13">
        <v>2012.1831466098729</v>
      </c>
      <c r="D539" s="13">
        <v>2956.1791778452075</v>
      </c>
      <c r="E539" s="13">
        <v>2171.4487071686731</v>
      </c>
      <c r="F539" s="14">
        <v>3600</v>
      </c>
      <c r="G539" s="13">
        <v>0</v>
      </c>
      <c r="H539" s="13">
        <v>0</v>
      </c>
      <c r="I539" s="13">
        <v>0</v>
      </c>
      <c r="J539" s="14">
        <v>0</v>
      </c>
      <c r="K539" s="13">
        <v>8</v>
      </c>
      <c r="L539" s="13">
        <v>17</v>
      </c>
      <c r="M539" s="13">
        <v>2</v>
      </c>
      <c r="N539" s="14">
        <v>0</v>
      </c>
      <c r="O539" s="13">
        <v>0.79515624742990254</v>
      </c>
      <c r="P539" s="13">
        <v>0.87951367071571396</v>
      </c>
      <c r="Q539" s="13">
        <v>0.96709629523700136</v>
      </c>
      <c r="R539" s="14">
        <v>1</v>
      </c>
      <c r="S539" s="13">
        <v>1200</v>
      </c>
      <c r="T539" s="13">
        <v>3400</v>
      </c>
      <c r="U539" s="13">
        <v>800</v>
      </c>
      <c r="V539" s="14">
        <v>0</v>
      </c>
      <c r="W539" s="13">
        <v>1400</v>
      </c>
      <c r="X539" s="13">
        <v>3800</v>
      </c>
      <c r="Y539" s="13">
        <v>1800</v>
      </c>
      <c r="Z539" s="14">
        <v>2500</v>
      </c>
      <c r="AA539" s="13">
        <v>7.5038926012603717</v>
      </c>
      <c r="AB539" s="13">
        <v>2</v>
      </c>
      <c r="AC539" s="13">
        <v>7.3174461942434021</v>
      </c>
      <c r="AD539" s="14">
        <v>4.1035813440961686</v>
      </c>
      <c r="AE539" s="13">
        <v>60.031140810082974</v>
      </c>
      <c r="AF539" s="13">
        <v>34</v>
      </c>
      <c r="AG539" s="13">
        <v>14.634892388486804</v>
      </c>
      <c r="AH539" s="14">
        <v>0</v>
      </c>
      <c r="AI539" s="13">
        <v>29.367982861357174</v>
      </c>
      <c r="AJ539" s="13">
        <v>8.2059008334924695</v>
      </c>
      <c r="AK539" s="13">
        <v>4.5278875204360771</v>
      </c>
      <c r="AL539" s="14">
        <v>5.0894824144795221</v>
      </c>
      <c r="AM539" s="13">
        <v>234.94386289085739</v>
      </c>
      <c r="AN539" s="13">
        <v>139.50031416937199</v>
      </c>
      <c r="AO539" s="13">
        <v>9.0557750408721542</v>
      </c>
      <c r="AP539" s="14">
        <v>0</v>
      </c>
    </row>
    <row r="540" spans="2:42" x14ac:dyDescent="0.25">
      <c r="B540" s="11">
        <v>537</v>
      </c>
      <c r="C540" s="13">
        <v>2501.3807172713673</v>
      </c>
      <c r="D540" s="13">
        <v>2857.1271801263133</v>
      </c>
      <c r="E540" s="13">
        <v>2227.7726634558558</v>
      </c>
      <c r="F540" s="14">
        <v>3694.4757709272158</v>
      </c>
      <c r="G540" s="13">
        <v>0</v>
      </c>
      <c r="H540" s="13">
        <v>0</v>
      </c>
      <c r="I540" s="13">
        <v>0</v>
      </c>
      <c r="J540" s="14">
        <v>0</v>
      </c>
      <c r="K540" s="13">
        <v>13</v>
      </c>
      <c r="L540" s="13">
        <v>14</v>
      </c>
      <c r="M540" s="13">
        <v>2</v>
      </c>
      <c r="N540" s="14">
        <v>2</v>
      </c>
      <c r="O540" s="13">
        <v>0.63964673148410645</v>
      </c>
      <c r="P540" s="13">
        <v>0.91000499315716643</v>
      </c>
      <c r="Q540" s="13">
        <v>0.94264555555787866</v>
      </c>
      <c r="R540" s="14">
        <v>0.97442782771221026</v>
      </c>
      <c r="S540" s="13">
        <v>1950</v>
      </c>
      <c r="T540" s="13">
        <v>2800</v>
      </c>
      <c r="U540" s="13">
        <v>800</v>
      </c>
      <c r="V540" s="14">
        <v>2200</v>
      </c>
      <c r="W540" s="13">
        <v>2150</v>
      </c>
      <c r="X540" s="13">
        <v>3200</v>
      </c>
      <c r="Y540" s="13">
        <v>1800</v>
      </c>
      <c r="Z540" s="14">
        <v>4700</v>
      </c>
      <c r="AA540" s="13">
        <v>7.3479570947311217</v>
      </c>
      <c r="AB540" s="13">
        <v>3.2309070230638977</v>
      </c>
      <c r="AC540" s="13">
        <v>9.3805639546522084</v>
      </c>
      <c r="AD540" s="14">
        <v>4.5863780762595709</v>
      </c>
      <c r="AE540" s="13">
        <v>95.523442231504589</v>
      </c>
      <c r="AF540" s="13">
        <v>45.232698322894564</v>
      </c>
      <c r="AG540" s="13">
        <v>18.761127909304417</v>
      </c>
      <c r="AH540" s="14">
        <v>9.1727561525191419</v>
      </c>
      <c r="AI540" s="13">
        <v>32.568097263952474</v>
      </c>
      <c r="AJ540" s="13">
        <v>6.0257222521989791</v>
      </c>
      <c r="AK540" s="13">
        <v>11.267036044511491</v>
      </c>
      <c r="AL540" s="14">
        <v>4.6196039473447383</v>
      </c>
      <c r="AM540" s="13">
        <v>423.38526443138215</v>
      </c>
      <c r="AN540" s="13">
        <v>84.360111530785701</v>
      </c>
      <c r="AO540" s="13">
        <v>22.534072089022981</v>
      </c>
      <c r="AP540" s="14">
        <v>9.2392078946894767</v>
      </c>
    </row>
    <row r="541" spans="2:42" x14ac:dyDescent="0.25">
      <c r="B541" s="11">
        <v>538</v>
      </c>
      <c r="C541" s="13">
        <v>2002.1357275765297</v>
      </c>
      <c r="D541" s="13">
        <v>2896.4141462631796</v>
      </c>
      <c r="E541" s="13">
        <v>2515.5750105886627</v>
      </c>
      <c r="F541" s="14">
        <v>3600</v>
      </c>
      <c r="G541" s="13">
        <v>0</v>
      </c>
      <c r="H541" s="13">
        <v>0</v>
      </c>
      <c r="I541" s="13">
        <v>0</v>
      </c>
      <c r="J541" s="14">
        <v>0</v>
      </c>
      <c r="K541" s="13">
        <v>10</v>
      </c>
      <c r="L541" s="13">
        <v>11</v>
      </c>
      <c r="M541" s="13">
        <v>5</v>
      </c>
      <c r="N541" s="14">
        <v>0</v>
      </c>
      <c r="O541" s="13">
        <v>0.79914662026270722</v>
      </c>
      <c r="P541" s="13">
        <v>0.89766168396684587</v>
      </c>
      <c r="Q541" s="13">
        <v>0.83479919746403619</v>
      </c>
      <c r="R541" s="14">
        <v>1</v>
      </c>
      <c r="S541" s="13">
        <v>1500</v>
      </c>
      <c r="T541" s="13">
        <v>2200</v>
      </c>
      <c r="U541" s="13">
        <v>2000</v>
      </c>
      <c r="V541" s="14">
        <v>0</v>
      </c>
      <c r="W541" s="13">
        <v>1700</v>
      </c>
      <c r="X541" s="13">
        <v>2600</v>
      </c>
      <c r="Y541" s="13">
        <v>3000</v>
      </c>
      <c r="Z541" s="14">
        <v>2500</v>
      </c>
      <c r="AA541" s="13">
        <v>2</v>
      </c>
      <c r="AB541" s="13">
        <v>3.9112446305131585</v>
      </c>
      <c r="AC541" s="13">
        <v>8.2764494537403959</v>
      </c>
      <c r="AD541" s="14">
        <v>3.8763950250308983</v>
      </c>
      <c r="AE541" s="13">
        <v>20</v>
      </c>
      <c r="AF541" s="13">
        <v>43.023690935644744</v>
      </c>
      <c r="AG541" s="13">
        <v>41.382247268701981</v>
      </c>
      <c r="AH541" s="14">
        <v>0</v>
      </c>
      <c r="AI541" s="13">
        <v>26.922886682170169</v>
      </c>
      <c r="AJ541" s="13">
        <v>9.4857712865542858</v>
      </c>
      <c r="AK541" s="13">
        <v>15.512466111438378</v>
      </c>
      <c r="AL541" s="14">
        <v>4.54350785694582</v>
      </c>
      <c r="AM541" s="13">
        <v>269.22886682170167</v>
      </c>
      <c r="AN541" s="13">
        <v>104.34348415209715</v>
      </c>
      <c r="AO541" s="13">
        <v>77.562330557191899</v>
      </c>
      <c r="AP541" s="14">
        <v>0</v>
      </c>
    </row>
    <row r="542" spans="2:42" x14ac:dyDescent="0.25">
      <c r="B542" s="11">
        <v>539</v>
      </c>
      <c r="C542" s="13">
        <v>2297.9689572946272</v>
      </c>
      <c r="D542" s="13">
        <v>3055.1734746351244</v>
      </c>
      <c r="E542" s="13">
        <v>2415.8252033042422</v>
      </c>
      <c r="F542" s="14">
        <v>3728.8436636554457</v>
      </c>
      <c r="G542" s="13">
        <v>0</v>
      </c>
      <c r="H542" s="13">
        <v>0</v>
      </c>
      <c r="I542" s="13">
        <v>0</v>
      </c>
      <c r="J542" s="14">
        <v>0</v>
      </c>
      <c r="K542" s="13">
        <v>14</v>
      </c>
      <c r="L542" s="13">
        <v>17</v>
      </c>
      <c r="M542" s="13">
        <v>5</v>
      </c>
      <c r="N542" s="14">
        <v>3</v>
      </c>
      <c r="O542" s="13">
        <v>0.69626702089294623</v>
      </c>
      <c r="P542" s="13">
        <v>0.85101550585781871</v>
      </c>
      <c r="Q542" s="13">
        <v>0.8692681892413936</v>
      </c>
      <c r="R542" s="14">
        <v>0.96544675098308141</v>
      </c>
      <c r="S542" s="13">
        <v>2100</v>
      </c>
      <c r="T542" s="13">
        <v>3400</v>
      </c>
      <c r="U542" s="13">
        <v>2000</v>
      </c>
      <c r="V542" s="14">
        <v>3300</v>
      </c>
      <c r="W542" s="13">
        <v>2300</v>
      </c>
      <c r="X542" s="13">
        <v>3800</v>
      </c>
      <c r="Y542" s="13">
        <v>3000</v>
      </c>
      <c r="Z542" s="14">
        <v>5800</v>
      </c>
      <c r="AA542" s="13">
        <v>4.9674081281314688</v>
      </c>
      <c r="AB542" s="13">
        <v>3.2080422990537669</v>
      </c>
      <c r="AC542" s="13">
        <v>6.3303499326156478</v>
      </c>
      <c r="AD542" s="14">
        <v>4.9783796391419326</v>
      </c>
      <c r="AE542" s="13">
        <v>69.543713793840567</v>
      </c>
      <c r="AF542" s="13">
        <v>54.536719083914036</v>
      </c>
      <c r="AG542" s="13">
        <v>31.651749663078238</v>
      </c>
      <c r="AH542" s="14">
        <v>14.935138917425798</v>
      </c>
      <c r="AI542" s="13">
        <v>26.273698294308353</v>
      </c>
      <c r="AJ542" s="13">
        <v>9.4118207341662945</v>
      </c>
      <c r="AK542" s="13">
        <v>12.495030816623666</v>
      </c>
      <c r="AL542" s="14">
        <v>3.3144001249185511</v>
      </c>
      <c r="AM542" s="13">
        <v>367.83177612031693</v>
      </c>
      <c r="AN542" s="13">
        <v>160.00095248082701</v>
      </c>
      <c r="AO542" s="13">
        <v>62.475154083118333</v>
      </c>
      <c r="AP542" s="14">
        <v>9.9432003747556532</v>
      </c>
    </row>
    <row r="543" spans="2:42" x14ac:dyDescent="0.25">
      <c r="B543" s="11">
        <v>540</v>
      </c>
      <c r="C543" s="13">
        <v>2169.1264186449248</v>
      </c>
      <c r="D543" s="13">
        <v>3036.511056525424</v>
      </c>
      <c r="E543" s="13">
        <v>2518.8807492276196</v>
      </c>
      <c r="F543" s="14">
        <v>3600</v>
      </c>
      <c r="G543" s="13">
        <v>0</v>
      </c>
      <c r="H543" s="13">
        <v>0</v>
      </c>
      <c r="I543" s="13">
        <v>0</v>
      </c>
      <c r="J543" s="14">
        <v>0</v>
      </c>
      <c r="K543" s="13">
        <v>10</v>
      </c>
      <c r="L543" s="13">
        <v>13</v>
      </c>
      <c r="M543" s="13">
        <v>6</v>
      </c>
      <c r="N543" s="14">
        <v>0</v>
      </c>
      <c r="O543" s="13">
        <v>0.73762413580280684</v>
      </c>
      <c r="P543" s="13">
        <v>0.85624585308610446</v>
      </c>
      <c r="Q543" s="13">
        <v>0.83370362040518842</v>
      </c>
      <c r="R543" s="14">
        <v>1</v>
      </c>
      <c r="S543" s="13">
        <v>1500</v>
      </c>
      <c r="T543" s="13">
        <v>2600</v>
      </c>
      <c r="U543" s="13">
        <v>2400</v>
      </c>
      <c r="V543" s="14">
        <v>0</v>
      </c>
      <c r="W543" s="13">
        <v>1700</v>
      </c>
      <c r="X543" s="13">
        <v>3000</v>
      </c>
      <c r="Y543" s="13">
        <v>3400</v>
      </c>
      <c r="Z543" s="14">
        <v>2500</v>
      </c>
      <c r="AA543" s="13">
        <v>2</v>
      </c>
      <c r="AB543" s="13">
        <v>3.4217568479526874</v>
      </c>
      <c r="AC543" s="13">
        <v>11.126147588999036</v>
      </c>
      <c r="AD543" s="14">
        <v>7.4424206905405832</v>
      </c>
      <c r="AE543" s="13">
        <v>20</v>
      </c>
      <c r="AF543" s="13">
        <v>44.482839023384933</v>
      </c>
      <c r="AG543" s="13">
        <v>66.756885533994222</v>
      </c>
      <c r="AH543" s="14">
        <v>0</v>
      </c>
      <c r="AI543" s="13">
        <v>35.782124444395834</v>
      </c>
      <c r="AJ543" s="13">
        <v>12.501779425586506</v>
      </c>
      <c r="AK543" s="13">
        <v>8.8294179623783577</v>
      </c>
      <c r="AL543" s="14">
        <v>6.351975275571947</v>
      </c>
      <c r="AM543" s="13">
        <v>357.82124444395834</v>
      </c>
      <c r="AN543" s="13">
        <v>162.52313253262457</v>
      </c>
      <c r="AO543" s="13">
        <v>52.976507774270146</v>
      </c>
      <c r="AP543" s="14">
        <v>0</v>
      </c>
    </row>
    <row r="544" spans="2:42" x14ac:dyDescent="0.25">
      <c r="B544" s="11">
        <v>541</v>
      </c>
      <c r="C544" s="13">
        <v>1926.6646322986767</v>
      </c>
      <c r="D544" s="13">
        <v>3113.4047743610668</v>
      </c>
      <c r="E544" s="13">
        <v>2401.3296007259746</v>
      </c>
      <c r="F544" s="14">
        <v>3680.3455311217322</v>
      </c>
      <c r="G544" s="13">
        <v>0</v>
      </c>
      <c r="H544" s="13">
        <v>0</v>
      </c>
      <c r="I544" s="13">
        <v>0</v>
      </c>
      <c r="J544" s="14">
        <v>0</v>
      </c>
      <c r="K544" s="13">
        <v>9</v>
      </c>
      <c r="L544" s="13">
        <v>13</v>
      </c>
      <c r="M544" s="13">
        <v>3</v>
      </c>
      <c r="N544" s="14">
        <v>2</v>
      </c>
      <c r="O544" s="13">
        <v>0.83045070386280062</v>
      </c>
      <c r="P544" s="13">
        <v>0.83509861018105891</v>
      </c>
      <c r="Q544" s="13">
        <v>0.87451551813841966</v>
      </c>
      <c r="R544" s="14">
        <v>0.97816902504335135</v>
      </c>
      <c r="S544" s="13">
        <v>1350</v>
      </c>
      <c r="T544" s="13">
        <v>2600</v>
      </c>
      <c r="U544" s="13">
        <v>1200</v>
      </c>
      <c r="V544" s="14">
        <v>2200</v>
      </c>
      <c r="W544" s="13">
        <v>1550</v>
      </c>
      <c r="X544" s="13">
        <v>3000</v>
      </c>
      <c r="Y544" s="13">
        <v>2200</v>
      </c>
      <c r="Z544" s="14">
        <v>4700</v>
      </c>
      <c r="AA544" s="13">
        <v>3.2064737608843483</v>
      </c>
      <c r="AB544" s="13">
        <v>2.9831301333225042</v>
      </c>
      <c r="AC544" s="13">
        <v>17.195891088142393</v>
      </c>
      <c r="AD544" s="14">
        <v>2</v>
      </c>
      <c r="AE544" s="13">
        <v>28.858263847959137</v>
      </c>
      <c r="AF544" s="13">
        <v>38.780691733192555</v>
      </c>
      <c r="AG544" s="13">
        <v>51.587673264427181</v>
      </c>
      <c r="AH544" s="14">
        <v>4</v>
      </c>
      <c r="AI544" s="13">
        <v>23.921413621067551</v>
      </c>
      <c r="AJ544" s="13">
        <v>15.282869969698666</v>
      </c>
      <c r="AK544" s="13">
        <v>12.920384558636897</v>
      </c>
      <c r="AL544" s="14">
        <v>5.8591509843935068</v>
      </c>
      <c r="AM544" s="13">
        <v>215.29272258960796</v>
      </c>
      <c r="AN544" s="13">
        <v>198.67730960608264</v>
      </c>
      <c r="AO544" s="13">
        <v>38.761153675910691</v>
      </c>
      <c r="AP544" s="14">
        <v>11.718301968787014</v>
      </c>
    </row>
    <row r="545" spans="2:42" x14ac:dyDescent="0.25">
      <c r="B545" s="11">
        <v>542</v>
      </c>
      <c r="C545" s="13">
        <v>2037.0852782662228</v>
      </c>
      <c r="D545" s="13">
        <v>2803.871793633326</v>
      </c>
      <c r="E545" s="13">
        <v>2179.0531554010113</v>
      </c>
      <c r="F545" s="14">
        <v>3664.3968261924279</v>
      </c>
      <c r="G545" s="13">
        <v>0</v>
      </c>
      <c r="H545" s="13">
        <v>0</v>
      </c>
      <c r="I545" s="13">
        <v>0</v>
      </c>
      <c r="J545" s="14">
        <v>0</v>
      </c>
      <c r="K545" s="13">
        <v>8</v>
      </c>
      <c r="L545" s="13">
        <v>10</v>
      </c>
      <c r="M545" s="13">
        <v>2</v>
      </c>
      <c r="N545" s="14">
        <v>1</v>
      </c>
      <c r="O545" s="13">
        <v>0.7854359447149758</v>
      </c>
      <c r="P545" s="13">
        <v>0.92728918843712749</v>
      </c>
      <c r="Q545" s="13">
        <v>0.96372132767616536</v>
      </c>
      <c r="R545" s="14">
        <v>0.98242635029805414</v>
      </c>
      <c r="S545" s="13">
        <v>1200</v>
      </c>
      <c r="T545" s="13">
        <v>2000</v>
      </c>
      <c r="U545" s="13">
        <v>800</v>
      </c>
      <c r="V545" s="14">
        <v>1100</v>
      </c>
      <c r="W545" s="13">
        <v>1400</v>
      </c>
      <c r="X545" s="13">
        <v>2400</v>
      </c>
      <c r="Y545" s="13">
        <v>1800</v>
      </c>
      <c r="Z545" s="14">
        <v>3600</v>
      </c>
      <c r="AA545" s="13">
        <v>4.8048379404886381</v>
      </c>
      <c r="AB545" s="13">
        <v>3.3437540018829908</v>
      </c>
      <c r="AC545" s="13">
        <v>7.2091411336946276</v>
      </c>
      <c r="AD545" s="14">
        <v>5.7931032703231393</v>
      </c>
      <c r="AE545" s="13">
        <v>38.438703523909105</v>
      </c>
      <c r="AF545" s="13">
        <v>33.437540018829907</v>
      </c>
      <c r="AG545" s="13">
        <v>14.418282267389255</v>
      </c>
      <c r="AH545" s="14">
        <v>5.7931032703231393</v>
      </c>
      <c r="AI545" s="13">
        <v>33.816692010815707</v>
      </c>
      <c r="AJ545" s="13">
        <v>7.1266028631706622</v>
      </c>
      <c r="AK545" s="13">
        <v>5.8511809028858703</v>
      </c>
      <c r="AL545" s="14">
        <v>6.8599245150779167</v>
      </c>
      <c r="AM545" s="13">
        <v>270.53353608652566</v>
      </c>
      <c r="AN545" s="13">
        <v>71.266028631706618</v>
      </c>
      <c r="AO545" s="13">
        <v>11.702361805771741</v>
      </c>
      <c r="AP545" s="14">
        <v>6.8599245150779167</v>
      </c>
    </row>
    <row r="546" spans="2:42" x14ac:dyDescent="0.25">
      <c r="B546" s="11">
        <v>543</v>
      </c>
      <c r="C546" s="13">
        <v>1879.0847454723078</v>
      </c>
      <c r="D546" s="13">
        <v>3038.6108155822576</v>
      </c>
      <c r="E546" s="13">
        <v>2195.2749111267276</v>
      </c>
      <c r="F546" s="14">
        <v>3640.9866288845701</v>
      </c>
      <c r="G546" s="13">
        <v>0</v>
      </c>
      <c r="H546" s="13">
        <v>0</v>
      </c>
      <c r="I546" s="13">
        <v>0</v>
      </c>
      <c r="J546" s="14">
        <v>0</v>
      </c>
      <c r="K546" s="13">
        <v>7</v>
      </c>
      <c r="L546" s="13">
        <v>15</v>
      </c>
      <c r="M546" s="13">
        <v>2</v>
      </c>
      <c r="N546" s="14">
        <v>1</v>
      </c>
      <c r="O546" s="13">
        <v>0.85147836139654265</v>
      </c>
      <c r="P546" s="13">
        <v>0.85565416494503888</v>
      </c>
      <c r="Q546" s="13">
        <v>0.95660000911784315</v>
      </c>
      <c r="R546" s="14">
        <v>0.98874298835392138</v>
      </c>
      <c r="S546" s="13">
        <v>1050</v>
      </c>
      <c r="T546" s="13">
        <v>3000</v>
      </c>
      <c r="U546" s="13">
        <v>800</v>
      </c>
      <c r="V546" s="14">
        <v>1100</v>
      </c>
      <c r="W546" s="13">
        <v>1250</v>
      </c>
      <c r="X546" s="13">
        <v>3400</v>
      </c>
      <c r="Y546" s="13">
        <v>1800</v>
      </c>
      <c r="Z546" s="14">
        <v>3600</v>
      </c>
      <c r="AA546" s="13">
        <v>2.8416643031037681</v>
      </c>
      <c r="AB546" s="13">
        <v>2</v>
      </c>
      <c r="AC546" s="13">
        <v>7.6832183122061171</v>
      </c>
      <c r="AD546" s="14">
        <v>4.060542386520507</v>
      </c>
      <c r="AE546" s="13">
        <v>19.891650121726375</v>
      </c>
      <c r="AF546" s="13">
        <v>30</v>
      </c>
      <c r="AG546" s="13">
        <v>15.366436624412234</v>
      </c>
      <c r="AH546" s="14">
        <v>4.060542386520507</v>
      </c>
      <c r="AI546" s="13">
        <v>27.711358495321747</v>
      </c>
      <c r="AJ546" s="13">
        <v>11.857200165276268</v>
      </c>
      <c r="AK546" s="13">
        <v>7.9407784053703434</v>
      </c>
      <c r="AL546" s="14">
        <v>4.0445059986561134</v>
      </c>
      <c r="AM546" s="13">
        <v>193.97950946725223</v>
      </c>
      <c r="AN546" s="13">
        <v>177.85800247914403</v>
      </c>
      <c r="AO546" s="13">
        <v>15.881556810740687</v>
      </c>
      <c r="AP546" s="14">
        <v>4.0445059986561134</v>
      </c>
    </row>
    <row r="547" spans="2:42" x14ac:dyDescent="0.25">
      <c r="B547" s="11">
        <v>544</v>
      </c>
      <c r="C547" s="13">
        <v>1944.0092422102325</v>
      </c>
      <c r="D547" s="13">
        <v>2765.2810611076111</v>
      </c>
      <c r="E547" s="13">
        <v>2136.1699481621586</v>
      </c>
      <c r="F547" s="14">
        <v>3697.8489739833999</v>
      </c>
      <c r="G547" s="13">
        <v>0</v>
      </c>
      <c r="H547" s="13">
        <v>0</v>
      </c>
      <c r="I547" s="13">
        <v>0</v>
      </c>
      <c r="J547" s="14">
        <v>0</v>
      </c>
      <c r="K547" s="13">
        <v>7</v>
      </c>
      <c r="L547" s="13">
        <v>6</v>
      </c>
      <c r="M547" s="13">
        <v>1</v>
      </c>
      <c r="N547" s="14">
        <v>3</v>
      </c>
      <c r="O547" s="13">
        <v>0.82304135456726901</v>
      </c>
      <c r="P547" s="13">
        <v>0.94022992330428456</v>
      </c>
      <c r="Q547" s="13">
        <v>0.98306785085462089</v>
      </c>
      <c r="R547" s="14">
        <v>0.97353894800143903</v>
      </c>
      <c r="S547" s="13">
        <v>1050</v>
      </c>
      <c r="T547" s="13">
        <v>1200</v>
      </c>
      <c r="U547" s="13">
        <v>400</v>
      </c>
      <c r="V547" s="14">
        <v>3300</v>
      </c>
      <c r="W547" s="13">
        <v>1250</v>
      </c>
      <c r="X547" s="13">
        <v>1600</v>
      </c>
      <c r="Y547" s="13">
        <v>1400</v>
      </c>
      <c r="Z547" s="14">
        <v>5800</v>
      </c>
      <c r="AA547" s="13">
        <v>6.874709604008074</v>
      </c>
      <c r="AB547" s="13">
        <v>2</v>
      </c>
      <c r="AC547" s="13">
        <v>3.460149382866704</v>
      </c>
      <c r="AD547" s="14">
        <v>2.4977184915141781</v>
      </c>
      <c r="AE547" s="13">
        <v>48.122967228056517</v>
      </c>
      <c r="AF547" s="13">
        <v>12</v>
      </c>
      <c r="AG547" s="13">
        <v>3.460149382866704</v>
      </c>
      <c r="AH547" s="14">
        <v>7.4931554745425348</v>
      </c>
      <c r="AI547" s="13">
        <v>29.528211742153726</v>
      </c>
      <c r="AJ547" s="13">
        <v>12.344818406971708</v>
      </c>
      <c r="AK547" s="13">
        <v>8.730998001806288</v>
      </c>
      <c r="AL547" s="14">
        <v>3.8529339881404399</v>
      </c>
      <c r="AM547" s="13">
        <v>206.69748219507608</v>
      </c>
      <c r="AN547" s="13">
        <v>74.068910441830241</v>
      </c>
      <c r="AO547" s="13">
        <v>8.730998001806288</v>
      </c>
      <c r="AP547" s="14">
        <v>11.55880196442132</v>
      </c>
    </row>
    <row r="548" spans="2:42" x14ac:dyDescent="0.25">
      <c r="B548" s="11">
        <v>545</v>
      </c>
      <c r="C548" s="13">
        <v>1956.5154890753136</v>
      </c>
      <c r="D548" s="13">
        <v>2737.1659537933765</v>
      </c>
      <c r="E548" s="13">
        <v>2311.5187049097485</v>
      </c>
      <c r="F548" s="14">
        <v>3649.6059451063225</v>
      </c>
      <c r="G548" s="13">
        <v>0</v>
      </c>
      <c r="H548" s="13">
        <v>0</v>
      </c>
      <c r="I548" s="13">
        <v>0</v>
      </c>
      <c r="J548" s="14">
        <v>0</v>
      </c>
      <c r="K548" s="13">
        <v>10</v>
      </c>
      <c r="L548" s="13">
        <v>5</v>
      </c>
      <c r="M548" s="13">
        <v>3</v>
      </c>
      <c r="N548" s="14">
        <v>1</v>
      </c>
      <c r="O548" s="13">
        <v>0.81778039015484127</v>
      </c>
      <c r="P548" s="13">
        <v>0.94988760049302778</v>
      </c>
      <c r="Q548" s="13">
        <v>0.90849362176456749</v>
      </c>
      <c r="R548" s="14">
        <v>0.98640786269738578</v>
      </c>
      <c r="S548" s="13">
        <v>1500</v>
      </c>
      <c r="T548" s="13">
        <v>1000</v>
      </c>
      <c r="U548" s="13">
        <v>1200</v>
      </c>
      <c r="V548" s="14">
        <v>1100</v>
      </c>
      <c r="W548" s="13">
        <v>1700</v>
      </c>
      <c r="X548" s="13">
        <v>1400</v>
      </c>
      <c r="Y548" s="13">
        <v>2200</v>
      </c>
      <c r="Z548" s="14">
        <v>3600</v>
      </c>
      <c r="AA548" s="13">
        <v>2.5587266164656963</v>
      </c>
      <c r="AB548" s="13">
        <v>3.2471921183699486</v>
      </c>
      <c r="AC548" s="13">
        <v>10.000775813498688</v>
      </c>
      <c r="AD548" s="14">
        <v>4.8282767218470859</v>
      </c>
      <c r="AE548" s="13">
        <v>25.587266164656963</v>
      </c>
      <c r="AF548" s="13">
        <v>16.235960591849743</v>
      </c>
      <c r="AG548" s="13">
        <v>30.002327440496064</v>
      </c>
      <c r="AH548" s="14">
        <v>4.8282767218470859</v>
      </c>
      <c r="AI548" s="13">
        <v>23.680897201237173</v>
      </c>
      <c r="AJ548" s="13">
        <v>11.185178939638032</v>
      </c>
      <c r="AK548" s="13">
        <v>11.960754963005096</v>
      </c>
      <c r="AL548" s="14">
        <v>4.95806213603512</v>
      </c>
      <c r="AM548" s="13">
        <v>236.80897201237173</v>
      </c>
      <c r="AN548" s="13">
        <v>55.925894698190163</v>
      </c>
      <c r="AO548" s="13">
        <v>35.882264889015289</v>
      </c>
      <c r="AP548" s="14">
        <v>4.95806213603512</v>
      </c>
    </row>
    <row r="549" spans="2:42" x14ac:dyDescent="0.25">
      <c r="B549" s="11">
        <v>546</v>
      </c>
      <c r="C549" s="13">
        <v>2008.7376759770359</v>
      </c>
      <c r="D549" s="13">
        <v>3081.6656300682812</v>
      </c>
      <c r="E549" s="13">
        <v>2305.3495042192244</v>
      </c>
      <c r="F549" s="14">
        <v>3664.8968993336921</v>
      </c>
      <c r="G549" s="13">
        <v>0</v>
      </c>
      <c r="H549" s="13">
        <v>0</v>
      </c>
      <c r="I549" s="13">
        <v>0</v>
      </c>
      <c r="J549" s="14">
        <v>0</v>
      </c>
      <c r="K549" s="13">
        <v>11</v>
      </c>
      <c r="L549" s="13">
        <v>16</v>
      </c>
      <c r="M549" s="13">
        <v>3</v>
      </c>
      <c r="N549" s="14">
        <v>1</v>
      </c>
      <c r="O549" s="13">
        <v>0.7965201325861383</v>
      </c>
      <c r="P549" s="13">
        <v>0.84369958071745477</v>
      </c>
      <c r="Q549" s="13">
        <v>0.91092478435768798</v>
      </c>
      <c r="R549" s="14">
        <v>0.98229229876958046</v>
      </c>
      <c r="S549" s="13">
        <v>1650</v>
      </c>
      <c r="T549" s="13">
        <v>3200</v>
      </c>
      <c r="U549" s="13">
        <v>1200</v>
      </c>
      <c r="V549" s="14">
        <v>1100</v>
      </c>
      <c r="W549" s="13">
        <v>1850</v>
      </c>
      <c r="X549" s="13">
        <v>3600</v>
      </c>
      <c r="Y549" s="13">
        <v>2200</v>
      </c>
      <c r="Z549" s="14">
        <v>3600</v>
      </c>
      <c r="AA549" s="13">
        <v>2</v>
      </c>
      <c r="AB549" s="13">
        <v>2.644391077108597</v>
      </c>
      <c r="AC549" s="13">
        <v>12.284256932190258</v>
      </c>
      <c r="AD549" s="14">
        <v>7.2906212414538452</v>
      </c>
      <c r="AE549" s="13">
        <v>22</v>
      </c>
      <c r="AF549" s="13">
        <v>42.310257233737552</v>
      </c>
      <c r="AG549" s="13">
        <v>36.852770796570773</v>
      </c>
      <c r="AH549" s="14">
        <v>7.2906212414538452</v>
      </c>
      <c r="AI549" s="13">
        <v>24.637364461450979</v>
      </c>
      <c r="AJ549" s="13">
        <v>11.42264665832047</v>
      </c>
      <c r="AK549" s="13">
        <v>9.0937948219646234</v>
      </c>
      <c r="AL549" s="14">
        <v>5.4589236444482605</v>
      </c>
      <c r="AM549" s="13">
        <v>271.01100907596077</v>
      </c>
      <c r="AN549" s="13">
        <v>182.76234653312753</v>
      </c>
      <c r="AO549" s="13">
        <v>27.281384465893872</v>
      </c>
      <c r="AP549" s="14">
        <v>5.4589236444482605</v>
      </c>
    </row>
    <row r="550" spans="2:42" x14ac:dyDescent="0.25">
      <c r="B550" s="11">
        <v>547</v>
      </c>
      <c r="C550" s="13">
        <v>2430.9077109023847</v>
      </c>
      <c r="D550" s="13">
        <v>3230.5091089293292</v>
      </c>
      <c r="E550" s="13">
        <v>2499.0955704294547</v>
      </c>
      <c r="F550" s="14">
        <v>3600</v>
      </c>
      <c r="G550" s="13">
        <v>0</v>
      </c>
      <c r="H550" s="13">
        <v>0</v>
      </c>
      <c r="I550" s="13">
        <v>0</v>
      </c>
      <c r="J550" s="14">
        <v>0</v>
      </c>
      <c r="K550" s="13">
        <v>12</v>
      </c>
      <c r="L550" s="13">
        <v>16</v>
      </c>
      <c r="M550" s="13">
        <v>6</v>
      </c>
      <c r="N550" s="14">
        <v>0</v>
      </c>
      <c r="O550" s="13">
        <v>0.65819035121084835</v>
      </c>
      <c r="P550" s="13">
        <v>0.80482670450098326</v>
      </c>
      <c r="Q550" s="13">
        <v>0.84030399831372893</v>
      </c>
      <c r="R550" s="14">
        <v>1</v>
      </c>
      <c r="S550" s="13">
        <v>1800</v>
      </c>
      <c r="T550" s="13">
        <v>3200</v>
      </c>
      <c r="U550" s="13">
        <v>2400</v>
      </c>
      <c r="V550" s="14">
        <v>0</v>
      </c>
      <c r="W550" s="13">
        <v>2000</v>
      </c>
      <c r="X550" s="13">
        <v>3600</v>
      </c>
      <c r="Y550" s="13">
        <v>3400</v>
      </c>
      <c r="Z550" s="14">
        <v>2500</v>
      </c>
      <c r="AA550" s="13">
        <v>6.7767786083892467</v>
      </c>
      <c r="AB550" s="13">
        <v>4.5441709558790713</v>
      </c>
      <c r="AC550" s="13">
        <v>7.2689789821681696</v>
      </c>
      <c r="AD550" s="14">
        <v>5.2992953060905066</v>
      </c>
      <c r="AE550" s="13">
        <v>81.321343300670961</v>
      </c>
      <c r="AF550" s="13">
        <v>72.70673529406514</v>
      </c>
      <c r="AG550" s="13">
        <v>43.613873893009014</v>
      </c>
      <c r="AH550" s="14">
        <v>0</v>
      </c>
      <c r="AI550" s="13">
        <v>34.240379246308947</v>
      </c>
      <c r="AJ550" s="13">
        <v>13.021425639032442</v>
      </c>
      <c r="AK550" s="13">
        <v>11.894541220184362</v>
      </c>
      <c r="AL550" s="14">
        <v>5.5043924101490154</v>
      </c>
      <c r="AM550" s="13">
        <v>410.88455095570737</v>
      </c>
      <c r="AN550" s="13">
        <v>208.34281022451907</v>
      </c>
      <c r="AO550" s="13">
        <v>71.367247321106163</v>
      </c>
      <c r="AP550" s="14">
        <v>0</v>
      </c>
    </row>
    <row r="551" spans="2:42" x14ac:dyDescent="0.25">
      <c r="B551" s="11">
        <v>548</v>
      </c>
      <c r="C551" s="13">
        <v>2329.9504705125323</v>
      </c>
      <c r="D551" s="13">
        <v>2754.9002712688134</v>
      </c>
      <c r="E551" s="13">
        <v>2178.1482281878357</v>
      </c>
      <c r="F551" s="14">
        <v>3862.4369139145342</v>
      </c>
      <c r="G551" s="13">
        <v>0</v>
      </c>
      <c r="H551" s="13">
        <v>0</v>
      </c>
      <c r="I551" s="13">
        <v>0</v>
      </c>
      <c r="J551" s="14">
        <v>0</v>
      </c>
      <c r="K551" s="13">
        <v>12</v>
      </c>
      <c r="L551" s="13">
        <v>12</v>
      </c>
      <c r="M551" s="13">
        <v>1</v>
      </c>
      <c r="N551" s="14">
        <v>4</v>
      </c>
      <c r="O551" s="13">
        <v>0.68670987656146998</v>
      </c>
      <c r="P551" s="13">
        <v>0.94377282078618707</v>
      </c>
      <c r="Q551" s="13">
        <v>0.96412171257377977</v>
      </c>
      <c r="R551" s="14">
        <v>0.93205405815973374</v>
      </c>
      <c r="S551" s="13">
        <v>1800</v>
      </c>
      <c r="T551" s="13">
        <v>2400</v>
      </c>
      <c r="U551" s="13">
        <v>400</v>
      </c>
      <c r="V551" s="14">
        <v>4400</v>
      </c>
      <c r="W551" s="13">
        <v>2000</v>
      </c>
      <c r="X551" s="13">
        <v>2800</v>
      </c>
      <c r="Y551" s="13">
        <v>1400</v>
      </c>
      <c r="Z551" s="14">
        <v>6900</v>
      </c>
      <c r="AA551" s="13">
        <v>8.4612305875891476</v>
      </c>
      <c r="AB551" s="13">
        <v>3.8952646868910277</v>
      </c>
      <c r="AC551" s="13">
        <v>9.8300228802984737</v>
      </c>
      <c r="AD551" s="14">
        <v>6.9987397193725425</v>
      </c>
      <c r="AE551" s="13">
        <v>101.53476705106976</v>
      </c>
      <c r="AF551" s="13">
        <v>46.743176242692329</v>
      </c>
      <c r="AG551" s="13">
        <v>9.8300228802984737</v>
      </c>
      <c r="AH551" s="14">
        <v>27.99495887749017</v>
      </c>
      <c r="AI551" s="13">
        <v>29.133584225034454</v>
      </c>
      <c r="AJ551" s="13">
        <v>2.851996818766521</v>
      </c>
      <c r="AK551" s="13">
        <v>16.002344066580044</v>
      </c>
      <c r="AL551" s="14">
        <v>5.2315298118753866</v>
      </c>
      <c r="AM551" s="13">
        <v>349.60301070041345</v>
      </c>
      <c r="AN551" s="13">
        <v>34.223961825198252</v>
      </c>
      <c r="AO551" s="13">
        <v>16.002344066580044</v>
      </c>
      <c r="AP551" s="14">
        <v>20.926119247501546</v>
      </c>
    </row>
    <row r="552" spans="2:42" x14ac:dyDescent="0.25">
      <c r="B552" s="11">
        <v>549</v>
      </c>
      <c r="C552" s="13">
        <v>2014.6122409295538</v>
      </c>
      <c r="D552" s="13">
        <v>2741.0279602466612</v>
      </c>
      <c r="E552" s="13">
        <v>2384.9268517927644</v>
      </c>
      <c r="F552" s="14">
        <v>3600</v>
      </c>
      <c r="G552" s="13">
        <v>0</v>
      </c>
      <c r="H552" s="13">
        <v>0</v>
      </c>
      <c r="I552" s="13">
        <v>0</v>
      </c>
      <c r="J552" s="14">
        <v>0</v>
      </c>
      <c r="K552" s="13">
        <v>9</v>
      </c>
      <c r="L552" s="13">
        <v>7</v>
      </c>
      <c r="M552" s="13">
        <v>4</v>
      </c>
      <c r="N552" s="14">
        <v>0</v>
      </c>
      <c r="O552" s="13">
        <v>0.79419749741109025</v>
      </c>
      <c r="P552" s="13">
        <v>0.94854924419159503</v>
      </c>
      <c r="Q552" s="13">
        <v>0.88053015060877737</v>
      </c>
      <c r="R552" s="14">
        <v>1</v>
      </c>
      <c r="S552" s="13">
        <v>1350</v>
      </c>
      <c r="T552" s="13">
        <v>1400</v>
      </c>
      <c r="U552" s="13">
        <v>1600</v>
      </c>
      <c r="V552" s="14">
        <v>0</v>
      </c>
      <c r="W552" s="13">
        <v>1550</v>
      </c>
      <c r="X552" s="13">
        <v>1800</v>
      </c>
      <c r="Y552" s="13">
        <v>2600</v>
      </c>
      <c r="Z552" s="14">
        <v>2500</v>
      </c>
      <c r="AA552" s="13">
        <v>6.8828905854062388</v>
      </c>
      <c r="AB552" s="13">
        <v>3.8696768916236848</v>
      </c>
      <c r="AC552" s="13">
        <v>12.318250996419827</v>
      </c>
      <c r="AD552" s="14">
        <v>3.6920064081299904</v>
      </c>
      <c r="AE552" s="13">
        <v>61.946015268656147</v>
      </c>
      <c r="AF552" s="13">
        <v>27.087738241365795</v>
      </c>
      <c r="AG552" s="13">
        <v>49.27300398567931</v>
      </c>
      <c r="AH552" s="14">
        <v>0</v>
      </c>
      <c r="AI552" s="13">
        <v>26.045509828819313</v>
      </c>
      <c r="AJ552" s="13">
        <v>6.7144785889624803</v>
      </c>
      <c r="AK552" s="13">
        <v>9.1863218940002298</v>
      </c>
      <c r="AL552" s="14">
        <v>3.4778917882207647</v>
      </c>
      <c r="AM552" s="13">
        <v>234.40958845937382</v>
      </c>
      <c r="AN552" s="13">
        <v>47.001350122737364</v>
      </c>
      <c r="AO552" s="13">
        <v>36.745287576000919</v>
      </c>
      <c r="AP552" s="14">
        <v>0</v>
      </c>
    </row>
    <row r="553" spans="2:42" x14ac:dyDescent="0.25">
      <c r="B553" s="11">
        <v>550</v>
      </c>
      <c r="C553" s="13">
        <v>1976.0480472385964</v>
      </c>
      <c r="D553" s="13">
        <v>3297.1222808926605</v>
      </c>
      <c r="E553" s="13">
        <v>2220.4579943170488</v>
      </c>
      <c r="F553" s="14">
        <v>3636.2170490880499</v>
      </c>
      <c r="G553" s="13">
        <v>0</v>
      </c>
      <c r="H553" s="13">
        <v>0</v>
      </c>
      <c r="I553" s="13">
        <v>0</v>
      </c>
      <c r="J553" s="14">
        <v>0</v>
      </c>
      <c r="K553" s="13">
        <v>9</v>
      </c>
      <c r="L553" s="13">
        <v>18</v>
      </c>
      <c r="M553" s="13">
        <v>2</v>
      </c>
      <c r="N553" s="14">
        <v>1</v>
      </c>
      <c r="O553" s="13">
        <v>0.80969691108265307</v>
      </c>
      <c r="P553" s="13">
        <v>0.78856644628177941</v>
      </c>
      <c r="Q553" s="13">
        <v>0.94575083400571225</v>
      </c>
      <c r="R553" s="14">
        <v>0.99003990999461022</v>
      </c>
      <c r="S553" s="13">
        <v>1350</v>
      </c>
      <c r="T553" s="13">
        <v>3600</v>
      </c>
      <c r="U553" s="13">
        <v>800</v>
      </c>
      <c r="V553" s="14">
        <v>1100</v>
      </c>
      <c r="W553" s="13">
        <v>1550</v>
      </c>
      <c r="X553" s="13">
        <v>4000</v>
      </c>
      <c r="Y553" s="13">
        <v>1800</v>
      </c>
      <c r="Z553" s="14">
        <v>3600</v>
      </c>
      <c r="AA553" s="13">
        <v>2</v>
      </c>
      <c r="AB553" s="13">
        <v>3.0968360031271511</v>
      </c>
      <c r="AC553" s="13">
        <v>12.262923255435396</v>
      </c>
      <c r="AD553" s="14">
        <v>2.4827062655087757</v>
      </c>
      <c r="AE553" s="13">
        <v>18</v>
      </c>
      <c r="AF553" s="13">
        <v>55.743048056288721</v>
      </c>
      <c r="AG553" s="13">
        <v>24.525846510870792</v>
      </c>
      <c r="AH553" s="14">
        <v>2.4827062655087757</v>
      </c>
      <c r="AI553" s="13">
        <v>28.448494226775512</v>
      </c>
      <c r="AJ553" s="13">
        <v>13.817848294330501</v>
      </c>
      <c r="AK553" s="13">
        <v>7.2667765025081845</v>
      </c>
      <c r="AL553" s="14">
        <v>4.6885585383718569</v>
      </c>
      <c r="AM553" s="13">
        <v>256.03644804097962</v>
      </c>
      <c r="AN553" s="13">
        <v>248.72126929794902</v>
      </c>
      <c r="AO553" s="13">
        <v>14.533553005016369</v>
      </c>
      <c r="AP553" s="14">
        <v>4.6885585383718569</v>
      </c>
    </row>
    <row r="554" spans="2:42" x14ac:dyDescent="0.25">
      <c r="B554" s="11">
        <v>551</v>
      </c>
      <c r="C554" s="13">
        <v>2276.1890548584843</v>
      </c>
      <c r="D554" s="13">
        <v>2998.1372029260147</v>
      </c>
      <c r="E554" s="13">
        <v>2418.3396027407966</v>
      </c>
      <c r="F554" s="14">
        <v>3674.3147240103049</v>
      </c>
      <c r="G554" s="13">
        <v>0</v>
      </c>
      <c r="H554" s="13">
        <v>0</v>
      </c>
      <c r="I554" s="13">
        <v>0</v>
      </c>
      <c r="J554" s="14">
        <v>0</v>
      </c>
      <c r="K554" s="13">
        <v>13</v>
      </c>
      <c r="L554" s="13">
        <v>9</v>
      </c>
      <c r="M554" s="13">
        <v>4</v>
      </c>
      <c r="N554" s="14">
        <v>2</v>
      </c>
      <c r="O554" s="13">
        <v>0.70292930922623897</v>
      </c>
      <c r="P554" s="13">
        <v>0.86720514240060298</v>
      </c>
      <c r="Q554" s="13">
        <v>0.86836439250301722</v>
      </c>
      <c r="R554" s="14">
        <v>0.97977453495622313</v>
      </c>
      <c r="S554" s="13">
        <v>1950</v>
      </c>
      <c r="T554" s="13">
        <v>1800</v>
      </c>
      <c r="U554" s="13">
        <v>1600</v>
      </c>
      <c r="V554" s="14">
        <v>2200</v>
      </c>
      <c r="W554" s="13">
        <v>2150</v>
      </c>
      <c r="X554" s="13">
        <v>2200</v>
      </c>
      <c r="Y554" s="13">
        <v>2600</v>
      </c>
      <c r="Z554" s="14">
        <v>4700</v>
      </c>
      <c r="AA554" s="13">
        <v>6.1378053536177131</v>
      </c>
      <c r="AB554" s="13">
        <v>4.7416054494967277</v>
      </c>
      <c r="AC554" s="13">
        <v>8.5195382742503369</v>
      </c>
      <c r="AD554" s="14">
        <v>3.8502027221663675</v>
      </c>
      <c r="AE554" s="13">
        <v>79.791469597030272</v>
      </c>
      <c r="AF554" s="13">
        <v>42.674449045470553</v>
      </c>
      <c r="AG554" s="13">
        <v>34.078153097001348</v>
      </c>
      <c r="AH554" s="14">
        <v>7.700405444332735</v>
      </c>
      <c r="AI554" s="13">
        <v>26.768486547475817</v>
      </c>
      <c r="AJ554" s="13">
        <v>16.505571766406799</v>
      </c>
      <c r="AK554" s="13">
        <v>15.174871075206548</v>
      </c>
      <c r="AL554" s="14">
        <v>3.4309646935933138</v>
      </c>
      <c r="AM554" s="13">
        <v>347.99032511718565</v>
      </c>
      <c r="AN554" s="13">
        <v>148.5501458976612</v>
      </c>
      <c r="AO554" s="13">
        <v>60.699484300826192</v>
      </c>
      <c r="AP554" s="14">
        <v>6.8619293871866276</v>
      </c>
    </row>
    <row r="555" spans="2:42" x14ac:dyDescent="0.25">
      <c r="B555" s="11">
        <v>552</v>
      </c>
      <c r="C555" s="13">
        <v>2252.9402533067828</v>
      </c>
      <c r="D555" s="13">
        <v>3026.4679474027757</v>
      </c>
      <c r="E555" s="13">
        <v>2472.698778659967</v>
      </c>
      <c r="F555" s="14">
        <v>3723.6287880836067</v>
      </c>
      <c r="G555" s="13">
        <v>0</v>
      </c>
      <c r="H555" s="13">
        <v>0</v>
      </c>
      <c r="I555" s="13">
        <v>0</v>
      </c>
      <c r="J555" s="14">
        <v>0</v>
      </c>
      <c r="K555" s="13">
        <v>12</v>
      </c>
      <c r="L555" s="13">
        <v>15</v>
      </c>
      <c r="M555" s="13">
        <v>6</v>
      </c>
      <c r="N555" s="14">
        <v>3</v>
      </c>
      <c r="O555" s="13">
        <v>0.71018305862819886</v>
      </c>
      <c r="P555" s="13">
        <v>0.85908724136042558</v>
      </c>
      <c r="Q555" s="13">
        <v>0.8492744923577209</v>
      </c>
      <c r="R555" s="14">
        <v>0.96679884190410048</v>
      </c>
      <c r="S555" s="13">
        <v>1800</v>
      </c>
      <c r="T555" s="13">
        <v>3000</v>
      </c>
      <c r="U555" s="13">
        <v>2400</v>
      </c>
      <c r="V555" s="14">
        <v>3300</v>
      </c>
      <c r="W555" s="13">
        <v>2000</v>
      </c>
      <c r="X555" s="13">
        <v>3400</v>
      </c>
      <c r="Y555" s="13">
        <v>3400</v>
      </c>
      <c r="Z555" s="14">
        <v>5800</v>
      </c>
      <c r="AA555" s="13">
        <v>2</v>
      </c>
      <c r="AB555" s="13">
        <v>3.6173280339072931</v>
      </c>
      <c r="AC555" s="13">
        <v>8.2610002154980524</v>
      </c>
      <c r="AD555" s="14">
        <v>3.7219938456282704</v>
      </c>
      <c r="AE555" s="13">
        <v>24</v>
      </c>
      <c r="AF555" s="13">
        <v>54.259920508609397</v>
      </c>
      <c r="AG555" s="13">
        <v>49.566001292988318</v>
      </c>
      <c r="AH555" s="14">
        <v>11.165981536884811</v>
      </c>
      <c r="AI555" s="13">
        <v>32.778032964616131</v>
      </c>
      <c r="AJ555" s="13">
        <v>9.9102967954918419</v>
      </c>
      <c r="AK555" s="13">
        <v>9.8260607015754342</v>
      </c>
      <c r="AL555" s="14">
        <v>4.2462840973876066</v>
      </c>
      <c r="AM555" s="13">
        <v>393.33639557539357</v>
      </c>
      <c r="AN555" s="13">
        <v>148.65445193237764</v>
      </c>
      <c r="AO555" s="13">
        <v>58.956364209452602</v>
      </c>
      <c r="AP555" s="14">
        <v>12.73885229216282</v>
      </c>
    </row>
    <row r="556" spans="2:42" x14ac:dyDescent="0.25">
      <c r="B556" s="11">
        <v>553</v>
      </c>
      <c r="C556" s="13">
        <v>2722.8851932523394</v>
      </c>
      <c r="D556" s="13">
        <v>2755.4401050237029</v>
      </c>
      <c r="E556" s="13">
        <v>2523.2914968128143</v>
      </c>
      <c r="F556" s="14">
        <v>3600</v>
      </c>
      <c r="G556" s="13">
        <v>0</v>
      </c>
      <c r="H556" s="13">
        <v>0</v>
      </c>
      <c r="I556" s="13">
        <v>0</v>
      </c>
      <c r="J556" s="14">
        <v>0</v>
      </c>
      <c r="K556" s="13">
        <v>17</v>
      </c>
      <c r="L556" s="13">
        <v>10</v>
      </c>
      <c r="M556" s="13">
        <v>6</v>
      </c>
      <c r="N556" s="14">
        <v>0</v>
      </c>
      <c r="O556" s="13">
        <v>0.58761199479324588</v>
      </c>
      <c r="P556" s="13">
        <v>0.94358792094943189</v>
      </c>
      <c r="Q556" s="13">
        <v>0.83224629522689841</v>
      </c>
      <c r="R556" s="14">
        <v>1</v>
      </c>
      <c r="S556" s="13">
        <v>2550</v>
      </c>
      <c r="T556" s="13">
        <v>2000</v>
      </c>
      <c r="U556" s="13">
        <v>2400</v>
      </c>
      <c r="V556" s="14">
        <v>0</v>
      </c>
      <c r="W556" s="13">
        <v>2750</v>
      </c>
      <c r="X556" s="13">
        <v>2400</v>
      </c>
      <c r="Y556" s="13">
        <v>3400</v>
      </c>
      <c r="Z556" s="14">
        <v>2500</v>
      </c>
      <c r="AA556" s="13">
        <v>2</v>
      </c>
      <c r="AB556" s="13">
        <v>3.1703331675416955</v>
      </c>
      <c r="AC556" s="13">
        <v>8.8464204731464591</v>
      </c>
      <c r="AD556" s="14">
        <v>5.9810343854907737</v>
      </c>
      <c r="AE556" s="13">
        <v>34</v>
      </c>
      <c r="AF556" s="13">
        <v>31.703331675416955</v>
      </c>
      <c r="AG556" s="13">
        <v>53.078522838878754</v>
      </c>
      <c r="AH556" s="14">
        <v>0</v>
      </c>
      <c r="AI556" s="13">
        <v>32.931689852807409</v>
      </c>
      <c r="AJ556" s="13">
        <v>4.9530062157401229</v>
      </c>
      <c r="AK556" s="13">
        <v>11.284024099625736</v>
      </c>
      <c r="AL556" s="14">
        <v>4.2622952508975001</v>
      </c>
      <c r="AM556" s="13">
        <v>559.83872749772593</v>
      </c>
      <c r="AN556" s="13">
        <v>49.530062157401233</v>
      </c>
      <c r="AO556" s="13">
        <v>67.704144597754407</v>
      </c>
      <c r="AP556" s="14">
        <v>0</v>
      </c>
    </row>
    <row r="557" spans="2:42" x14ac:dyDescent="0.25">
      <c r="B557" s="11">
        <v>554</v>
      </c>
      <c r="C557" s="13">
        <v>1932.6203886208591</v>
      </c>
      <c r="D557" s="13">
        <v>2895.244341970209</v>
      </c>
      <c r="E557" s="13">
        <v>2454.9438311007466</v>
      </c>
      <c r="F557" s="14">
        <v>3750.0002236104074</v>
      </c>
      <c r="G557" s="13">
        <v>0</v>
      </c>
      <c r="H557" s="13">
        <v>0</v>
      </c>
      <c r="I557" s="13">
        <v>0</v>
      </c>
      <c r="J557" s="14">
        <v>0</v>
      </c>
      <c r="K557" s="13">
        <v>8</v>
      </c>
      <c r="L557" s="13">
        <v>14</v>
      </c>
      <c r="M557" s="13">
        <v>6</v>
      </c>
      <c r="N557" s="14">
        <v>4</v>
      </c>
      <c r="O557" s="13">
        <v>0.82789150389838273</v>
      </c>
      <c r="P557" s="13">
        <v>0.89802437822249725</v>
      </c>
      <c r="Q557" s="13">
        <v>0.85541672008780867</v>
      </c>
      <c r="R557" s="14">
        <v>0.95999994275573908</v>
      </c>
      <c r="S557" s="13">
        <v>1200</v>
      </c>
      <c r="T557" s="13">
        <v>2800</v>
      </c>
      <c r="U557" s="13">
        <v>2400</v>
      </c>
      <c r="V557" s="14">
        <v>4400</v>
      </c>
      <c r="W557" s="13">
        <v>1400</v>
      </c>
      <c r="X557" s="13">
        <v>3200</v>
      </c>
      <c r="Y557" s="13">
        <v>3400</v>
      </c>
      <c r="Z557" s="14">
        <v>6900</v>
      </c>
      <c r="AA557" s="13">
        <v>4.8060802764802419</v>
      </c>
      <c r="AB557" s="13">
        <v>2</v>
      </c>
      <c r="AC557" s="13">
        <v>10.868162157629714</v>
      </c>
      <c r="AD557" s="14">
        <v>2.1931831982722292</v>
      </c>
      <c r="AE557" s="13">
        <v>38.448642211841936</v>
      </c>
      <c r="AF557" s="13">
        <v>28</v>
      </c>
      <c r="AG557" s="13">
        <v>65.208972945778285</v>
      </c>
      <c r="AH557" s="14">
        <v>8.7727327930889167</v>
      </c>
      <c r="AI557" s="13">
        <v>26.173449021810868</v>
      </c>
      <c r="AJ557" s="13">
        <v>8.4889210971145594</v>
      </c>
      <c r="AK557" s="13">
        <v>6.4818314318332515</v>
      </c>
      <c r="AL557" s="14">
        <v>5.0068271056947271</v>
      </c>
      <c r="AM557" s="13">
        <v>209.38759217448694</v>
      </c>
      <c r="AN557" s="13">
        <v>118.84489535960384</v>
      </c>
      <c r="AO557" s="13">
        <v>38.890988590999513</v>
      </c>
      <c r="AP557" s="14">
        <v>20.027308422778908</v>
      </c>
    </row>
    <row r="558" spans="2:42" x14ac:dyDescent="0.25">
      <c r="B558" s="11">
        <v>555</v>
      </c>
      <c r="C558" s="13">
        <v>1891.1738170173765</v>
      </c>
      <c r="D558" s="13">
        <v>2742.0799955190437</v>
      </c>
      <c r="E558" s="13">
        <v>2214.4361906681311</v>
      </c>
      <c r="F558" s="14">
        <v>3664.0793980676226</v>
      </c>
      <c r="G558" s="13">
        <v>0</v>
      </c>
      <c r="H558" s="13">
        <v>0</v>
      </c>
      <c r="I558" s="13">
        <v>0</v>
      </c>
      <c r="J558" s="14">
        <v>0</v>
      </c>
      <c r="K558" s="13">
        <v>5</v>
      </c>
      <c r="L558" s="13">
        <v>7</v>
      </c>
      <c r="M558" s="13">
        <v>3</v>
      </c>
      <c r="N558" s="14">
        <v>1</v>
      </c>
      <c r="O558" s="13">
        <v>0.84603540171860303</v>
      </c>
      <c r="P558" s="13">
        <v>0.94818532072323825</v>
      </c>
      <c r="Q558" s="13">
        <v>0.94832265153975659</v>
      </c>
      <c r="R558" s="14">
        <v>0.98251146028619984</v>
      </c>
      <c r="S558" s="13">
        <v>750</v>
      </c>
      <c r="T558" s="13">
        <v>1400</v>
      </c>
      <c r="U558" s="13">
        <v>1200</v>
      </c>
      <c r="V558" s="14">
        <v>1100</v>
      </c>
      <c r="W558" s="13">
        <v>950</v>
      </c>
      <c r="X558" s="13">
        <v>1800</v>
      </c>
      <c r="Y558" s="13">
        <v>2200</v>
      </c>
      <c r="Z558" s="14">
        <v>3600</v>
      </c>
      <c r="AA558" s="13">
        <v>9.1996840799493018</v>
      </c>
      <c r="AB558" s="13">
        <v>2</v>
      </c>
      <c r="AC558" s="13">
        <v>6.4418382500050697</v>
      </c>
      <c r="AD558" s="14">
        <v>6.6610907733403195</v>
      </c>
      <c r="AE558" s="13">
        <v>45.998420399746507</v>
      </c>
      <c r="AF558" s="13">
        <v>14</v>
      </c>
      <c r="AG558" s="13">
        <v>19.325514750015209</v>
      </c>
      <c r="AH558" s="14">
        <v>6.6610907733403195</v>
      </c>
      <c r="AI558" s="13">
        <v>35.142120225093038</v>
      </c>
      <c r="AJ558" s="13">
        <v>8.6590197369338409</v>
      </c>
      <c r="AK558" s="13">
        <v>5.9607253804533515</v>
      </c>
      <c r="AL558" s="14">
        <v>5.9306578205958544</v>
      </c>
      <c r="AM558" s="13">
        <v>175.71060112546519</v>
      </c>
      <c r="AN558" s="13">
        <v>60.613138158536884</v>
      </c>
      <c r="AO558" s="13">
        <v>17.882176141360056</v>
      </c>
      <c r="AP558" s="14">
        <v>5.9306578205958544</v>
      </c>
    </row>
    <row r="559" spans="2:42" x14ac:dyDescent="0.25">
      <c r="B559" s="11">
        <v>556</v>
      </c>
      <c r="C559" s="13">
        <v>2092.2182843175274</v>
      </c>
      <c r="D559" s="13">
        <v>2780.7695089500335</v>
      </c>
      <c r="E559" s="13">
        <v>2312.6779087545297</v>
      </c>
      <c r="F559" s="14">
        <v>3600</v>
      </c>
      <c r="G559" s="13">
        <v>0</v>
      </c>
      <c r="H559" s="13">
        <v>0</v>
      </c>
      <c r="I559" s="13">
        <v>0</v>
      </c>
      <c r="J559" s="14">
        <v>0</v>
      </c>
      <c r="K559" s="13">
        <v>11</v>
      </c>
      <c r="L559" s="13">
        <v>10</v>
      </c>
      <c r="M559" s="13">
        <v>3</v>
      </c>
      <c r="N559" s="14">
        <v>0</v>
      </c>
      <c r="O559" s="13">
        <v>0.76473856097759574</v>
      </c>
      <c r="P559" s="13">
        <v>0.93499299083645071</v>
      </c>
      <c r="Q559" s="13">
        <v>0.90803824953338819</v>
      </c>
      <c r="R559" s="14">
        <v>1</v>
      </c>
      <c r="S559" s="13">
        <v>1650</v>
      </c>
      <c r="T559" s="13">
        <v>2000</v>
      </c>
      <c r="U559" s="13">
        <v>1200</v>
      </c>
      <c r="V559" s="14">
        <v>0</v>
      </c>
      <c r="W559" s="13">
        <v>1850</v>
      </c>
      <c r="X559" s="13">
        <v>2400</v>
      </c>
      <c r="Y559" s="13">
        <v>2200</v>
      </c>
      <c r="Z559" s="14">
        <v>2500</v>
      </c>
      <c r="AA559" s="13">
        <v>3.4373479203140778</v>
      </c>
      <c r="AB559" s="13">
        <v>2.1150401714256182</v>
      </c>
      <c r="AC559" s="13">
        <v>12.956677406741262</v>
      </c>
      <c r="AD559" s="14">
        <v>3.6134554183601626</v>
      </c>
      <c r="AE559" s="13">
        <v>37.810827123454857</v>
      </c>
      <c r="AF559" s="13">
        <v>21.150401714256184</v>
      </c>
      <c r="AG559" s="13">
        <v>38.870032220223784</v>
      </c>
      <c r="AH559" s="14">
        <v>0</v>
      </c>
      <c r="AI559" s="13">
        <v>27.360513188073384</v>
      </c>
      <c r="AJ559" s="13">
        <v>7.2459691481254689</v>
      </c>
      <c r="AK559" s="13">
        <v>9.114142705245575</v>
      </c>
      <c r="AL559" s="14">
        <v>4.264790363421807</v>
      </c>
      <c r="AM559" s="13">
        <v>300.96564506880725</v>
      </c>
      <c r="AN559" s="13">
        <v>72.459691481254694</v>
      </c>
      <c r="AO559" s="13">
        <v>27.342428115736723</v>
      </c>
      <c r="AP559" s="14">
        <v>0</v>
      </c>
    </row>
    <row r="560" spans="2:42" x14ac:dyDescent="0.25">
      <c r="B560" s="11">
        <v>557</v>
      </c>
      <c r="C560" s="13">
        <v>2483.2334800030017</v>
      </c>
      <c r="D560" s="13">
        <v>2953.8860919257918</v>
      </c>
      <c r="E560" s="13">
        <v>2416.1931680159364</v>
      </c>
      <c r="F560" s="14">
        <v>3600</v>
      </c>
      <c r="G560" s="13">
        <v>0</v>
      </c>
      <c r="H560" s="13">
        <v>0</v>
      </c>
      <c r="I560" s="13">
        <v>0</v>
      </c>
      <c r="J560" s="14">
        <v>0</v>
      </c>
      <c r="K560" s="13">
        <v>12</v>
      </c>
      <c r="L560" s="13">
        <v>14</v>
      </c>
      <c r="M560" s="13">
        <v>4</v>
      </c>
      <c r="N560" s="14">
        <v>0</v>
      </c>
      <c r="O560" s="13">
        <v>0.64432120977930196</v>
      </c>
      <c r="P560" s="13">
        <v>0.88019643245786938</v>
      </c>
      <c r="Q560" s="13">
        <v>0.86913580743398122</v>
      </c>
      <c r="R560" s="14">
        <v>1</v>
      </c>
      <c r="S560" s="13">
        <v>1800</v>
      </c>
      <c r="T560" s="13">
        <v>2800</v>
      </c>
      <c r="U560" s="13">
        <v>1600</v>
      </c>
      <c r="V560" s="14">
        <v>0</v>
      </c>
      <c r="W560" s="13">
        <v>2000</v>
      </c>
      <c r="X560" s="13">
        <v>3200</v>
      </c>
      <c r="Y560" s="13">
        <v>2600</v>
      </c>
      <c r="Z560" s="14">
        <v>2500</v>
      </c>
      <c r="AA560" s="13">
        <v>9.7443515674198089</v>
      </c>
      <c r="AB560" s="13">
        <v>3.2537953789449312</v>
      </c>
      <c r="AC560" s="13">
        <v>9.4805441883697981</v>
      </c>
      <c r="AD560" s="14">
        <v>4.8512466259512594</v>
      </c>
      <c r="AE560" s="13">
        <v>116.93221880903771</v>
      </c>
      <c r="AF560" s="13">
        <v>45.553135305229034</v>
      </c>
      <c r="AG560" s="13">
        <v>37.922176753479192</v>
      </c>
      <c r="AH560" s="14">
        <v>0</v>
      </c>
      <c r="AI560" s="13">
        <v>32.937103259063967</v>
      </c>
      <c r="AJ560" s="13">
        <v>9.0688572825313649</v>
      </c>
      <c r="AK560" s="13">
        <v>14.075010473513592</v>
      </c>
      <c r="AL560" s="14">
        <v>3.9933537874384784</v>
      </c>
      <c r="AM560" s="13">
        <v>395.24523910876758</v>
      </c>
      <c r="AN560" s="13">
        <v>126.9640019554391</v>
      </c>
      <c r="AO560" s="13">
        <v>56.300041894054367</v>
      </c>
      <c r="AP560" s="14">
        <v>0</v>
      </c>
    </row>
    <row r="561" spans="2:42" x14ac:dyDescent="0.25">
      <c r="B561" s="11">
        <v>558</v>
      </c>
      <c r="C561" s="13">
        <v>2389.0902163197329</v>
      </c>
      <c r="D561" s="13">
        <v>3274.2347063392554</v>
      </c>
      <c r="E561" s="13">
        <v>2786.9361934142926</v>
      </c>
      <c r="F561" s="14">
        <v>3677.2849790894484</v>
      </c>
      <c r="G561" s="13">
        <v>0</v>
      </c>
      <c r="H561" s="13">
        <v>0</v>
      </c>
      <c r="I561" s="13">
        <v>0</v>
      </c>
      <c r="J561" s="14">
        <v>0</v>
      </c>
      <c r="K561" s="13">
        <v>12</v>
      </c>
      <c r="L561" s="13">
        <v>18</v>
      </c>
      <c r="M561" s="13">
        <v>10</v>
      </c>
      <c r="N561" s="14">
        <v>2</v>
      </c>
      <c r="O561" s="13">
        <v>0.66971100089502489</v>
      </c>
      <c r="P561" s="13">
        <v>0.79407868805682513</v>
      </c>
      <c r="Q561" s="13">
        <v>0.7535156366200394</v>
      </c>
      <c r="R561" s="14">
        <v>0.97898314122268948</v>
      </c>
      <c r="S561" s="13">
        <v>1800</v>
      </c>
      <c r="T561" s="13">
        <v>3600</v>
      </c>
      <c r="U561" s="13">
        <v>4000</v>
      </c>
      <c r="V561" s="14">
        <v>2200</v>
      </c>
      <c r="W561" s="13">
        <v>2000</v>
      </c>
      <c r="X561" s="13">
        <v>4000</v>
      </c>
      <c r="Y561" s="13">
        <v>5000</v>
      </c>
      <c r="Z561" s="14">
        <v>4700</v>
      </c>
      <c r="AA561" s="13">
        <v>4.2288053667459291</v>
      </c>
      <c r="AB561" s="13">
        <v>4.2846463226820166</v>
      </c>
      <c r="AC561" s="13">
        <v>10.22196731632719</v>
      </c>
      <c r="AD561" s="14">
        <v>3.0848881866883993</v>
      </c>
      <c r="AE561" s="13">
        <v>50.745664400951149</v>
      </c>
      <c r="AF561" s="13">
        <v>77.123633808276296</v>
      </c>
      <c r="AG561" s="13">
        <v>102.21967316327189</v>
      </c>
      <c r="AH561" s="14">
        <v>6.1697763733767985</v>
      </c>
      <c r="AI561" s="13">
        <v>35.405874525851083</v>
      </c>
      <c r="AJ561" s="13">
        <v>12.189058632771975</v>
      </c>
      <c r="AK561" s="13">
        <v>7.52490684702998</v>
      </c>
      <c r="AL561" s="14">
        <v>4.4811809731433954</v>
      </c>
      <c r="AM561" s="13">
        <v>424.87049431021296</v>
      </c>
      <c r="AN561" s="13">
        <v>219.40305538989554</v>
      </c>
      <c r="AO561" s="13">
        <v>75.249068470299804</v>
      </c>
      <c r="AP561" s="14">
        <v>8.9623619462867907</v>
      </c>
    </row>
    <row r="562" spans="2:42" x14ac:dyDescent="0.25">
      <c r="B562" s="11">
        <v>559</v>
      </c>
      <c r="C562" s="13">
        <v>1928.0141542144006</v>
      </c>
      <c r="D562" s="13">
        <v>2842.1472348277334</v>
      </c>
      <c r="E562" s="13">
        <v>2303.8272558552126</v>
      </c>
      <c r="F562" s="14">
        <v>3600</v>
      </c>
      <c r="G562" s="13">
        <v>0</v>
      </c>
      <c r="H562" s="13">
        <v>0</v>
      </c>
      <c r="I562" s="13">
        <v>0</v>
      </c>
      <c r="J562" s="14">
        <v>0</v>
      </c>
      <c r="K562" s="13">
        <v>8</v>
      </c>
      <c r="L562" s="13">
        <v>11</v>
      </c>
      <c r="M562" s="13">
        <v>3</v>
      </c>
      <c r="N562" s="14">
        <v>0</v>
      </c>
      <c r="O562" s="13">
        <v>0.82986942627085891</v>
      </c>
      <c r="P562" s="13">
        <v>0.91480130520317315</v>
      </c>
      <c r="Q562" s="13">
        <v>0.91152667573613322</v>
      </c>
      <c r="R562" s="14">
        <v>1</v>
      </c>
      <c r="S562" s="13">
        <v>1200</v>
      </c>
      <c r="T562" s="13">
        <v>2200</v>
      </c>
      <c r="U562" s="13">
        <v>1200</v>
      </c>
      <c r="V562" s="14">
        <v>0</v>
      </c>
      <c r="W562" s="13">
        <v>1400</v>
      </c>
      <c r="X562" s="13">
        <v>2600</v>
      </c>
      <c r="Y562" s="13">
        <v>2200</v>
      </c>
      <c r="Z562" s="14">
        <v>2500</v>
      </c>
      <c r="AA562" s="13">
        <v>3.9910014290570928</v>
      </c>
      <c r="AB562" s="13">
        <v>3.3085974347372247</v>
      </c>
      <c r="AC562" s="13">
        <v>10.253234557898949</v>
      </c>
      <c r="AD562" s="14">
        <v>2.6800009925059327</v>
      </c>
      <c r="AE562" s="13">
        <v>31.928011432456742</v>
      </c>
      <c r="AF562" s="13">
        <v>36.394571782109473</v>
      </c>
      <c r="AG562" s="13">
        <v>30.759703673696848</v>
      </c>
      <c r="AH562" s="14">
        <v>0</v>
      </c>
      <c r="AI562" s="13">
        <v>26.632501842188304</v>
      </c>
      <c r="AJ562" s="13">
        <v>7.8446862477564672</v>
      </c>
      <c r="AK562" s="13">
        <v>10.980363265429096</v>
      </c>
      <c r="AL562" s="14">
        <v>4.2318411608010207</v>
      </c>
      <c r="AM562" s="13">
        <v>213.06001473750644</v>
      </c>
      <c r="AN562" s="13">
        <v>86.291548725321135</v>
      </c>
      <c r="AO562" s="13">
        <v>32.941089796287287</v>
      </c>
      <c r="AP562" s="14">
        <v>0</v>
      </c>
    </row>
    <row r="563" spans="2:42" x14ac:dyDescent="0.25">
      <c r="B563" s="11">
        <v>560</v>
      </c>
      <c r="C563" s="13">
        <v>2084.4575630393151</v>
      </c>
      <c r="D563" s="13">
        <v>2860.4255484274436</v>
      </c>
      <c r="E563" s="13">
        <v>2433.9574702561913</v>
      </c>
      <c r="F563" s="14">
        <v>3642.6492696780838</v>
      </c>
      <c r="G563" s="13">
        <v>0</v>
      </c>
      <c r="H563" s="13">
        <v>0</v>
      </c>
      <c r="I563" s="13">
        <v>0</v>
      </c>
      <c r="J563" s="14">
        <v>0</v>
      </c>
      <c r="K563" s="13">
        <v>9</v>
      </c>
      <c r="L563" s="13">
        <v>13</v>
      </c>
      <c r="M563" s="13">
        <v>4</v>
      </c>
      <c r="N563" s="14">
        <v>1</v>
      </c>
      <c r="O563" s="13">
        <v>0.76758578748279482</v>
      </c>
      <c r="P563" s="13">
        <v>0.9089556627087827</v>
      </c>
      <c r="Q563" s="13">
        <v>0.86279239701709343</v>
      </c>
      <c r="R563" s="14">
        <v>0.98829168922929189</v>
      </c>
      <c r="S563" s="13">
        <v>1350</v>
      </c>
      <c r="T563" s="13">
        <v>2600</v>
      </c>
      <c r="U563" s="13">
        <v>1600</v>
      </c>
      <c r="V563" s="14">
        <v>1100</v>
      </c>
      <c r="W563" s="13">
        <v>1550</v>
      </c>
      <c r="X563" s="13">
        <v>3000</v>
      </c>
      <c r="Y563" s="13">
        <v>2600</v>
      </c>
      <c r="Z563" s="14">
        <v>3600</v>
      </c>
      <c r="AA563" s="13">
        <v>13.124751495127704</v>
      </c>
      <c r="AB563" s="13">
        <v>4.1092014453863843</v>
      </c>
      <c r="AC563" s="13">
        <v>10.092679427777602</v>
      </c>
      <c r="AD563" s="14">
        <v>3.0402565078448553</v>
      </c>
      <c r="AE563" s="13">
        <v>118.12276345614933</v>
      </c>
      <c r="AF563" s="13">
        <v>53.419618790022994</v>
      </c>
      <c r="AG563" s="13">
        <v>40.370717711110409</v>
      </c>
      <c r="AH563" s="14">
        <v>3.0402565078448553</v>
      </c>
      <c r="AI563" s="13">
        <v>24.061522507625103</v>
      </c>
      <c r="AJ563" s="13">
        <v>5.9757097622561446</v>
      </c>
      <c r="AK563" s="13">
        <v>14.604689109145587</v>
      </c>
      <c r="AL563" s="14">
        <v>5.3897272470649868</v>
      </c>
      <c r="AM563" s="13">
        <v>216.55370256862594</v>
      </c>
      <c r="AN563" s="13">
        <v>77.68422690932988</v>
      </c>
      <c r="AO563" s="13">
        <v>58.418756436582349</v>
      </c>
      <c r="AP563" s="14">
        <v>5.3897272470649868</v>
      </c>
    </row>
    <row r="564" spans="2:42" x14ac:dyDescent="0.25">
      <c r="B564" s="11">
        <v>561</v>
      </c>
      <c r="C564" s="13">
        <v>2135.5454088948577</v>
      </c>
      <c r="D564" s="13">
        <v>3103.4068099252358</v>
      </c>
      <c r="E564" s="13">
        <v>2665.7650542910901</v>
      </c>
      <c r="F564" s="14">
        <v>3600</v>
      </c>
      <c r="G564" s="13">
        <v>0</v>
      </c>
      <c r="H564" s="13">
        <v>0</v>
      </c>
      <c r="I564" s="13">
        <v>0</v>
      </c>
      <c r="J564" s="14">
        <v>0</v>
      </c>
      <c r="K564" s="13">
        <v>11</v>
      </c>
      <c r="L564" s="13">
        <v>14</v>
      </c>
      <c r="M564" s="13">
        <v>6</v>
      </c>
      <c r="N564" s="14">
        <v>0</v>
      </c>
      <c r="O564" s="13">
        <v>0.74922312273752967</v>
      </c>
      <c r="P564" s="13">
        <v>0.8377889716825867</v>
      </c>
      <c r="Q564" s="13">
        <v>0.78776634745797414</v>
      </c>
      <c r="R564" s="14">
        <v>1</v>
      </c>
      <c r="S564" s="13">
        <v>1650</v>
      </c>
      <c r="T564" s="13">
        <v>2800</v>
      </c>
      <c r="U564" s="13">
        <v>2400</v>
      </c>
      <c r="V564" s="14">
        <v>0</v>
      </c>
      <c r="W564" s="13">
        <v>1850</v>
      </c>
      <c r="X564" s="13">
        <v>3200</v>
      </c>
      <c r="Y564" s="13">
        <v>3400</v>
      </c>
      <c r="Z564" s="14">
        <v>2500</v>
      </c>
      <c r="AA564" s="13">
        <v>6.2342570023226216</v>
      </c>
      <c r="AB564" s="13">
        <v>3.1901581698061925</v>
      </c>
      <c r="AC564" s="13">
        <v>12.809710664273815</v>
      </c>
      <c r="AD564" s="14">
        <v>5.5022088725120737</v>
      </c>
      <c r="AE564" s="13">
        <v>68.576827025548837</v>
      </c>
      <c r="AF564" s="13">
        <v>44.662214377286695</v>
      </c>
      <c r="AG564" s="13">
        <v>76.858263985642893</v>
      </c>
      <c r="AH564" s="14">
        <v>0</v>
      </c>
      <c r="AI564" s="13">
        <v>26.59471602112804</v>
      </c>
      <c r="AJ564" s="13">
        <v>13.494404742842024</v>
      </c>
      <c r="AK564" s="13">
        <v>12.658327640769274</v>
      </c>
      <c r="AL564" s="14">
        <v>5.2405047003655651</v>
      </c>
      <c r="AM564" s="13">
        <v>292.54187623240841</v>
      </c>
      <c r="AN564" s="13">
        <v>188.92166639978834</v>
      </c>
      <c r="AO564" s="13">
        <v>75.949965844615647</v>
      </c>
      <c r="AP564" s="14">
        <v>0</v>
      </c>
    </row>
    <row r="565" spans="2:42" x14ac:dyDescent="0.25">
      <c r="B565" s="11">
        <v>562</v>
      </c>
      <c r="C565" s="13">
        <v>1908.6453109083948</v>
      </c>
      <c r="D565" s="13">
        <v>3149.2427783763028</v>
      </c>
      <c r="E565" s="13">
        <v>2198.2778372653834</v>
      </c>
      <c r="F565" s="14">
        <v>3699.0560536672892</v>
      </c>
      <c r="G565" s="13">
        <v>0</v>
      </c>
      <c r="H565" s="13">
        <v>0</v>
      </c>
      <c r="I565" s="13">
        <v>0</v>
      </c>
      <c r="J565" s="14">
        <v>0</v>
      </c>
      <c r="K565" s="13">
        <v>7</v>
      </c>
      <c r="L565" s="13">
        <v>16</v>
      </c>
      <c r="M565" s="13">
        <v>2</v>
      </c>
      <c r="N565" s="14">
        <v>2</v>
      </c>
      <c r="O565" s="13">
        <v>0.83829090237750925</v>
      </c>
      <c r="P565" s="13">
        <v>0.82559528844597896</v>
      </c>
      <c r="Q565" s="13">
        <v>0.9552932592962684</v>
      </c>
      <c r="R565" s="14">
        <v>0.97322126179486146</v>
      </c>
      <c r="S565" s="13">
        <v>1050</v>
      </c>
      <c r="T565" s="13">
        <v>3200</v>
      </c>
      <c r="U565" s="13">
        <v>800</v>
      </c>
      <c r="V565" s="14">
        <v>2200</v>
      </c>
      <c r="W565" s="13">
        <v>1250</v>
      </c>
      <c r="X565" s="13">
        <v>3600</v>
      </c>
      <c r="Y565" s="13">
        <v>1800</v>
      </c>
      <c r="Z565" s="14">
        <v>4700</v>
      </c>
      <c r="AA565" s="13">
        <v>2</v>
      </c>
      <c r="AB565" s="13">
        <v>4.2872003470405202</v>
      </c>
      <c r="AC565" s="13">
        <v>7.4585739323858764</v>
      </c>
      <c r="AD565" s="14">
        <v>4.6985525734295397</v>
      </c>
      <c r="AE565" s="13">
        <v>14</v>
      </c>
      <c r="AF565" s="13">
        <v>68.595205552648324</v>
      </c>
      <c r="AG565" s="13">
        <v>14.917147864771753</v>
      </c>
      <c r="AH565" s="14">
        <v>9.3971051468590794</v>
      </c>
      <c r="AI565" s="13">
        <v>31.26587151091239</v>
      </c>
      <c r="AJ565" s="13">
        <v>11.409223692821371</v>
      </c>
      <c r="AK565" s="13">
        <v>8.6358527209574873</v>
      </c>
      <c r="AL565" s="14">
        <v>4.9417931804203699</v>
      </c>
      <c r="AM565" s="13">
        <v>218.86110057638672</v>
      </c>
      <c r="AN565" s="13">
        <v>182.54757908514193</v>
      </c>
      <c r="AO565" s="13">
        <v>17.271705441914975</v>
      </c>
      <c r="AP565" s="14">
        <v>9.8835863608407397</v>
      </c>
    </row>
    <row r="566" spans="2:42" x14ac:dyDescent="0.25">
      <c r="B566" s="11">
        <v>563</v>
      </c>
      <c r="C566" s="13">
        <v>2090.3924340808703</v>
      </c>
      <c r="D566" s="13">
        <v>2786.4761561056011</v>
      </c>
      <c r="E566" s="13">
        <v>2304.9401079119675</v>
      </c>
      <c r="F566" s="14">
        <v>3600</v>
      </c>
      <c r="G566" s="13">
        <v>0</v>
      </c>
      <c r="H566" s="13">
        <v>0</v>
      </c>
      <c r="I566" s="13">
        <v>0</v>
      </c>
      <c r="J566" s="14">
        <v>0</v>
      </c>
      <c r="K566" s="13">
        <v>9</v>
      </c>
      <c r="L566" s="13">
        <v>7</v>
      </c>
      <c r="M566" s="13">
        <v>6</v>
      </c>
      <c r="N566" s="14">
        <v>0</v>
      </c>
      <c r="O566" s="13">
        <v>0.76540652076341253</v>
      </c>
      <c r="P566" s="13">
        <v>0.93307814398590749</v>
      </c>
      <c r="Q566" s="13">
        <v>0.9110865799903054</v>
      </c>
      <c r="R566" s="14">
        <v>1</v>
      </c>
      <c r="S566" s="13">
        <v>1350</v>
      </c>
      <c r="T566" s="13">
        <v>1400</v>
      </c>
      <c r="U566" s="13">
        <v>2400</v>
      </c>
      <c r="V566" s="14">
        <v>0</v>
      </c>
      <c r="W566" s="13">
        <v>1550</v>
      </c>
      <c r="X566" s="13">
        <v>1800</v>
      </c>
      <c r="Y566" s="13">
        <v>3400</v>
      </c>
      <c r="Z566" s="14">
        <v>2500</v>
      </c>
      <c r="AA566" s="13">
        <v>9.695542183321713</v>
      </c>
      <c r="AB566" s="13">
        <v>2.2102248642152542</v>
      </c>
      <c r="AC566" s="13">
        <v>2.6745418535264776</v>
      </c>
      <c r="AD566" s="14">
        <v>6.4326299688047737</v>
      </c>
      <c r="AE566" s="13">
        <v>87.259879649895424</v>
      </c>
      <c r="AF566" s="13">
        <v>15.47157404950678</v>
      </c>
      <c r="AG566" s="13">
        <v>16.047251121158865</v>
      </c>
      <c r="AH566" s="14">
        <v>0</v>
      </c>
      <c r="AI566" s="13">
        <v>27.839414494532296</v>
      </c>
      <c r="AJ566" s="13">
        <v>11.556556944398066</v>
      </c>
      <c r="AK566" s="13">
        <v>7.9950685476368779</v>
      </c>
      <c r="AL566" s="14">
        <v>5.2003459623098447</v>
      </c>
      <c r="AM566" s="13">
        <v>250.55473045079066</v>
      </c>
      <c r="AN566" s="13">
        <v>80.89589861078646</v>
      </c>
      <c r="AO566" s="13">
        <v>47.970411285821271</v>
      </c>
      <c r="AP566" s="14">
        <v>0</v>
      </c>
    </row>
    <row r="567" spans="2:42" x14ac:dyDescent="0.25">
      <c r="B567" s="11">
        <v>564</v>
      </c>
      <c r="C567" s="13">
        <v>1870.994707728971</v>
      </c>
      <c r="D567" s="13">
        <v>2945.3969445708094</v>
      </c>
      <c r="E567" s="13">
        <v>2488.8424796504182</v>
      </c>
      <c r="F567" s="14">
        <v>3636.2993867154169</v>
      </c>
      <c r="G567" s="13">
        <v>0</v>
      </c>
      <c r="H567" s="13">
        <v>0</v>
      </c>
      <c r="I567" s="13">
        <v>0</v>
      </c>
      <c r="J567" s="14">
        <v>0</v>
      </c>
      <c r="K567" s="13">
        <v>6</v>
      </c>
      <c r="L567" s="13">
        <v>13</v>
      </c>
      <c r="M567" s="13">
        <v>5</v>
      </c>
      <c r="N567" s="14">
        <v>1</v>
      </c>
      <c r="O567" s="13">
        <v>0.85516008858309034</v>
      </c>
      <c r="P567" s="13">
        <v>0.88273331198788929</v>
      </c>
      <c r="Q567" s="13">
        <v>0.84376573333599048</v>
      </c>
      <c r="R567" s="14">
        <v>0.99001749227579272</v>
      </c>
      <c r="S567" s="13">
        <v>900</v>
      </c>
      <c r="T567" s="13">
        <v>2600</v>
      </c>
      <c r="U567" s="13">
        <v>2000</v>
      </c>
      <c r="V567" s="14">
        <v>1100</v>
      </c>
      <c r="W567" s="13">
        <v>1100</v>
      </c>
      <c r="X567" s="13">
        <v>3000</v>
      </c>
      <c r="Y567" s="13">
        <v>3000</v>
      </c>
      <c r="Z567" s="14">
        <v>3600</v>
      </c>
      <c r="AA567" s="13">
        <v>4.1826597190694041</v>
      </c>
      <c r="AB567" s="13">
        <v>2.7794279075522716</v>
      </c>
      <c r="AC567" s="13">
        <v>12.396985799048188</v>
      </c>
      <c r="AD567" s="14">
        <v>3.1335075059436051</v>
      </c>
      <c r="AE567" s="13">
        <v>25.095958314416425</v>
      </c>
      <c r="AF567" s="13">
        <v>36.132562798179535</v>
      </c>
      <c r="AG567" s="13">
        <v>61.984928995240942</v>
      </c>
      <c r="AH567" s="14">
        <v>3.1335075059436051</v>
      </c>
      <c r="AI567" s="13">
        <v>30.578919020988934</v>
      </c>
      <c r="AJ567" s="13">
        <v>10.210112918404613</v>
      </c>
      <c r="AK567" s="13">
        <v>10.10074860056919</v>
      </c>
      <c r="AL567" s="14">
        <v>4.0538980554856128</v>
      </c>
      <c r="AM567" s="13">
        <v>183.4735141259336</v>
      </c>
      <c r="AN567" s="13">
        <v>132.73146793925997</v>
      </c>
      <c r="AO567" s="13">
        <v>50.503743002845951</v>
      </c>
      <c r="AP567" s="14">
        <v>4.0538980554856128</v>
      </c>
    </row>
    <row r="568" spans="2:42" x14ac:dyDescent="0.25">
      <c r="B568" s="11">
        <v>565</v>
      </c>
      <c r="C568" s="13">
        <v>1694.4509143843604</v>
      </c>
      <c r="D568" s="13">
        <v>2793.1791492439511</v>
      </c>
      <c r="E568" s="13">
        <v>2401.3846873970051</v>
      </c>
      <c r="F568" s="14">
        <v>3714.7093807890437</v>
      </c>
      <c r="G568" s="13">
        <v>0</v>
      </c>
      <c r="H568" s="13">
        <v>0</v>
      </c>
      <c r="I568" s="13">
        <v>0</v>
      </c>
      <c r="J568" s="14">
        <v>0</v>
      </c>
      <c r="K568" s="13">
        <v>2</v>
      </c>
      <c r="L568" s="13">
        <v>8</v>
      </c>
      <c r="M568" s="13">
        <v>5</v>
      </c>
      <c r="N568" s="14">
        <v>2</v>
      </c>
      <c r="O568" s="13">
        <v>0.94425868959522086</v>
      </c>
      <c r="P568" s="13">
        <v>0.93083896917380315</v>
      </c>
      <c r="Q568" s="13">
        <v>0.87449545715072707</v>
      </c>
      <c r="R568" s="14">
        <v>0.96912022744436654</v>
      </c>
      <c r="S568" s="13">
        <v>300</v>
      </c>
      <c r="T568" s="13">
        <v>1600</v>
      </c>
      <c r="U568" s="13">
        <v>2000</v>
      </c>
      <c r="V568" s="14">
        <v>2200</v>
      </c>
      <c r="W568" s="13">
        <v>500</v>
      </c>
      <c r="X568" s="13">
        <v>2000</v>
      </c>
      <c r="Y568" s="13">
        <v>3000</v>
      </c>
      <c r="Z568" s="14">
        <v>4700</v>
      </c>
      <c r="AA568" s="13">
        <v>5.6253674612259266</v>
      </c>
      <c r="AB568" s="13">
        <v>3.2620310928779657</v>
      </c>
      <c r="AC568" s="13">
        <v>6.0273162582757172</v>
      </c>
      <c r="AD568" s="14">
        <v>5.6257746662819139</v>
      </c>
      <c r="AE568" s="13">
        <v>11.250734922451853</v>
      </c>
      <c r="AF568" s="13">
        <v>26.096248743023725</v>
      </c>
      <c r="AG568" s="13">
        <v>30.136581291378587</v>
      </c>
      <c r="AH568" s="14">
        <v>11.251549332563828</v>
      </c>
      <c r="AI568" s="13">
        <v>34.50837603021504</v>
      </c>
      <c r="AJ568" s="13">
        <v>9.1869544558374763</v>
      </c>
      <c r="AK568" s="13">
        <v>12.045337912019587</v>
      </c>
      <c r="AL568" s="14">
        <v>5.4909434537461514</v>
      </c>
      <c r="AM568" s="13">
        <v>69.016752060430079</v>
      </c>
      <c r="AN568" s="13">
        <v>73.49563564669981</v>
      </c>
      <c r="AO568" s="13">
        <v>60.226689560097938</v>
      </c>
      <c r="AP568" s="14">
        <v>10.981886907492303</v>
      </c>
    </row>
    <row r="569" spans="2:42" x14ac:dyDescent="0.25">
      <c r="B569" s="11">
        <v>566</v>
      </c>
      <c r="C569" s="13">
        <v>2191.8218709873759</v>
      </c>
      <c r="D569" s="13">
        <v>2987.5209207497492</v>
      </c>
      <c r="E569" s="13">
        <v>2338.1260712767362</v>
      </c>
      <c r="F569" s="14">
        <v>3790.3910019675263</v>
      </c>
      <c r="G569" s="13">
        <v>0</v>
      </c>
      <c r="H569" s="13">
        <v>0</v>
      </c>
      <c r="I569" s="13">
        <v>0</v>
      </c>
      <c r="J569" s="14">
        <v>0</v>
      </c>
      <c r="K569" s="13">
        <v>11</v>
      </c>
      <c r="L569" s="13">
        <v>11</v>
      </c>
      <c r="M569" s="13">
        <v>4</v>
      </c>
      <c r="N569" s="14">
        <v>4</v>
      </c>
      <c r="O569" s="13">
        <v>0.72998632835031851</v>
      </c>
      <c r="P569" s="13">
        <v>0.87028679261851094</v>
      </c>
      <c r="Q569" s="13">
        <v>0.89815516186143585</v>
      </c>
      <c r="R569" s="14">
        <v>0.9497700891890315</v>
      </c>
      <c r="S569" s="13">
        <v>1650</v>
      </c>
      <c r="T569" s="13">
        <v>2200</v>
      </c>
      <c r="U569" s="13">
        <v>1600</v>
      </c>
      <c r="V569" s="14">
        <v>4400</v>
      </c>
      <c r="W569" s="13">
        <v>1850</v>
      </c>
      <c r="X569" s="13">
        <v>2600</v>
      </c>
      <c r="Y569" s="13">
        <v>2600</v>
      </c>
      <c r="Z569" s="14">
        <v>6900</v>
      </c>
      <c r="AA569" s="13">
        <v>6.3550301945443657</v>
      </c>
      <c r="AB569" s="13">
        <v>3.3119050506652847</v>
      </c>
      <c r="AC569" s="13">
        <v>7.8305746501240998</v>
      </c>
      <c r="AD569" s="14">
        <v>3.1119369233912426</v>
      </c>
      <c r="AE569" s="13">
        <v>69.905332139988019</v>
      </c>
      <c r="AF569" s="13">
        <v>36.430955557318129</v>
      </c>
      <c r="AG569" s="13">
        <v>31.322298600496399</v>
      </c>
      <c r="AH569" s="14">
        <v>12.44774769356497</v>
      </c>
      <c r="AI569" s="13">
        <v>28.9922140941412</v>
      </c>
      <c r="AJ569" s="13">
        <v>13.668733006547814</v>
      </c>
      <c r="AK569" s="13">
        <v>10.501496214817458</v>
      </c>
      <c r="AL569" s="14">
        <v>5.9294470225830764</v>
      </c>
      <c r="AM569" s="13">
        <v>318.91435503555323</v>
      </c>
      <c r="AN569" s="13">
        <v>150.35606307202596</v>
      </c>
      <c r="AO569" s="13">
        <v>42.00598485926983</v>
      </c>
      <c r="AP569" s="14">
        <v>23.717788090332306</v>
      </c>
    </row>
    <row r="570" spans="2:42" x14ac:dyDescent="0.25">
      <c r="B570" s="11">
        <v>567</v>
      </c>
      <c r="C570" s="13">
        <v>2140.8229337845355</v>
      </c>
      <c r="D570" s="13">
        <v>2830.7561495057457</v>
      </c>
      <c r="E570" s="13">
        <v>2320.6096706659373</v>
      </c>
      <c r="F570" s="14">
        <v>3636.1216126465961</v>
      </c>
      <c r="G570" s="13">
        <v>0</v>
      </c>
      <c r="H570" s="13">
        <v>0</v>
      </c>
      <c r="I570" s="13">
        <v>0</v>
      </c>
      <c r="J570" s="14">
        <v>0</v>
      </c>
      <c r="K570" s="13">
        <v>12</v>
      </c>
      <c r="L570" s="13">
        <v>12</v>
      </c>
      <c r="M570" s="13">
        <v>4</v>
      </c>
      <c r="N570" s="14">
        <v>1</v>
      </c>
      <c r="O570" s="13">
        <v>0.74737614902673355</v>
      </c>
      <c r="P570" s="13">
        <v>0.91848250526770525</v>
      </c>
      <c r="Q570" s="13">
        <v>0.90493460686017502</v>
      </c>
      <c r="R570" s="14">
        <v>0.99006589534272904</v>
      </c>
      <c r="S570" s="13">
        <v>1800</v>
      </c>
      <c r="T570" s="13">
        <v>2400</v>
      </c>
      <c r="U570" s="13">
        <v>1600</v>
      </c>
      <c r="V570" s="14">
        <v>1100</v>
      </c>
      <c r="W570" s="13">
        <v>2000</v>
      </c>
      <c r="X570" s="13">
        <v>2800</v>
      </c>
      <c r="Y570" s="13">
        <v>2600</v>
      </c>
      <c r="Z570" s="14">
        <v>3600</v>
      </c>
      <c r="AA570" s="13">
        <v>8.011128172166714</v>
      </c>
      <c r="AB570" s="13">
        <v>2</v>
      </c>
      <c r="AC570" s="13">
        <v>8.8406805262770654</v>
      </c>
      <c r="AD570" s="14">
        <v>3.7827527866924262</v>
      </c>
      <c r="AE570" s="13">
        <v>96.133538066000568</v>
      </c>
      <c r="AF570" s="13">
        <v>24</v>
      </c>
      <c r="AG570" s="13">
        <v>35.362722105108261</v>
      </c>
      <c r="AH570" s="14">
        <v>3.7827527866924262</v>
      </c>
      <c r="AI570" s="13">
        <v>22.303733944625254</v>
      </c>
      <c r="AJ570" s="13">
        <v>7.7820993678753627</v>
      </c>
      <c r="AK570" s="13">
        <v>8.2710902388914391</v>
      </c>
      <c r="AL570" s="14">
        <v>3.3698025665426785</v>
      </c>
      <c r="AM570" s="13">
        <v>267.64480733550306</v>
      </c>
      <c r="AN570" s="13">
        <v>93.38519241450436</v>
      </c>
      <c r="AO570" s="13">
        <v>33.084360955565757</v>
      </c>
      <c r="AP570" s="14">
        <v>3.3698025665426785</v>
      </c>
    </row>
    <row r="571" spans="2:42" x14ac:dyDescent="0.25">
      <c r="B571" s="11">
        <v>568</v>
      </c>
      <c r="C571" s="13">
        <v>1906.5896618445197</v>
      </c>
      <c r="D571" s="13">
        <v>2824.7708579459268</v>
      </c>
      <c r="E571" s="13">
        <v>2192.4686602072952</v>
      </c>
      <c r="F571" s="14">
        <v>3674.3551294392591</v>
      </c>
      <c r="G571" s="13">
        <v>0</v>
      </c>
      <c r="H571" s="13">
        <v>0</v>
      </c>
      <c r="I571" s="13">
        <v>0</v>
      </c>
      <c r="J571" s="14">
        <v>0</v>
      </c>
      <c r="K571" s="13">
        <v>6</v>
      </c>
      <c r="L571" s="13">
        <v>13</v>
      </c>
      <c r="M571" s="13">
        <v>2</v>
      </c>
      <c r="N571" s="14">
        <v>2</v>
      </c>
      <c r="O571" s="13">
        <v>0.83919473183972304</v>
      </c>
      <c r="P571" s="13">
        <v>0.92042864032186589</v>
      </c>
      <c r="Q571" s="13">
        <v>0.9578244095865196</v>
      </c>
      <c r="R571" s="14">
        <v>0.97976376076348226</v>
      </c>
      <c r="S571" s="13">
        <v>900</v>
      </c>
      <c r="T571" s="13">
        <v>2600</v>
      </c>
      <c r="U571" s="13">
        <v>800</v>
      </c>
      <c r="V571" s="14">
        <v>2200</v>
      </c>
      <c r="W571" s="13">
        <v>1100</v>
      </c>
      <c r="X571" s="13">
        <v>3000</v>
      </c>
      <c r="Y571" s="13">
        <v>1800</v>
      </c>
      <c r="Z571" s="14">
        <v>4700</v>
      </c>
      <c r="AA571" s="13">
        <v>5.9071989434014016</v>
      </c>
      <c r="AB571" s="13">
        <v>3.1032309504261062</v>
      </c>
      <c r="AC571" s="13">
        <v>6.8235882487246098</v>
      </c>
      <c r="AD571" s="14">
        <v>4.6498731642090654</v>
      </c>
      <c r="AE571" s="13">
        <v>35.443193660408411</v>
      </c>
      <c r="AF571" s="13">
        <v>40.342002355539378</v>
      </c>
      <c r="AG571" s="13">
        <v>13.64717649744922</v>
      </c>
      <c r="AH571" s="14">
        <v>9.2997463284181308</v>
      </c>
      <c r="AI571" s="13">
        <v>32.68606541506508</v>
      </c>
      <c r="AJ571" s="13">
        <v>5.7108273523825988</v>
      </c>
      <c r="AK571" s="13">
        <v>8.3596243001283668</v>
      </c>
      <c r="AL571" s="14">
        <v>2.6351729609372918</v>
      </c>
      <c r="AM571" s="13">
        <v>196.11639249039047</v>
      </c>
      <c r="AN571" s="13">
        <v>74.240755580973783</v>
      </c>
      <c r="AO571" s="13">
        <v>16.719248600256734</v>
      </c>
      <c r="AP571" s="14">
        <v>5.2703459218745836</v>
      </c>
    </row>
    <row r="572" spans="2:42" x14ac:dyDescent="0.25">
      <c r="B572" s="11">
        <v>569</v>
      </c>
      <c r="C572" s="13">
        <v>1895.5153127762007</v>
      </c>
      <c r="D572" s="13">
        <v>2980.4767159437324</v>
      </c>
      <c r="E572" s="13">
        <v>2470.9797340996483</v>
      </c>
      <c r="F572" s="14">
        <v>3706.3386744012732</v>
      </c>
      <c r="G572" s="13">
        <v>0</v>
      </c>
      <c r="H572" s="13">
        <v>0</v>
      </c>
      <c r="I572" s="13">
        <v>0</v>
      </c>
      <c r="J572" s="14">
        <v>0</v>
      </c>
      <c r="K572" s="13">
        <v>6</v>
      </c>
      <c r="L572" s="13">
        <v>10</v>
      </c>
      <c r="M572" s="13">
        <v>5</v>
      </c>
      <c r="N572" s="14">
        <v>2</v>
      </c>
      <c r="O572" s="13">
        <v>0.84409763889304357</v>
      </c>
      <c r="P572" s="13">
        <v>0.87234367109515931</v>
      </c>
      <c r="Q572" s="13">
        <v>0.84986532710887563</v>
      </c>
      <c r="R572" s="14">
        <v>0.97130896991801452</v>
      </c>
      <c r="S572" s="13">
        <v>900</v>
      </c>
      <c r="T572" s="13">
        <v>2000</v>
      </c>
      <c r="U572" s="13">
        <v>2000</v>
      </c>
      <c r="V572" s="14">
        <v>2200</v>
      </c>
      <c r="W572" s="13">
        <v>1100</v>
      </c>
      <c r="X572" s="13">
        <v>2400</v>
      </c>
      <c r="Y572" s="13">
        <v>3000</v>
      </c>
      <c r="Z572" s="14">
        <v>4700</v>
      </c>
      <c r="AA572" s="13">
        <v>6.98325217477867</v>
      </c>
      <c r="AB572" s="13">
        <v>4.7086696115173705</v>
      </c>
      <c r="AC572" s="13">
        <v>13.274175885418853</v>
      </c>
      <c r="AD572" s="14">
        <v>3.5351407417672718</v>
      </c>
      <c r="AE572" s="13">
        <v>41.89951304867202</v>
      </c>
      <c r="AF572" s="13">
        <v>47.086696115173709</v>
      </c>
      <c r="AG572" s="13">
        <v>66.370879427094266</v>
      </c>
      <c r="AH572" s="14">
        <v>7.0702814835345436</v>
      </c>
      <c r="AI572" s="13">
        <v>30.433314490890886</v>
      </c>
      <c r="AJ572" s="13">
        <v>13.673841750779687</v>
      </c>
      <c r="AK572" s="13">
        <v>8.3452170109030632</v>
      </c>
      <c r="AL572" s="14">
        <v>6.7936300877475198</v>
      </c>
      <c r="AM572" s="13">
        <v>182.5998869453453</v>
      </c>
      <c r="AN572" s="13">
        <v>136.73841750779687</v>
      </c>
      <c r="AO572" s="13">
        <v>41.726085054515316</v>
      </c>
      <c r="AP572" s="14">
        <v>13.58726017549504</v>
      </c>
    </row>
    <row r="573" spans="2:42" x14ac:dyDescent="0.25">
      <c r="B573" s="11">
        <v>570</v>
      </c>
      <c r="C573" s="13">
        <v>2086.0335928394247</v>
      </c>
      <c r="D573" s="13">
        <v>2996.6178029038738</v>
      </c>
      <c r="E573" s="13">
        <v>2164.4577804849309</v>
      </c>
      <c r="F573" s="14">
        <v>3600</v>
      </c>
      <c r="G573" s="13">
        <v>0</v>
      </c>
      <c r="H573" s="13">
        <v>0</v>
      </c>
      <c r="I573" s="13">
        <v>0</v>
      </c>
      <c r="J573" s="14">
        <v>0</v>
      </c>
      <c r="K573" s="13">
        <v>9</v>
      </c>
      <c r="L573" s="13">
        <v>18</v>
      </c>
      <c r="M573" s="13">
        <v>1</v>
      </c>
      <c r="N573" s="14">
        <v>0</v>
      </c>
      <c r="O573" s="13">
        <v>0.76700586485864997</v>
      </c>
      <c r="P573" s="13">
        <v>0.86764484862916746</v>
      </c>
      <c r="Q573" s="13">
        <v>0.97021989476251669</v>
      </c>
      <c r="R573" s="14">
        <v>1</v>
      </c>
      <c r="S573" s="13">
        <v>1350</v>
      </c>
      <c r="T573" s="13">
        <v>3600</v>
      </c>
      <c r="U573" s="13">
        <v>400</v>
      </c>
      <c r="V573" s="14">
        <v>0</v>
      </c>
      <c r="W573" s="13">
        <v>1550</v>
      </c>
      <c r="X573" s="13">
        <v>4000</v>
      </c>
      <c r="Y573" s="13">
        <v>1400</v>
      </c>
      <c r="Z573" s="14">
        <v>2500</v>
      </c>
      <c r="AA573" s="13">
        <v>5.4070474878767252</v>
      </c>
      <c r="AB573" s="13">
        <v>2.904027671830586</v>
      </c>
      <c r="AC573" s="13">
        <v>9.5016103281766497</v>
      </c>
      <c r="AD573" s="14">
        <v>4.0993571123066816</v>
      </c>
      <c r="AE573" s="13">
        <v>48.663427390890526</v>
      </c>
      <c r="AF573" s="13">
        <v>52.272498092950549</v>
      </c>
      <c r="AG573" s="13">
        <v>9.5016103281766497</v>
      </c>
      <c r="AH573" s="14">
        <v>0</v>
      </c>
      <c r="AI573" s="13">
        <v>31.872014134739281</v>
      </c>
      <c r="AJ573" s="13">
        <v>7.6843844378360195</v>
      </c>
      <c r="AK573" s="13">
        <v>11.940065442811321</v>
      </c>
      <c r="AL573" s="14">
        <v>3.6609065313843452</v>
      </c>
      <c r="AM573" s="13">
        <v>286.84812721265354</v>
      </c>
      <c r="AN573" s="13">
        <v>138.31891988104834</v>
      </c>
      <c r="AO573" s="13">
        <v>11.940065442811321</v>
      </c>
      <c r="AP573" s="14">
        <v>0</v>
      </c>
    </row>
    <row r="574" spans="2:42" x14ac:dyDescent="0.25">
      <c r="B574" s="11">
        <v>571</v>
      </c>
      <c r="C574" s="13">
        <v>1856.9161487251968</v>
      </c>
      <c r="D574" s="13">
        <v>3013.1287171816912</v>
      </c>
      <c r="E574" s="13">
        <v>2476.814581433071</v>
      </c>
      <c r="F574" s="14">
        <v>3711.490235569479</v>
      </c>
      <c r="G574" s="13">
        <v>0</v>
      </c>
      <c r="H574" s="13">
        <v>0</v>
      </c>
      <c r="I574" s="13">
        <v>0</v>
      </c>
      <c r="J574" s="14">
        <v>0</v>
      </c>
      <c r="K574" s="13">
        <v>6</v>
      </c>
      <c r="L574" s="13">
        <v>11</v>
      </c>
      <c r="M574" s="13">
        <v>5</v>
      </c>
      <c r="N574" s="14">
        <v>2</v>
      </c>
      <c r="O574" s="13">
        <v>0.86164364562095397</v>
      </c>
      <c r="P574" s="13">
        <v>0.86289045176665791</v>
      </c>
      <c r="Q574" s="13">
        <v>0.84786322550836724</v>
      </c>
      <c r="R574" s="14">
        <v>0.96996078973858002</v>
      </c>
      <c r="S574" s="13">
        <v>900</v>
      </c>
      <c r="T574" s="13">
        <v>2200</v>
      </c>
      <c r="U574" s="13">
        <v>2000</v>
      </c>
      <c r="V574" s="14">
        <v>2200</v>
      </c>
      <c r="W574" s="13">
        <v>1100</v>
      </c>
      <c r="X574" s="13">
        <v>2600</v>
      </c>
      <c r="Y574" s="13">
        <v>3000</v>
      </c>
      <c r="Z574" s="14">
        <v>4700</v>
      </c>
      <c r="AA574" s="13">
        <v>6.5177884786433156</v>
      </c>
      <c r="AB574" s="13">
        <v>3.0932621676949164</v>
      </c>
      <c r="AC574" s="13">
        <v>10.695170745133517</v>
      </c>
      <c r="AD574" s="14">
        <v>6.4510362353854456</v>
      </c>
      <c r="AE574" s="13">
        <v>39.106730871859895</v>
      </c>
      <c r="AF574" s="13">
        <v>34.025883844644078</v>
      </c>
      <c r="AG574" s="13">
        <v>53.475853725667584</v>
      </c>
      <c r="AH574" s="14">
        <v>12.902072470770891</v>
      </c>
      <c r="AI574" s="13">
        <v>26.687736572327744</v>
      </c>
      <c r="AJ574" s="13">
        <v>14.855624146488044</v>
      </c>
      <c r="AK574" s="13">
        <v>11.212524781661607</v>
      </c>
      <c r="AL574" s="14">
        <v>4.3630794587257542</v>
      </c>
      <c r="AM574" s="13">
        <v>160.12641943396648</v>
      </c>
      <c r="AN574" s="13">
        <v>163.41186561136848</v>
      </c>
      <c r="AO574" s="13">
        <v>56.062623908308034</v>
      </c>
      <c r="AP574" s="14">
        <v>8.7261589174515084</v>
      </c>
    </row>
    <row r="575" spans="2:42" x14ac:dyDescent="0.25">
      <c r="B575" s="11">
        <v>572</v>
      </c>
      <c r="C575" s="13">
        <v>2211.0964984451916</v>
      </c>
      <c r="D575" s="13">
        <v>2887.28922955999</v>
      </c>
      <c r="E575" s="13">
        <v>2158.5741366968241</v>
      </c>
      <c r="F575" s="14">
        <v>3706.6699801448976</v>
      </c>
      <c r="G575" s="13">
        <v>0</v>
      </c>
      <c r="H575" s="13">
        <v>0</v>
      </c>
      <c r="I575" s="13">
        <v>0</v>
      </c>
      <c r="J575" s="14">
        <v>0</v>
      </c>
      <c r="K575" s="13">
        <v>10</v>
      </c>
      <c r="L575" s="13">
        <v>22</v>
      </c>
      <c r="M575" s="13">
        <v>1</v>
      </c>
      <c r="N575" s="14">
        <v>2</v>
      </c>
      <c r="O575" s="13">
        <v>0.72362287269013137</v>
      </c>
      <c r="P575" s="13">
        <v>0.90049863151265541</v>
      </c>
      <c r="Q575" s="13">
        <v>0.97286443133870881</v>
      </c>
      <c r="R575" s="14">
        <v>0.9712221533839579</v>
      </c>
      <c r="S575" s="13">
        <v>1500</v>
      </c>
      <c r="T575" s="13">
        <v>4400</v>
      </c>
      <c r="U575" s="13">
        <v>400</v>
      </c>
      <c r="V575" s="14">
        <v>2200</v>
      </c>
      <c r="W575" s="13">
        <v>1700</v>
      </c>
      <c r="X575" s="13">
        <v>4800</v>
      </c>
      <c r="Y575" s="13">
        <v>1400</v>
      </c>
      <c r="Z575" s="14">
        <v>4700</v>
      </c>
      <c r="AA575" s="13">
        <v>2</v>
      </c>
      <c r="AB575" s="13">
        <v>2.0557478287272457</v>
      </c>
      <c r="AC575" s="13">
        <v>11.837659357953477</v>
      </c>
      <c r="AD575" s="14">
        <v>5.4194509063872633</v>
      </c>
      <c r="AE575" s="13">
        <v>20</v>
      </c>
      <c r="AF575" s="13">
        <v>45.226452231999403</v>
      </c>
      <c r="AG575" s="13">
        <v>11.837659357953477</v>
      </c>
      <c r="AH575" s="14">
        <v>10.838901812774527</v>
      </c>
      <c r="AI575" s="13">
        <v>37.798306332621088</v>
      </c>
      <c r="AJ575" s="13">
        <v>4.4570690177171333</v>
      </c>
      <c r="AK575" s="13">
        <v>7.6999500781761707</v>
      </c>
      <c r="AL575" s="14">
        <v>4.94057387538792</v>
      </c>
      <c r="AM575" s="13">
        <v>377.98306332621087</v>
      </c>
      <c r="AN575" s="13">
        <v>98.055518389776935</v>
      </c>
      <c r="AO575" s="13">
        <v>7.6999500781761707</v>
      </c>
      <c r="AP575" s="14">
        <v>9.8811477507758401</v>
      </c>
    </row>
    <row r="576" spans="2:42" x14ac:dyDescent="0.25">
      <c r="B576" s="11">
        <v>573</v>
      </c>
      <c r="C576" s="13">
        <v>2542.7412905933934</v>
      </c>
      <c r="D576" s="13">
        <v>2831.3127845151121</v>
      </c>
      <c r="E576" s="13">
        <v>2728.5827083588283</v>
      </c>
      <c r="F576" s="14">
        <v>3671.4432422236982</v>
      </c>
      <c r="G576" s="13">
        <v>0</v>
      </c>
      <c r="H576" s="13">
        <v>0</v>
      </c>
      <c r="I576" s="13">
        <v>0</v>
      </c>
      <c r="J576" s="14">
        <v>0</v>
      </c>
      <c r="K576" s="13">
        <v>15</v>
      </c>
      <c r="L576" s="13">
        <v>9</v>
      </c>
      <c r="M576" s="13">
        <v>7</v>
      </c>
      <c r="N576" s="14">
        <v>2</v>
      </c>
      <c r="O576" s="13">
        <v>0.62924215134234596</v>
      </c>
      <c r="P576" s="13">
        <v>0.91830193195884346</v>
      </c>
      <c r="Q576" s="13">
        <v>0.76963032623742433</v>
      </c>
      <c r="R576" s="14">
        <v>0.98054082890290661</v>
      </c>
      <c r="S576" s="13">
        <v>2250</v>
      </c>
      <c r="T576" s="13">
        <v>1800</v>
      </c>
      <c r="U576" s="13">
        <v>2800</v>
      </c>
      <c r="V576" s="14">
        <v>2200</v>
      </c>
      <c r="W576" s="13">
        <v>2450</v>
      </c>
      <c r="X576" s="13">
        <v>2200</v>
      </c>
      <c r="Y576" s="13">
        <v>3800</v>
      </c>
      <c r="Z576" s="14">
        <v>4700</v>
      </c>
      <c r="AA576" s="13">
        <v>5.0860338254179789</v>
      </c>
      <c r="AB576" s="13">
        <v>2</v>
      </c>
      <c r="AC576" s="13">
        <v>12.634607822050288</v>
      </c>
      <c r="AD576" s="14">
        <v>3.0233889052465761</v>
      </c>
      <c r="AE576" s="13">
        <v>76.290507381269677</v>
      </c>
      <c r="AF576" s="13">
        <v>18</v>
      </c>
      <c r="AG576" s="13">
        <v>88.442254754352021</v>
      </c>
      <c r="AH576" s="14">
        <v>6.0467778104931522</v>
      </c>
      <c r="AI576" s="13">
        <v>30.506719645716807</v>
      </c>
      <c r="AJ576" s="13">
        <v>11.071690886585047</v>
      </c>
      <c r="AK576" s="13">
        <v>11.060558622100341</v>
      </c>
      <c r="AL576" s="14">
        <v>3.9819126897070314</v>
      </c>
      <c r="AM576" s="13">
        <v>457.60079468575208</v>
      </c>
      <c r="AN576" s="13">
        <v>99.645217979265425</v>
      </c>
      <c r="AO576" s="13">
        <v>77.423910354702386</v>
      </c>
      <c r="AP576" s="14">
        <v>7.9638253794140628</v>
      </c>
    </row>
    <row r="577" spans="2:42" x14ac:dyDescent="0.25">
      <c r="B577" s="11">
        <v>574</v>
      </c>
      <c r="C577" s="13">
        <v>2068.7791822533745</v>
      </c>
      <c r="D577" s="13">
        <v>3027.4772743275216</v>
      </c>
      <c r="E577" s="13">
        <v>2481.4020733814291</v>
      </c>
      <c r="F577" s="14">
        <v>3733.5549303021016</v>
      </c>
      <c r="G577" s="13">
        <v>0</v>
      </c>
      <c r="H577" s="13">
        <v>0</v>
      </c>
      <c r="I577" s="13">
        <v>0</v>
      </c>
      <c r="J577" s="14">
        <v>0</v>
      </c>
      <c r="K577" s="13">
        <v>10</v>
      </c>
      <c r="L577" s="13">
        <v>16</v>
      </c>
      <c r="M577" s="13">
        <v>5</v>
      </c>
      <c r="N577" s="14">
        <v>3</v>
      </c>
      <c r="O577" s="13">
        <v>0.77340298748425795</v>
      </c>
      <c r="P577" s="13">
        <v>0.85880083132169005</v>
      </c>
      <c r="Q577" s="13">
        <v>0.84629573841627004</v>
      </c>
      <c r="R577" s="14">
        <v>0.96422848122090032</v>
      </c>
      <c r="S577" s="13">
        <v>1500</v>
      </c>
      <c r="T577" s="13">
        <v>3200</v>
      </c>
      <c r="U577" s="13">
        <v>2000</v>
      </c>
      <c r="V577" s="14">
        <v>3300</v>
      </c>
      <c r="W577" s="13">
        <v>1700</v>
      </c>
      <c r="X577" s="13">
        <v>3600</v>
      </c>
      <c r="Y577" s="13">
        <v>3000</v>
      </c>
      <c r="Z577" s="14">
        <v>5800</v>
      </c>
      <c r="AA577" s="13">
        <v>4.7705106030475415</v>
      </c>
      <c r="AB577" s="13">
        <v>4.5974519473965767</v>
      </c>
      <c r="AC577" s="13">
        <v>14.445171327176348</v>
      </c>
      <c r="AD577" s="14">
        <v>4.0655218723058599</v>
      </c>
      <c r="AE577" s="13">
        <v>47.705106030475413</v>
      </c>
      <c r="AF577" s="13">
        <v>73.559231158345227</v>
      </c>
      <c r="AG577" s="13">
        <v>72.22585663588174</v>
      </c>
      <c r="AH577" s="14">
        <v>12.19656561691758</v>
      </c>
      <c r="AI577" s="13">
        <v>27.859459199219298</v>
      </c>
      <c r="AJ577" s="13">
        <v>8.110473233651323</v>
      </c>
      <c r="AK577" s="13">
        <v>7.6882423408807776</v>
      </c>
      <c r="AL577" s="14">
        <v>4.519642634678064</v>
      </c>
      <c r="AM577" s="13">
        <v>278.59459199219299</v>
      </c>
      <c r="AN577" s="13">
        <v>129.76757173842117</v>
      </c>
      <c r="AO577" s="13">
        <v>38.441211704403891</v>
      </c>
      <c r="AP577" s="14">
        <v>13.558927904034192</v>
      </c>
    </row>
    <row r="578" spans="2:42" x14ac:dyDescent="0.25">
      <c r="B578" s="11">
        <v>575</v>
      </c>
      <c r="C578" s="13">
        <v>2062.9010998581548</v>
      </c>
      <c r="D578" s="13">
        <v>2926.9923516062663</v>
      </c>
      <c r="E578" s="13">
        <v>2400.037389200827</v>
      </c>
      <c r="F578" s="14">
        <v>3654.1422300001063</v>
      </c>
      <c r="G578" s="13">
        <v>0</v>
      </c>
      <c r="H578" s="13">
        <v>0</v>
      </c>
      <c r="I578" s="13">
        <v>0</v>
      </c>
      <c r="J578" s="14">
        <v>0</v>
      </c>
      <c r="K578" s="13">
        <v>9</v>
      </c>
      <c r="L578" s="13">
        <v>8</v>
      </c>
      <c r="M578" s="13">
        <v>5</v>
      </c>
      <c r="N578" s="14">
        <v>1</v>
      </c>
      <c r="O578" s="13">
        <v>0.77560674145261554</v>
      </c>
      <c r="P578" s="13">
        <v>0.88828383804049904</v>
      </c>
      <c r="Q578" s="13">
        <v>0.87498636873289104</v>
      </c>
      <c r="R578" s="14">
        <v>0.98518332714156431</v>
      </c>
      <c r="S578" s="13">
        <v>1350</v>
      </c>
      <c r="T578" s="13">
        <v>1600</v>
      </c>
      <c r="U578" s="13">
        <v>2000</v>
      </c>
      <c r="V578" s="14">
        <v>1100</v>
      </c>
      <c r="W578" s="13">
        <v>1550</v>
      </c>
      <c r="X578" s="13">
        <v>2000</v>
      </c>
      <c r="Y578" s="13">
        <v>3000</v>
      </c>
      <c r="Z578" s="14">
        <v>3600</v>
      </c>
      <c r="AA578" s="13">
        <v>4.4604230119210824</v>
      </c>
      <c r="AB578" s="13">
        <v>2.8326496616469719</v>
      </c>
      <c r="AC578" s="13">
        <v>10.582252892552111</v>
      </c>
      <c r="AD578" s="14">
        <v>5.7039333873733371</v>
      </c>
      <c r="AE578" s="13">
        <v>40.143807107289739</v>
      </c>
      <c r="AF578" s="13">
        <v>22.661197293175775</v>
      </c>
      <c r="AG578" s="13">
        <v>52.911264462760556</v>
      </c>
      <c r="AH578" s="14">
        <v>5.7039333873733371</v>
      </c>
      <c r="AI578" s="13">
        <v>31.442498355660426</v>
      </c>
      <c r="AJ578" s="13">
        <v>17.276259491063211</v>
      </c>
      <c r="AK578" s="13">
        <v>7.4197100099115776</v>
      </c>
      <c r="AL578" s="14">
        <v>4.9640710707003191</v>
      </c>
      <c r="AM578" s="13">
        <v>282.98248520094381</v>
      </c>
      <c r="AN578" s="13">
        <v>138.21007592850569</v>
      </c>
      <c r="AO578" s="13">
        <v>37.098550049557886</v>
      </c>
      <c r="AP578" s="14">
        <v>4.9640710707003191</v>
      </c>
    </row>
    <row r="579" spans="2:42" x14ac:dyDescent="0.25">
      <c r="B579" s="11">
        <v>576</v>
      </c>
      <c r="C579" s="13">
        <v>2010.7786306250932</v>
      </c>
      <c r="D579" s="13">
        <v>3169.0656950714961</v>
      </c>
      <c r="E579" s="13">
        <v>2548.348179215096</v>
      </c>
      <c r="F579" s="14">
        <v>3656.0325156331078</v>
      </c>
      <c r="G579" s="13">
        <v>0</v>
      </c>
      <c r="H579" s="13">
        <v>0</v>
      </c>
      <c r="I579" s="13">
        <v>0</v>
      </c>
      <c r="J579" s="14">
        <v>0</v>
      </c>
      <c r="K579" s="13">
        <v>8</v>
      </c>
      <c r="L579" s="13">
        <v>15</v>
      </c>
      <c r="M579" s="13">
        <v>7</v>
      </c>
      <c r="N579" s="14">
        <v>1</v>
      </c>
      <c r="O579" s="13">
        <v>0.79571165897193075</v>
      </c>
      <c r="P579" s="13">
        <v>0.82043108290355038</v>
      </c>
      <c r="Q579" s="13">
        <v>0.82406321754934231</v>
      </c>
      <c r="R579" s="14">
        <v>0.98467395588154261</v>
      </c>
      <c r="S579" s="13">
        <v>1200</v>
      </c>
      <c r="T579" s="13">
        <v>3000</v>
      </c>
      <c r="U579" s="13">
        <v>2800</v>
      </c>
      <c r="V579" s="14">
        <v>1100</v>
      </c>
      <c r="W579" s="13">
        <v>1400</v>
      </c>
      <c r="X579" s="13">
        <v>3400</v>
      </c>
      <c r="Y579" s="13">
        <v>3800</v>
      </c>
      <c r="Z579" s="14">
        <v>3600</v>
      </c>
      <c r="AA579" s="13">
        <v>9.5038257077274011</v>
      </c>
      <c r="AB579" s="13">
        <v>3.5073334087426038</v>
      </c>
      <c r="AC579" s="13">
        <v>7.5638213931555516</v>
      </c>
      <c r="AD579" s="14">
        <v>5.2725375271836201</v>
      </c>
      <c r="AE579" s="13">
        <v>76.030605661819209</v>
      </c>
      <c r="AF579" s="13">
        <v>52.610001131139057</v>
      </c>
      <c r="AG579" s="13">
        <v>52.946749752088863</v>
      </c>
      <c r="AH579" s="14">
        <v>5.2725375271836201</v>
      </c>
      <c r="AI579" s="13">
        <v>27.268075677325072</v>
      </c>
      <c r="AJ579" s="13">
        <v>13.73128263251656</v>
      </c>
      <c r="AK579" s="13">
        <v>10.532533373197804</v>
      </c>
      <c r="AL579" s="14">
        <v>5.7622142381057193</v>
      </c>
      <c r="AM579" s="13">
        <v>218.14460541860058</v>
      </c>
      <c r="AN579" s="13">
        <v>205.96923948774841</v>
      </c>
      <c r="AO579" s="13">
        <v>73.727733612384625</v>
      </c>
      <c r="AP579" s="14">
        <v>5.7622142381057193</v>
      </c>
    </row>
    <row r="580" spans="2:42" x14ac:dyDescent="0.25">
      <c r="B580" s="11">
        <v>577</v>
      </c>
      <c r="C580" s="13">
        <v>2289.4773713713348</v>
      </c>
      <c r="D580" s="13">
        <v>3020.3474475587141</v>
      </c>
      <c r="E580" s="13">
        <v>2488.2613127733598</v>
      </c>
      <c r="F580" s="14">
        <v>3655.0825271847389</v>
      </c>
      <c r="G580" s="13">
        <v>0</v>
      </c>
      <c r="H580" s="13">
        <v>0</v>
      </c>
      <c r="I580" s="13">
        <v>0</v>
      </c>
      <c r="J580" s="14">
        <v>0</v>
      </c>
      <c r="K580" s="13">
        <v>11</v>
      </c>
      <c r="L580" s="13">
        <v>12</v>
      </c>
      <c r="M580" s="13">
        <v>5</v>
      </c>
      <c r="N580" s="14">
        <v>1</v>
      </c>
      <c r="O580" s="13">
        <v>0.6988494492267654</v>
      </c>
      <c r="P580" s="13">
        <v>0.86082811502415979</v>
      </c>
      <c r="Q580" s="13">
        <v>0.84396280616499542</v>
      </c>
      <c r="R580" s="14">
        <v>0.98492988139800908</v>
      </c>
      <c r="S580" s="13">
        <v>1650</v>
      </c>
      <c r="T580" s="13">
        <v>2400</v>
      </c>
      <c r="U580" s="13">
        <v>2000</v>
      </c>
      <c r="V580" s="14">
        <v>1100</v>
      </c>
      <c r="W580" s="13">
        <v>1850</v>
      </c>
      <c r="X580" s="13">
        <v>2800</v>
      </c>
      <c r="Y580" s="13">
        <v>3000</v>
      </c>
      <c r="Z580" s="14">
        <v>3600</v>
      </c>
      <c r="AA580" s="13">
        <v>6.9515228996911933</v>
      </c>
      <c r="AB580" s="13">
        <v>4.0471467023975709</v>
      </c>
      <c r="AC580" s="13">
        <v>11.236863615216242</v>
      </c>
      <c r="AD580" s="14">
        <v>5.7955349540078709</v>
      </c>
      <c r="AE580" s="13">
        <v>76.466751896603128</v>
      </c>
      <c r="AF580" s="13">
        <v>48.565760428770851</v>
      </c>
      <c r="AG580" s="13">
        <v>56.184318076081212</v>
      </c>
      <c r="AH580" s="14">
        <v>5.7955349540078709</v>
      </c>
      <c r="AI580" s="13">
        <v>32.471821928804964</v>
      </c>
      <c r="AJ580" s="13">
        <v>12.653479494703248</v>
      </c>
      <c r="AK580" s="13">
        <v>11.232492297024431</v>
      </c>
      <c r="AL580" s="14">
        <v>5.0549504394255536</v>
      </c>
      <c r="AM580" s="13">
        <v>357.19004121685458</v>
      </c>
      <c r="AN580" s="13">
        <v>151.84175393643898</v>
      </c>
      <c r="AO580" s="13">
        <v>56.162461485122151</v>
      </c>
      <c r="AP580" s="14">
        <v>5.0549504394255536</v>
      </c>
    </row>
    <row r="581" spans="2:42" x14ac:dyDescent="0.25">
      <c r="B581" s="11">
        <v>578</v>
      </c>
      <c r="C581" s="13">
        <v>2148.2454662669857</v>
      </c>
      <c r="D581" s="13">
        <v>3194.7289804354991</v>
      </c>
      <c r="E581" s="13">
        <v>2212.1631153096769</v>
      </c>
      <c r="F581" s="14">
        <v>3657.7136783857313</v>
      </c>
      <c r="G581" s="13">
        <v>0</v>
      </c>
      <c r="H581" s="13">
        <v>0</v>
      </c>
      <c r="I581" s="13">
        <v>0</v>
      </c>
      <c r="J581" s="14">
        <v>0</v>
      </c>
      <c r="K581" s="13">
        <v>12</v>
      </c>
      <c r="L581" s="13">
        <v>15</v>
      </c>
      <c r="M581" s="13">
        <v>2</v>
      </c>
      <c r="N581" s="14">
        <v>1</v>
      </c>
      <c r="O581" s="13">
        <v>0.74479384461605591</v>
      </c>
      <c r="P581" s="13">
        <v>0.81384055296157642</v>
      </c>
      <c r="Q581" s="13">
        <v>0.94929708639772914</v>
      </c>
      <c r="R581" s="14">
        <v>0.98422137885565653</v>
      </c>
      <c r="S581" s="13">
        <v>1800</v>
      </c>
      <c r="T581" s="13">
        <v>3000</v>
      </c>
      <c r="U581" s="13">
        <v>800</v>
      </c>
      <c r="V581" s="14">
        <v>1100</v>
      </c>
      <c r="W581" s="13">
        <v>2000</v>
      </c>
      <c r="X581" s="13">
        <v>3400</v>
      </c>
      <c r="Y581" s="13">
        <v>1800</v>
      </c>
      <c r="Z581" s="14">
        <v>3600</v>
      </c>
      <c r="AA581" s="13">
        <v>2.2676353453518958</v>
      </c>
      <c r="AB581" s="13">
        <v>2.4922980159503139</v>
      </c>
      <c r="AC581" s="13">
        <v>13.808395208233961</v>
      </c>
      <c r="AD581" s="14">
        <v>7.2220315044333816</v>
      </c>
      <c r="AE581" s="13">
        <v>27.21162414422275</v>
      </c>
      <c r="AF581" s="13">
        <v>37.384470239254711</v>
      </c>
      <c r="AG581" s="13">
        <v>27.616790416467921</v>
      </c>
      <c r="AH581" s="14">
        <v>7.2220315044333816</v>
      </c>
      <c r="AI581" s="13">
        <v>28.357103300721406</v>
      </c>
      <c r="AJ581" s="13">
        <v>15.379008899738364</v>
      </c>
      <c r="AK581" s="13">
        <v>4.4446536885835428</v>
      </c>
      <c r="AL581" s="14">
        <v>4.1385757194939545</v>
      </c>
      <c r="AM581" s="13">
        <v>340.28523960865687</v>
      </c>
      <c r="AN581" s="13">
        <v>230.68513349607548</v>
      </c>
      <c r="AO581" s="13">
        <v>8.8893073771670856</v>
      </c>
      <c r="AP581" s="14">
        <v>4.1385757194939545</v>
      </c>
    </row>
    <row r="582" spans="2:42" x14ac:dyDescent="0.25">
      <c r="B582" s="11">
        <v>579</v>
      </c>
      <c r="C582" s="13">
        <v>1956.6539245873487</v>
      </c>
      <c r="D582" s="13">
        <v>2951.1116356661114</v>
      </c>
      <c r="E582" s="13">
        <v>2222.2278373452154</v>
      </c>
      <c r="F582" s="14">
        <v>3652.2102738036688</v>
      </c>
      <c r="G582" s="13">
        <v>0</v>
      </c>
      <c r="H582" s="13">
        <v>0</v>
      </c>
      <c r="I582" s="13">
        <v>0</v>
      </c>
      <c r="J582" s="14">
        <v>0</v>
      </c>
      <c r="K582" s="13">
        <v>6</v>
      </c>
      <c r="L582" s="13">
        <v>14</v>
      </c>
      <c r="M582" s="13">
        <v>2</v>
      </c>
      <c r="N582" s="14">
        <v>1</v>
      </c>
      <c r="O582" s="13">
        <v>0.81772253125316186</v>
      </c>
      <c r="P582" s="13">
        <v>0.88102393978502946</v>
      </c>
      <c r="Q582" s="13">
        <v>0.94499761217498068</v>
      </c>
      <c r="R582" s="14">
        <v>0.98570447211701939</v>
      </c>
      <c r="S582" s="13">
        <v>900</v>
      </c>
      <c r="T582" s="13">
        <v>2800</v>
      </c>
      <c r="U582" s="13">
        <v>800</v>
      </c>
      <c r="V582" s="14">
        <v>1100</v>
      </c>
      <c r="W582" s="13">
        <v>1100</v>
      </c>
      <c r="X582" s="13">
        <v>3200</v>
      </c>
      <c r="Y582" s="13">
        <v>1800</v>
      </c>
      <c r="Z582" s="14">
        <v>3600</v>
      </c>
      <c r="AA582" s="13">
        <v>7.0880364532869082</v>
      </c>
      <c r="AB582" s="13">
        <v>2.3175430393459706</v>
      </c>
      <c r="AC582" s="13">
        <v>7.4158415865609886</v>
      </c>
      <c r="AD582" s="14">
        <v>4.8256189603676507</v>
      </c>
      <c r="AE582" s="13">
        <v>42.528218719721451</v>
      </c>
      <c r="AF582" s="13">
        <v>32.445602550843589</v>
      </c>
      <c r="AG582" s="13">
        <v>14.831683173121977</v>
      </c>
      <c r="AH582" s="14">
        <v>4.8256189603676507</v>
      </c>
      <c r="AI582" s="13">
        <v>36.658556045954256</v>
      </c>
      <c r="AJ582" s="13">
        <v>9.9199945827652929</v>
      </c>
      <c r="AK582" s="13">
        <v>12.385018030445988</v>
      </c>
      <c r="AL582" s="14">
        <v>5.467161115378385</v>
      </c>
      <c r="AM582" s="13">
        <v>219.95133627572554</v>
      </c>
      <c r="AN582" s="13">
        <v>138.87992415871409</v>
      </c>
      <c r="AO582" s="13">
        <v>24.770036060891975</v>
      </c>
      <c r="AP582" s="14">
        <v>5.467161115378385</v>
      </c>
    </row>
    <row r="583" spans="2:42" x14ac:dyDescent="0.25">
      <c r="B583" s="11">
        <v>580</v>
      </c>
      <c r="C583" s="13">
        <v>2092.7045598488885</v>
      </c>
      <c r="D583" s="13">
        <v>3001.6280572284504</v>
      </c>
      <c r="E583" s="13">
        <v>2334.4632691363777</v>
      </c>
      <c r="F583" s="14">
        <v>3600</v>
      </c>
      <c r="G583" s="13">
        <v>0</v>
      </c>
      <c r="H583" s="13">
        <v>0</v>
      </c>
      <c r="I583" s="13">
        <v>0</v>
      </c>
      <c r="J583" s="14">
        <v>0</v>
      </c>
      <c r="K583" s="13">
        <v>10</v>
      </c>
      <c r="L583" s="13">
        <v>12</v>
      </c>
      <c r="M583" s="13">
        <v>3</v>
      </c>
      <c r="N583" s="14">
        <v>0</v>
      </c>
      <c r="O583" s="13">
        <v>0.76456086095379561</v>
      </c>
      <c r="P583" s="13">
        <v>0.86619659412455874</v>
      </c>
      <c r="Q583" s="13">
        <v>0.89956437857207494</v>
      </c>
      <c r="R583" s="14">
        <v>1</v>
      </c>
      <c r="S583" s="13">
        <v>1500</v>
      </c>
      <c r="T583" s="13">
        <v>2400</v>
      </c>
      <c r="U583" s="13">
        <v>1200</v>
      </c>
      <c r="V583" s="14">
        <v>0</v>
      </c>
      <c r="W583" s="13">
        <v>1700</v>
      </c>
      <c r="X583" s="13">
        <v>2800</v>
      </c>
      <c r="Y583" s="13">
        <v>2200</v>
      </c>
      <c r="Z583" s="14">
        <v>2500</v>
      </c>
      <c r="AA583" s="13">
        <v>5.4393042342559736</v>
      </c>
      <c r="AB583" s="13">
        <v>3.3430947579840451</v>
      </c>
      <c r="AC583" s="13">
        <v>13.526869406783767</v>
      </c>
      <c r="AD583" s="14">
        <v>6.393804870107501</v>
      </c>
      <c r="AE583" s="13">
        <v>54.393042342559738</v>
      </c>
      <c r="AF583" s="13">
        <v>40.117137095808545</v>
      </c>
      <c r="AG583" s="13">
        <v>40.580608220351301</v>
      </c>
      <c r="AH583" s="14">
        <v>0</v>
      </c>
      <c r="AI583" s="13">
        <v>28.463931788397453</v>
      </c>
      <c r="AJ583" s="13">
        <v>12.713313947068908</v>
      </c>
      <c r="AK583" s="13">
        <v>10.577679735918245</v>
      </c>
      <c r="AL583" s="14">
        <v>3.8192021846971018</v>
      </c>
      <c r="AM583" s="13">
        <v>284.63931788397451</v>
      </c>
      <c r="AN583" s="13">
        <v>152.55976736482688</v>
      </c>
      <c r="AO583" s="13">
        <v>31.733039207754736</v>
      </c>
      <c r="AP583" s="14">
        <v>0</v>
      </c>
    </row>
    <row r="584" spans="2:42" x14ac:dyDescent="0.25">
      <c r="B584" s="11">
        <v>581</v>
      </c>
      <c r="C584" s="13">
        <v>2096.0698138764624</v>
      </c>
      <c r="D584" s="13">
        <v>2992.7410062505323</v>
      </c>
      <c r="E584" s="13">
        <v>2389.2701792792523</v>
      </c>
      <c r="F584" s="14">
        <v>3661.1008113243597</v>
      </c>
      <c r="G584" s="13">
        <v>0</v>
      </c>
      <c r="H584" s="13">
        <v>0</v>
      </c>
      <c r="I584" s="13">
        <v>0</v>
      </c>
      <c r="J584" s="14">
        <v>0</v>
      </c>
      <c r="K584" s="13">
        <v>11</v>
      </c>
      <c r="L584" s="13">
        <v>16</v>
      </c>
      <c r="M584" s="13">
        <v>4</v>
      </c>
      <c r="N584" s="14">
        <v>1</v>
      </c>
      <c r="O584" s="13">
        <v>0.76333335340628128</v>
      </c>
      <c r="P584" s="13">
        <v>0.8687687957527005</v>
      </c>
      <c r="Q584" s="13">
        <v>0.87892948156808548</v>
      </c>
      <c r="R584" s="14">
        <v>0.98331080883231481</v>
      </c>
      <c r="S584" s="13">
        <v>1650</v>
      </c>
      <c r="T584" s="13">
        <v>3200</v>
      </c>
      <c r="U584" s="13">
        <v>1600</v>
      </c>
      <c r="V584" s="14">
        <v>1100</v>
      </c>
      <c r="W584" s="13">
        <v>1850</v>
      </c>
      <c r="X584" s="13">
        <v>3600</v>
      </c>
      <c r="Y584" s="13">
        <v>2600</v>
      </c>
      <c r="Z584" s="14">
        <v>3600</v>
      </c>
      <c r="AA584" s="13">
        <v>3.4847992692211043</v>
      </c>
      <c r="AB584" s="13">
        <v>2.8188437841942724</v>
      </c>
      <c r="AC584" s="13">
        <v>13.503707739505479</v>
      </c>
      <c r="AD584" s="14">
        <v>6.1544104940592126</v>
      </c>
      <c r="AE584" s="13">
        <v>38.33279196143215</v>
      </c>
      <c r="AF584" s="13">
        <v>45.101500547108358</v>
      </c>
      <c r="AG584" s="13">
        <v>54.014830958021918</v>
      </c>
      <c r="AH584" s="14">
        <v>6.1544104940592126</v>
      </c>
      <c r="AI584" s="13">
        <v>27.497016284865715</v>
      </c>
      <c r="AJ584" s="13">
        <v>8.9919645980626743</v>
      </c>
      <c r="AK584" s="13">
        <v>8.2889855782391351</v>
      </c>
      <c r="AL584" s="14">
        <v>5.8618071466741037</v>
      </c>
      <c r="AM584" s="13">
        <v>302.46717913352285</v>
      </c>
      <c r="AN584" s="13">
        <v>143.87143356900279</v>
      </c>
      <c r="AO584" s="13">
        <v>33.15594231295654</v>
      </c>
      <c r="AP584" s="14">
        <v>5.8618071466741037</v>
      </c>
    </row>
    <row r="585" spans="2:42" x14ac:dyDescent="0.25">
      <c r="B585" s="11">
        <v>582</v>
      </c>
      <c r="C585" s="13">
        <v>1895.1850657509938</v>
      </c>
      <c r="D585" s="13">
        <v>3081.8491751773945</v>
      </c>
      <c r="E585" s="13">
        <v>2247.4712907955773</v>
      </c>
      <c r="F585" s="14">
        <v>3600</v>
      </c>
      <c r="G585" s="13">
        <v>0</v>
      </c>
      <c r="H585" s="13">
        <v>0</v>
      </c>
      <c r="I585" s="13">
        <v>0</v>
      </c>
      <c r="J585" s="14">
        <v>0</v>
      </c>
      <c r="K585" s="13">
        <v>7</v>
      </c>
      <c r="L585" s="13">
        <v>17</v>
      </c>
      <c r="M585" s="13">
        <v>5</v>
      </c>
      <c r="N585" s="14">
        <v>0</v>
      </c>
      <c r="O585" s="13">
        <v>0.84424472781816562</v>
      </c>
      <c r="P585" s="13">
        <v>0.84364933266091491</v>
      </c>
      <c r="Q585" s="13">
        <v>0.93438345957986668</v>
      </c>
      <c r="R585" s="14">
        <v>1</v>
      </c>
      <c r="S585" s="13">
        <v>1050</v>
      </c>
      <c r="T585" s="13">
        <v>3400</v>
      </c>
      <c r="U585" s="13">
        <v>2000</v>
      </c>
      <c r="V585" s="14">
        <v>0</v>
      </c>
      <c r="W585" s="13">
        <v>1250</v>
      </c>
      <c r="X585" s="13">
        <v>3800</v>
      </c>
      <c r="Y585" s="13">
        <v>3000</v>
      </c>
      <c r="Z585" s="14">
        <v>2500</v>
      </c>
      <c r="AA585" s="13">
        <v>2</v>
      </c>
      <c r="AB585" s="13">
        <v>2</v>
      </c>
      <c r="AC585" s="13">
        <v>6.4699125700351292</v>
      </c>
      <c r="AD585" s="14">
        <v>3.2770201459772785</v>
      </c>
      <c r="AE585" s="13">
        <v>14</v>
      </c>
      <c r="AF585" s="13">
        <v>34</v>
      </c>
      <c r="AG585" s="13">
        <v>32.349562850175644</v>
      </c>
      <c r="AH585" s="14">
        <v>0</v>
      </c>
      <c r="AI585" s="13">
        <v>30.041084563120236</v>
      </c>
      <c r="AJ585" s="13">
        <v>11.243821233428378</v>
      </c>
      <c r="AK585" s="13">
        <v>2.9788692504640668</v>
      </c>
      <c r="AL585" s="14">
        <v>4.215512606416203</v>
      </c>
      <c r="AM585" s="13">
        <v>210.28759194184164</v>
      </c>
      <c r="AN585" s="13">
        <v>191.14496096828242</v>
      </c>
      <c r="AO585" s="13">
        <v>14.894346252320334</v>
      </c>
      <c r="AP585" s="14">
        <v>0</v>
      </c>
    </row>
    <row r="586" spans="2:42" x14ac:dyDescent="0.25">
      <c r="B586" s="11">
        <v>583</v>
      </c>
      <c r="C586" s="13">
        <v>1632.3032327911717</v>
      </c>
      <c r="D586" s="13">
        <v>2832.1669618388833</v>
      </c>
      <c r="E586" s="13">
        <v>2587.9499826651472</v>
      </c>
      <c r="F586" s="14">
        <v>3664.0773304908075</v>
      </c>
      <c r="G586" s="13">
        <v>0</v>
      </c>
      <c r="H586" s="13">
        <v>0</v>
      </c>
      <c r="I586" s="13">
        <v>0</v>
      </c>
      <c r="J586" s="14">
        <v>0</v>
      </c>
      <c r="K586" s="13">
        <v>1</v>
      </c>
      <c r="L586" s="13">
        <v>16</v>
      </c>
      <c r="M586" s="13">
        <v>7</v>
      </c>
      <c r="N586" s="14">
        <v>1</v>
      </c>
      <c r="O586" s="13">
        <v>0.98021002952010672</v>
      </c>
      <c r="P586" s="13">
        <v>0.91802497346832235</v>
      </c>
      <c r="Q586" s="13">
        <v>0.8114530860590119</v>
      </c>
      <c r="R586" s="14">
        <v>0.98251201470078575</v>
      </c>
      <c r="S586" s="13">
        <v>150</v>
      </c>
      <c r="T586" s="13">
        <v>3200</v>
      </c>
      <c r="U586" s="13">
        <v>2800</v>
      </c>
      <c r="V586" s="14">
        <v>1100</v>
      </c>
      <c r="W586" s="13">
        <v>350</v>
      </c>
      <c r="X586" s="13">
        <v>3600</v>
      </c>
      <c r="Y586" s="13">
        <v>3800</v>
      </c>
      <c r="Z586" s="14">
        <v>3600</v>
      </c>
      <c r="AA586" s="13">
        <v>4.4040390946679793</v>
      </c>
      <c r="AB586" s="13">
        <v>3.178437506300555</v>
      </c>
      <c r="AC586" s="13">
        <v>10.715081348963507</v>
      </c>
      <c r="AD586" s="14">
        <v>7.3554217906016444</v>
      </c>
      <c r="AE586" s="13">
        <v>4.4040390946679793</v>
      </c>
      <c r="AF586" s="13">
        <v>50.85500010080888</v>
      </c>
      <c r="AG586" s="13">
        <v>75.005569442744545</v>
      </c>
      <c r="AH586" s="14">
        <v>7.3554217906016444</v>
      </c>
      <c r="AI586" s="13">
        <v>24.093518396378418</v>
      </c>
      <c r="AJ586" s="13">
        <v>4.1993148815504355</v>
      </c>
      <c r="AK586" s="13">
        <v>8.6783155135381165</v>
      </c>
      <c r="AL586" s="14">
        <v>5.2359276248326578</v>
      </c>
      <c r="AM586" s="13">
        <v>24.093518396378418</v>
      </c>
      <c r="AN586" s="13">
        <v>67.189038104806968</v>
      </c>
      <c r="AO586" s="13">
        <v>60.748208594766815</v>
      </c>
      <c r="AP586" s="14">
        <v>5.2359276248326578</v>
      </c>
    </row>
    <row r="587" spans="2:42" x14ac:dyDescent="0.25">
      <c r="B587" s="11">
        <v>584</v>
      </c>
      <c r="C587" s="13">
        <v>1861.4570065180428</v>
      </c>
      <c r="D587" s="13">
        <v>2762.7206841964326</v>
      </c>
      <c r="E587" s="13">
        <v>2356.6974185071317</v>
      </c>
      <c r="F587" s="14">
        <v>3725.1522476552796</v>
      </c>
      <c r="G587" s="13">
        <v>0</v>
      </c>
      <c r="H587" s="13">
        <v>0</v>
      </c>
      <c r="I587" s="13">
        <v>0</v>
      </c>
      <c r="J587" s="14">
        <v>0</v>
      </c>
      <c r="K587" s="13">
        <v>6</v>
      </c>
      <c r="L587" s="13">
        <v>11</v>
      </c>
      <c r="M587" s="13">
        <v>3</v>
      </c>
      <c r="N587" s="14">
        <v>2</v>
      </c>
      <c r="O587" s="13">
        <v>0.85954174305260345</v>
      </c>
      <c r="P587" s="13">
        <v>0.94110129006987842</v>
      </c>
      <c r="Q587" s="13">
        <v>0.89107748135535414</v>
      </c>
      <c r="R587" s="14">
        <v>0.96640345431947006</v>
      </c>
      <c r="S587" s="13">
        <v>900</v>
      </c>
      <c r="T587" s="13">
        <v>2200</v>
      </c>
      <c r="U587" s="13">
        <v>1200</v>
      </c>
      <c r="V587" s="14">
        <v>2200</v>
      </c>
      <c r="W587" s="13">
        <v>1100</v>
      </c>
      <c r="X587" s="13">
        <v>2600</v>
      </c>
      <c r="Y587" s="13">
        <v>2200</v>
      </c>
      <c r="Z587" s="14">
        <v>4700</v>
      </c>
      <c r="AA587" s="13">
        <v>2.0951397894409678</v>
      </c>
      <c r="AB587" s="13">
        <v>3.1673898348864298</v>
      </c>
      <c r="AC587" s="13">
        <v>14.069603307718063</v>
      </c>
      <c r="AD587" s="14">
        <v>6.5185830806997824</v>
      </c>
      <c r="AE587" s="13">
        <v>12.570838736645808</v>
      </c>
      <c r="AF587" s="13">
        <v>34.841288183750727</v>
      </c>
      <c r="AG587" s="13">
        <v>42.208809923154192</v>
      </c>
      <c r="AH587" s="14">
        <v>13.037166161399565</v>
      </c>
      <c r="AI587" s="13">
        <v>31.61484187793419</v>
      </c>
      <c r="AJ587" s="13">
        <v>4.5429867377840321</v>
      </c>
      <c r="AK587" s="13">
        <v>12.071801166996956</v>
      </c>
      <c r="AL587" s="14">
        <v>5.5761733642909608</v>
      </c>
      <c r="AM587" s="13">
        <v>189.68905126760512</v>
      </c>
      <c r="AN587" s="13">
        <v>49.972854115624351</v>
      </c>
      <c r="AO587" s="13">
        <v>36.215403500990867</v>
      </c>
      <c r="AP587" s="14">
        <v>11.152346728581922</v>
      </c>
    </row>
    <row r="588" spans="2:42" x14ac:dyDescent="0.25">
      <c r="B588" s="11">
        <v>585</v>
      </c>
      <c r="C588" s="13">
        <v>1920.3600460914092</v>
      </c>
      <c r="D588" s="13">
        <v>2823.2976773446976</v>
      </c>
      <c r="E588" s="13">
        <v>2368.773947346654</v>
      </c>
      <c r="F588" s="14">
        <v>3659.8832911897775</v>
      </c>
      <c r="G588" s="13">
        <v>0</v>
      </c>
      <c r="H588" s="13">
        <v>0</v>
      </c>
      <c r="I588" s="13">
        <v>0</v>
      </c>
      <c r="J588" s="14">
        <v>0</v>
      </c>
      <c r="K588" s="13">
        <v>6</v>
      </c>
      <c r="L588" s="13">
        <v>10</v>
      </c>
      <c r="M588" s="13">
        <v>4</v>
      </c>
      <c r="N588" s="14">
        <v>1</v>
      </c>
      <c r="O588" s="13">
        <v>0.83317709262726447</v>
      </c>
      <c r="P588" s="13">
        <v>0.92090891472885406</v>
      </c>
      <c r="Q588" s="13">
        <v>0.88653457302343397</v>
      </c>
      <c r="R588" s="14">
        <v>0.98363792328188959</v>
      </c>
      <c r="S588" s="13">
        <v>900</v>
      </c>
      <c r="T588" s="13">
        <v>2000</v>
      </c>
      <c r="U588" s="13">
        <v>1600</v>
      </c>
      <c r="V588" s="14">
        <v>1100</v>
      </c>
      <c r="W588" s="13">
        <v>1100</v>
      </c>
      <c r="X588" s="13">
        <v>2400</v>
      </c>
      <c r="Y588" s="13">
        <v>2600</v>
      </c>
      <c r="Z588" s="14">
        <v>3600</v>
      </c>
      <c r="AA588" s="13">
        <v>11.148395790807374</v>
      </c>
      <c r="AB588" s="13">
        <v>2.6704220295681145</v>
      </c>
      <c r="AC588" s="13">
        <v>15.563875602341014</v>
      </c>
      <c r="AD588" s="14">
        <v>8.1916783242433837</v>
      </c>
      <c r="AE588" s="13">
        <v>66.890374744844252</v>
      </c>
      <c r="AF588" s="13">
        <v>26.704220295681147</v>
      </c>
      <c r="AG588" s="13">
        <v>62.255502409364055</v>
      </c>
      <c r="AH588" s="14">
        <v>8.1916783242433837</v>
      </c>
      <c r="AI588" s="13">
        <v>28.889101978649144</v>
      </c>
      <c r="AJ588" s="13">
        <v>8.7186942494769095</v>
      </c>
      <c r="AK588" s="13">
        <v>4.8599012534408619</v>
      </c>
      <c r="AL588" s="14">
        <v>3.5890169127960831</v>
      </c>
      <c r="AM588" s="13">
        <v>173.33461187189488</v>
      </c>
      <c r="AN588" s="13">
        <v>87.186942494769099</v>
      </c>
      <c r="AO588" s="13">
        <v>19.439605013763448</v>
      </c>
      <c r="AP588" s="14">
        <v>3.5890169127960831</v>
      </c>
    </row>
    <row r="589" spans="2:42" x14ac:dyDescent="0.25">
      <c r="B589" s="11">
        <v>586</v>
      </c>
      <c r="C589" s="13">
        <v>2243.2545204078619</v>
      </c>
      <c r="D589" s="13">
        <v>2946.5432678212305</v>
      </c>
      <c r="E589" s="13">
        <v>2155.9944250734475</v>
      </c>
      <c r="F589" s="14">
        <v>3752.8980862703665</v>
      </c>
      <c r="G589" s="13">
        <v>0</v>
      </c>
      <c r="H589" s="13">
        <v>0</v>
      </c>
      <c r="I589" s="13">
        <v>0</v>
      </c>
      <c r="J589" s="14">
        <v>0</v>
      </c>
      <c r="K589" s="13">
        <v>11</v>
      </c>
      <c r="L589" s="13">
        <v>12</v>
      </c>
      <c r="M589" s="13">
        <v>1</v>
      </c>
      <c r="N589" s="14">
        <v>3</v>
      </c>
      <c r="O589" s="13">
        <v>0.71324942642223799</v>
      </c>
      <c r="P589" s="13">
        <v>0.88238989340296503</v>
      </c>
      <c r="Q589" s="13">
        <v>0.97402849264253555</v>
      </c>
      <c r="R589" s="14">
        <v>0.9592586628372004</v>
      </c>
      <c r="S589" s="13">
        <v>1650</v>
      </c>
      <c r="T589" s="13">
        <v>2400</v>
      </c>
      <c r="U589" s="13">
        <v>400</v>
      </c>
      <c r="V589" s="14">
        <v>3300</v>
      </c>
      <c r="W589" s="13">
        <v>1850</v>
      </c>
      <c r="X589" s="13">
        <v>2800</v>
      </c>
      <c r="Y589" s="13">
        <v>1400</v>
      </c>
      <c r="Z589" s="14">
        <v>5800</v>
      </c>
      <c r="AA589" s="13">
        <v>7.5287907538922161</v>
      </c>
      <c r="AB589" s="13">
        <v>5.0867409399090633</v>
      </c>
      <c r="AC589" s="13">
        <v>11.950456421902945</v>
      </c>
      <c r="AD589" s="14">
        <v>5.0199402418421561</v>
      </c>
      <c r="AE589" s="13">
        <v>82.81669829281438</v>
      </c>
      <c r="AF589" s="13">
        <v>61.040891278908759</v>
      </c>
      <c r="AG589" s="13">
        <v>11.950456421902945</v>
      </c>
      <c r="AH589" s="14">
        <v>15.059820725526468</v>
      </c>
      <c r="AI589" s="13">
        <v>30.009466150832985</v>
      </c>
      <c r="AJ589" s="13">
        <v>9.0264718517351348</v>
      </c>
      <c r="AK589" s="13">
        <v>6.7490288754714642</v>
      </c>
      <c r="AL589" s="14">
        <v>4.7579806772297522</v>
      </c>
      <c r="AM589" s="13">
        <v>330.10412765916283</v>
      </c>
      <c r="AN589" s="13">
        <v>108.31766222082162</v>
      </c>
      <c r="AO589" s="13">
        <v>6.7490288754714642</v>
      </c>
      <c r="AP589" s="14">
        <v>14.273942031689256</v>
      </c>
    </row>
    <row r="590" spans="2:42" x14ac:dyDescent="0.25">
      <c r="B590" s="11">
        <v>587</v>
      </c>
      <c r="C590" s="13">
        <v>2406.5073542585069</v>
      </c>
      <c r="D590" s="13">
        <v>2831.5511336945247</v>
      </c>
      <c r="E590" s="13">
        <v>2492.3323328852748</v>
      </c>
      <c r="F590" s="14">
        <v>3644.8792711941542</v>
      </c>
      <c r="G590" s="13">
        <v>0</v>
      </c>
      <c r="H590" s="13">
        <v>0</v>
      </c>
      <c r="I590" s="13">
        <v>0</v>
      </c>
      <c r="J590" s="14">
        <v>0</v>
      </c>
      <c r="K590" s="13">
        <v>12</v>
      </c>
      <c r="L590" s="13">
        <v>10</v>
      </c>
      <c r="M590" s="13">
        <v>4</v>
      </c>
      <c r="N590" s="14">
        <v>1</v>
      </c>
      <c r="O590" s="13">
        <v>0.66486395612657168</v>
      </c>
      <c r="P590" s="13">
        <v>0.9182246328031507</v>
      </c>
      <c r="Q590" s="13">
        <v>0.84258426225563299</v>
      </c>
      <c r="R590" s="14">
        <v>0.98768703491804533</v>
      </c>
      <c r="S590" s="13">
        <v>1800</v>
      </c>
      <c r="T590" s="13">
        <v>2000</v>
      </c>
      <c r="U590" s="13">
        <v>1600</v>
      </c>
      <c r="V590" s="14">
        <v>1100</v>
      </c>
      <c r="W590" s="13">
        <v>2000</v>
      </c>
      <c r="X590" s="13">
        <v>2400</v>
      </c>
      <c r="Y590" s="13">
        <v>2600</v>
      </c>
      <c r="Z590" s="14">
        <v>3600</v>
      </c>
      <c r="AA590" s="13">
        <v>7.1810717451326482</v>
      </c>
      <c r="AB590" s="13">
        <v>2.2907965779730803</v>
      </c>
      <c r="AC590" s="13">
        <v>14.382814096049167</v>
      </c>
      <c r="AD590" s="14">
        <v>3.377345456114389</v>
      </c>
      <c r="AE590" s="13">
        <v>86.172860941591779</v>
      </c>
      <c r="AF590" s="13">
        <v>22.907965779730802</v>
      </c>
      <c r="AG590" s="13">
        <v>57.531256384196666</v>
      </c>
      <c r="AH590" s="14">
        <v>3.377345456114389</v>
      </c>
      <c r="AI590" s="13">
        <v>33.035253519678754</v>
      </c>
      <c r="AJ590" s="13">
        <v>9.4848562983732201</v>
      </c>
      <c r="AK590" s="13">
        <v>13.952018697936893</v>
      </c>
      <c r="AL590" s="14">
        <v>5.4879894028930059</v>
      </c>
      <c r="AM590" s="13">
        <v>396.42304223614508</v>
      </c>
      <c r="AN590" s="13">
        <v>94.848562983732194</v>
      </c>
      <c r="AO590" s="13">
        <v>55.808074791747572</v>
      </c>
      <c r="AP590" s="14">
        <v>5.4879894028930059</v>
      </c>
    </row>
    <row r="591" spans="2:42" x14ac:dyDescent="0.25">
      <c r="B591" s="11">
        <v>588</v>
      </c>
      <c r="C591" s="13">
        <v>1969.9238704332913</v>
      </c>
      <c r="D591" s="13">
        <v>3152.9460166671283</v>
      </c>
      <c r="E591" s="13">
        <v>2441.5836224912118</v>
      </c>
      <c r="F591" s="14">
        <v>3600</v>
      </c>
      <c r="G591" s="13">
        <v>0</v>
      </c>
      <c r="H591" s="13">
        <v>0</v>
      </c>
      <c r="I591" s="13">
        <v>0</v>
      </c>
      <c r="J591" s="14">
        <v>0</v>
      </c>
      <c r="K591" s="13">
        <v>8</v>
      </c>
      <c r="L591" s="13">
        <v>14</v>
      </c>
      <c r="M591" s="13">
        <v>5</v>
      </c>
      <c r="N591" s="14">
        <v>0</v>
      </c>
      <c r="O591" s="13">
        <v>0.81221412868512255</v>
      </c>
      <c r="P591" s="13">
        <v>0.82462559975840355</v>
      </c>
      <c r="Q591" s="13">
        <v>0.86009751239128762</v>
      </c>
      <c r="R591" s="14">
        <v>1</v>
      </c>
      <c r="S591" s="13">
        <v>1200</v>
      </c>
      <c r="T591" s="13">
        <v>2800</v>
      </c>
      <c r="U591" s="13">
        <v>2000</v>
      </c>
      <c r="V591" s="14">
        <v>0</v>
      </c>
      <c r="W591" s="13">
        <v>1400</v>
      </c>
      <c r="X591" s="13">
        <v>3200</v>
      </c>
      <c r="Y591" s="13">
        <v>3000</v>
      </c>
      <c r="Z591" s="14">
        <v>2500</v>
      </c>
      <c r="AA591" s="13">
        <v>2.2246184199401853</v>
      </c>
      <c r="AB591" s="13">
        <v>4.9802859005357494</v>
      </c>
      <c r="AC591" s="13">
        <v>11.294348474886535</v>
      </c>
      <c r="AD591" s="14">
        <v>7.4138873755127364</v>
      </c>
      <c r="AE591" s="13">
        <v>17.796947359521482</v>
      </c>
      <c r="AF591" s="13">
        <v>69.724002607500495</v>
      </c>
      <c r="AG591" s="13">
        <v>56.471742374432672</v>
      </c>
      <c r="AH591" s="14">
        <v>0</v>
      </c>
      <c r="AI591" s="13">
        <v>31.576838416737758</v>
      </c>
      <c r="AJ591" s="13">
        <v>13.058223838599892</v>
      </c>
      <c r="AK591" s="13">
        <v>8.8516097407680583</v>
      </c>
      <c r="AL591" s="14">
        <v>6.3197930880330127</v>
      </c>
      <c r="AM591" s="13">
        <v>252.61470733390206</v>
      </c>
      <c r="AN591" s="13">
        <v>182.81513374039849</v>
      </c>
      <c r="AO591" s="13">
        <v>44.258048703840288</v>
      </c>
      <c r="AP591" s="14">
        <v>0</v>
      </c>
    </row>
    <row r="592" spans="2:42" x14ac:dyDescent="0.25">
      <c r="B592" s="11">
        <v>589</v>
      </c>
      <c r="C592" s="13">
        <v>2674.5833335906245</v>
      </c>
      <c r="D592" s="13">
        <v>2852.1574563472595</v>
      </c>
      <c r="E592" s="13">
        <v>2500.2464884823339</v>
      </c>
      <c r="F592" s="14">
        <v>3600</v>
      </c>
      <c r="G592" s="13">
        <v>0</v>
      </c>
      <c r="H592" s="13">
        <v>0</v>
      </c>
      <c r="I592" s="13">
        <v>0</v>
      </c>
      <c r="J592" s="14">
        <v>0</v>
      </c>
      <c r="K592" s="13">
        <v>15</v>
      </c>
      <c r="L592" s="13">
        <v>11</v>
      </c>
      <c r="M592" s="13">
        <v>5</v>
      </c>
      <c r="N592" s="14">
        <v>0</v>
      </c>
      <c r="O592" s="13">
        <v>0.59822402237585248</v>
      </c>
      <c r="P592" s="13">
        <v>0.91159062562057991</v>
      </c>
      <c r="Q592" s="13">
        <v>0.83991718803481408</v>
      </c>
      <c r="R592" s="14">
        <v>1</v>
      </c>
      <c r="S592" s="13">
        <v>2250</v>
      </c>
      <c r="T592" s="13">
        <v>2200</v>
      </c>
      <c r="U592" s="13">
        <v>2000</v>
      </c>
      <c r="V592" s="14">
        <v>0</v>
      </c>
      <c r="W592" s="13">
        <v>2450</v>
      </c>
      <c r="X592" s="13">
        <v>2600</v>
      </c>
      <c r="Y592" s="13">
        <v>3000</v>
      </c>
      <c r="Z592" s="14">
        <v>2500</v>
      </c>
      <c r="AA592" s="13">
        <v>6.6537921104012385</v>
      </c>
      <c r="AB592" s="13">
        <v>2.2200165351881123</v>
      </c>
      <c r="AC592" s="13">
        <v>9.084915812497691</v>
      </c>
      <c r="AD592" s="14">
        <v>3.8101773740702836</v>
      </c>
      <c r="AE592" s="13">
        <v>99.806881656018575</v>
      </c>
      <c r="AF592" s="13">
        <v>24.420181887069234</v>
      </c>
      <c r="AG592" s="13">
        <v>45.424579062488455</v>
      </c>
      <c r="AH592" s="14">
        <v>0</v>
      </c>
      <c r="AI592" s="13">
        <v>31.916701741516924</v>
      </c>
      <c r="AJ592" s="13">
        <v>9.3535742926632537</v>
      </c>
      <c r="AK592" s="13">
        <v>13.967009110489069</v>
      </c>
      <c r="AL592" s="14">
        <v>4.7919160565990699</v>
      </c>
      <c r="AM592" s="13">
        <v>478.75052612275385</v>
      </c>
      <c r="AN592" s="13">
        <v>102.88931721929579</v>
      </c>
      <c r="AO592" s="13">
        <v>69.835045552445351</v>
      </c>
      <c r="AP592" s="14">
        <v>0</v>
      </c>
    </row>
    <row r="593" spans="2:42" x14ac:dyDescent="0.25">
      <c r="B593" s="11">
        <v>590</v>
      </c>
      <c r="C593" s="13">
        <v>3176.4026468647839</v>
      </c>
      <c r="D593" s="13">
        <v>3020.4227981402041</v>
      </c>
      <c r="E593" s="13">
        <v>2170.4903505894199</v>
      </c>
      <c r="F593" s="14">
        <v>3666.6346425798447</v>
      </c>
      <c r="G593" s="13">
        <v>0</v>
      </c>
      <c r="H593" s="13">
        <v>0</v>
      </c>
      <c r="I593" s="13">
        <v>0</v>
      </c>
      <c r="J593" s="14">
        <v>0</v>
      </c>
      <c r="K593" s="13">
        <v>17</v>
      </c>
      <c r="L593" s="13">
        <v>13</v>
      </c>
      <c r="M593" s="13">
        <v>1</v>
      </c>
      <c r="N593" s="14">
        <v>1</v>
      </c>
      <c r="O593" s="13">
        <v>0.50371447762746757</v>
      </c>
      <c r="P593" s="13">
        <v>0.86080663991839967</v>
      </c>
      <c r="Q593" s="13">
        <v>0.96752330616430637</v>
      </c>
      <c r="R593" s="14">
        <v>0.98182675693781141</v>
      </c>
      <c r="S593" s="13">
        <v>2550</v>
      </c>
      <c r="T593" s="13">
        <v>2600</v>
      </c>
      <c r="U593" s="13">
        <v>400</v>
      </c>
      <c r="V593" s="14">
        <v>1100</v>
      </c>
      <c r="W593" s="13">
        <v>2750</v>
      </c>
      <c r="X593" s="13">
        <v>3000</v>
      </c>
      <c r="Y593" s="13">
        <v>1400</v>
      </c>
      <c r="Z593" s="14">
        <v>3600</v>
      </c>
      <c r="AA593" s="13">
        <v>2.953631657132636</v>
      </c>
      <c r="AB593" s="13">
        <v>2.1227711067435773</v>
      </c>
      <c r="AC593" s="13">
        <v>10.240786553304291</v>
      </c>
      <c r="AD593" s="14">
        <v>8.1690634072105528</v>
      </c>
      <c r="AE593" s="13">
        <v>50.211738171254808</v>
      </c>
      <c r="AF593" s="13">
        <v>27.596024387666503</v>
      </c>
      <c r="AG593" s="13">
        <v>10.240786553304291</v>
      </c>
      <c r="AH593" s="14">
        <v>8.1690634072105528</v>
      </c>
      <c r="AI593" s="13">
        <v>39.084671414423056</v>
      </c>
      <c r="AJ593" s="13">
        <v>13.295570317679843</v>
      </c>
      <c r="AK593" s="13">
        <v>13.142433008395187</v>
      </c>
      <c r="AL593" s="14">
        <v>4.9156715975652814</v>
      </c>
      <c r="AM593" s="13">
        <v>664.43941404519194</v>
      </c>
      <c r="AN593" s="13">
        <v>172.84241412983795</v>
      </c>
      <c r="AO593" s="13">
        <v>13.142433008395187</v>
      </c>
      <c r="AP593" s="14">
        <v>4.9156715975652814</v>
      </c>
    </row>
    <row r="594" spans="2:42" x14ac:dyDescent="0.25">
      <c r="B594" s="11">
        <v>591</v>
      </c>
      <c r="C594" s="13">
        <v>2212.0360465033314</v>
      </c>
      <c r="D594" s="13">
        <v>3050.3393369287869</v>
      </c>
      <c r="E594" s="13">
        <v>2287.2868095891508</v>
      </c>
      <c r="F594" s="14">
        <v>3647.1055696430171</v>
      </c>
      <c r="G594" s="13">
        <v>0</v>
      </c>
      <c r="H594" s="13">
        <v>0</v>
      </c>
      <c r="I594" s="13">
        <v>0</v>
      </c>
      <c r="J594" s="14">
        <v>0</v>
      </c>
      <c r="K594" s="13">
        <v>11</v>
      </c>
      <c r="L594" s="13">
        <v>13</v>
      </c>
      <c r="M594" s="13">
        <v>3</v>
      </c>
      <c r="N594" s="14">
        <v>1</v>
      </c>
      <c r="O594" s="13">
        <v>0.72331551853741016</v>
      </c>
      <c r="P594" s="13">
        <v>0.85236418405100856</v>
      </c>
      <c r="Q594" s="13">
        <v>0.91811835367389194</v>
      </c>
      <c r="R594" s="14">
        <v>0.98708412225982589</v>
      </c>
      <c r="S594" s="13">
        <v>1650</v>
      </c>
      <c r="T594" s="13">
        <v>2600</v>
      </c>
      <c r="U594" s="13">
        <v>1200</v>
      </c>
      <c r="V594" s="14">
        <v>1100</v>
      </c>
      <c r="W594" s="13">
        <v>1850</v>
      </c>
      <c r="X594" s="13">
        <v>3000</v>
      </c>
      <c r="Y594" s="13">
        <v>2200</v>
      </c>
      <c r="Z594" s="14">
        <v>3600</v>
      </c>
      <c r="AA594" s="13">
        <v>6.5911161575227357</v>
      </c>
      <c r="AB594" s="13">
        <v>2</v>
      </c>
      <c r="AC594" s="13">
        <v>6.7796113403940756</v>
      </c>
      <c r="AD594" s="14">
        <v>5.2348975224042906</v>
      </c>
      <c r="AE594" s="13">
        <v>72.502277732750088</v>
      </c>
      <c r="AF594" s="13">
        <v>26</v>
      </c>
      <c r="AG594" s="13">
        <v>20.338834021182226</v>
      </c>
      <c r="AH594" s="14">
        <v>5.2348975224042906</v>
      </c>
      <c r="AI594" s="13">
        <v>29.629397779398111</v>
      </c>
      <c r="AJ594" s="13">
        <v>14.35350576665752</v>
      </c>
      <c r="AK594" s="13">
        <v>12.871983777871854</v>
      </c>
      <c r="AL594" s="14">
        <v>4.0645344505210961</v>
      </c>
      <c r="AM594" s="13">
        <v>325.92337557337925</v>
      </c>
      <c r="AN594" s="13">
        <v>186.59557496654776</v>
      </c>
      <c r="AO594" s="13">
        <v>38.615951333615563</v>
      </c>
      <c r="AP594" s="14">
        <v>4.0645344505210961</v>
      </c>
    </row>
    <row r="595" spans="2:42" x14ac:dyDescent="0.25">
      <c r="B595" s="11">
        <v>592</v>
      </c>
      <c r="C595" s="13">
        <v>2582.4554810386485</v>
      </c>
      <c r="D595" s="13">
        <v>2776.3031039930461</v>
      </c>
      <c r="E595" s="13">
        <v>2779.228450878184</v>
      </c>
      <c r="F595" s="14">
        <v>3661.7951744955108</v>
      </c>
      <c r="G595" s="13">
        <v>0</v>
      </c>
      <c r="H595" s="13">
        <v>0</v>
      </c>
      <c r="I595" s="13">
        <v>0</v>
      </c>
      <c r="J595" s="14">
        <v>0</v>
      </c>
      <c r="K595" s="13">
        <v>13</v>
      </c>
      <c r="L595" s="13">
        <v>9</v>
      </c>
      <c r="M595" s="13">
        <v>7</v>
      </c>
      <c r="N595" s="14">
        <v>1</v>
      </c>
      <c r="O595" s="13">
        <v>0.61956537556902602</v>
      </c>
      <c r="P595" s="13">
        <v>0.93649717001739596</v>
      </c>
      <c r="Q595" s="13">
        <v>0.75560539089056866</v>
      </c>
      <c r="R595" s="14">
        <v>0.9831243497927149</v>
      </c>
      <c r="S595" s="13">
        <v>1950</v>
      </c>
      <c r="T595" s="13">
        <v>1800</v>
      </c>
      <c r="U595" s="13">
        <v>2800</v>
      </c>
      <c r="V595" s="14">
        <v>1100</v>
      </c>
      <c r="W595" s="13">
        <v>2150</v>
      </c>
      <c r="X595" s="13">
        <v>2200</v>
      </c>
      <c r="Y595" s="13">
        <v>3800</v>
      </c>
      <c r="Z595" s="14">
        <v>3600</v>
      </c>
      <c r="AA595" s="13">
        <v>9.6681938590811498</v>
      </c>
      <c r="AB595" s="13">
        <v>4.0356146748249069</v>
      </c>
      <c r="AC595" s="13">
        <v>15.653127652930486</v>
      </c>
      <c r="AD595" s="14">
        <v>5.942139439544599</v>
      </c>
      <c r="AE595" s="13">
        <v>125.68652016805495</v>
      </c>
      <c r="AF595" s="13">
        <v>36.320532073424161</v>
      </c>
      <c r="AG595" s="13">
        <v>109.5718935705134</v>
      </c>
      <c r="AH595" s="14">
        <v>5.942139439544599</v>
      </c>
      <c r="AI595" s="13">
        <v>32.472256847119041</v>
      </c>
      <c r="AJ595" s="13">
        <v>6.1248381223917434</v>
      </c>
      <c r="AK595" s="13">
        <v>9.4846035697538795</v>
      </c>
      <c r="AL595" s="14">
        <v>6.2083287097007354</v>
      </c>
      <c r="AM595" s="13">
        <v>422.13933901254757</v>
      </c>
      <c r="AN595" s="13">
        <v>55.123543101525691</v>
      </c>
      <c r="AO595" s="13">
        <v>66.39222498827715</v>
      </c>
      <c r="AP595" s="14">
        <v>6.2083287097007354</v>
      </c>
    </row>
    <row r="596" spans="2:42" x14ac:dyDescent="0.25">
      <c r="B596" s="11">
        <v>593</v>
      </c>
      <c r="C596" s="13">
        <v>1946.4328388851461</v>
      </c>
      <c r="D596" s="13">
        <v>2947.0176997057483</v>
      </c>
      <c r="E596" s="13">
        <v>2678.965515300828</v>
      </c>
      <c r="F596" s="14">
        <v>3730.1300007990308</v>
      </c>
      <c r="G596" s="13">
        <v>0</v>
      </c>
      <c r="H596" s="13">
        <v>0</v>
      </c>
      <c r="I596" s="13">
        <v>0</v>
      </c>
      <c r="J596" s="14">
        <v>0</v>
      </c>
      <c r="K596" s="13">
        <v>7</v>
      </c>
      <c r="L596" s="13">
        <v>11</v>
      </c>
      <c r="M596" s="13">
        <v>7</v>
      </c>
      <c r="N596" s="14">
        <v>2</v>
      </c>
      <c r="O596" s="13">
        <v>0.82201654638976829</v>
      </c>
      <c r="P596" s="13">
        <v>0.88224783999756873</v>
      </c>
      <c r="Q596" s="13">
        <v>0.78388467040949783</v>
      </c>
      <c r="R596" s="14">
        <v>0.96511381620180647</v>
      </c>
      <c r="S596" s="13">
        <v>1050</v>
      </c>
      <c r="T596" s="13">
        <v>2200</v>
      </c>
      <c r="U596" s="13">
        <v>2800</v>
      </c>
      <c r="V596" s="14">
        <v>2200</v>
      </c>
      <c r="W596" s="13">
        <v>1250</v>
      </c>
      <c r="X596" s="13">
        <v>2600</v>
      </c>
      <c r="Y596" s="13">
        <v>3800</v>
      </c>
      <c r="Z596" s="14">
        <v>4700</v>
      </c>
      <c r="AA596" s="13">
        <v>2.3175950172285393</v>
      </c>
      <c r="AB596" s="13">
        <v>2.5291615810270751</v>
      </c>
      <c r="AC596" s="13">
        <v>9.2582162894807869</v>
      </c>
      <c r="AD596" s="14">
        <v>6.1160372079607086</v>
      </c>
      <c r="AE596" s="13">
        <v>16.223165120599774</v>
      </c>
      <c r="AF596" s="13">
        <v>27.820777391297828</v>
      </c>
      <c r="AG596" s="13">
        <v>64.80751402636551</v>
      </c>
      <c r="AH596" s="14">
        <v>12.232074415921417</v>
      </c>
      <c r="AI596" s="13">
        <v>34.296144011161985</v>
      </c>
      <c r="AJ596" s="13">
        <v>12.885666637473026</v>
      </c>
      <c r="AK596" s="13">
        <v>12.970789039828013</v>
      </c>
      <c r="AL596" s="14">
        <v>6.4429889593889591</v>
      </c>
      <c r="AM596" s="13">
        <v>240.07300807813391</v>
      </c>
      <c r="AN596" s="13">
        <v>141.74233301220329</v>
      </c>
      <c r="AO596" s="13">
        <v>90.795523278796082</v>
      </c>
      <c r="AP596" s="14">
        <v>12.885977918777918</v>
      </c>
    </row>
    <row r="597" spans="2:42" x14ac:dyDescent="0.25">
      <c r="B597" s="11">
        <v>594</v>
      </c>
      <c r="C597" s="13">
        <v>2478.2888765068469</v>
      </c>
      <c r="D597" s="13">
        <v>2897.6108511003595</v>
      </c>
      <c r="E597" s="13">
        <v>2271.6615169535394</v>
      </c>
      <c r="F597" s="14">
        <v>3600</v>
      </c>
      <c r="G597" s="13">
        <v>0</v>
      </c>
      <c r="H597" s="13">
        <v>0</v>
      </c>
      <c r="I597" s="13">
        <v>0</v>
      </c>
      <c r="J597" s="14">
        <v>0</v>
      </c>
      <c r="K597" s="13">
        <v>14</v>
      </c>
      <c r="L597" s="13">
        <v>14</v>
      </c>
      <c r="M597" s="13">
        <v>3</v>
      </c>
      <c r="N597" s="14">
        <v>0</v>
      </c>
      <c r="O597" s="13">
        <v>0.64560673905586141</v>
      </c>
      <c r="P597" s="13">
        <v>0.89729095230736644</v>
      </c>
      <c r="Q597" s="13">
        <v>0.92443349694819421</v>
      </c>
      <c r="R597" s="14">
        <v>1</v>
      </c>
      <c r="S597" s="13">
        <v>2100</v>
      </c>
      <c r="T597" s="13">
        <v>2800</v>
      </c>
      <c r="U597" s="13">
        <v>1200</v>
      </c>
      <c r="V597" s="14">
        <v>0</v>
      </c>
      <c r="W597" s="13">
        <v>2300</v>
      </c>
      <c r="X597" s="13">
        <v>3200</v>
      </c>
      <c r="Y597" s="13">
        <v>2200</v>
      </c>
      <c r="Z597" s="14">
        <v>2500</v>
      </c>
      <c r="AA597" s="13">
        <v>2.7152371190193012</v>
      </c>
      <c r="AB597" s="13">
        <v>2</v>
      </c>
      <c r="AC597" s="13">
        <v>8.9906632666013007</v>
      </c>
      <c r="AD597" s="14">
        <v>6.6174741782909168</v>
      </c>
      <c r="AE597" s="13">
        <v>38.01331966627022</v>
      </c>
      <c r="AF597" s="13">
        <v>28</v>
      </c>
      <c r="AG597" s="13">
        <v>26.9719897998039</v>
      </c>
      <c r="AH597" s="14">
        <v>0</v>
      </c>
      <c r="AI597" s="13">
        <v>33.736641149520665</v>
      </c>
      <c r="AJ597" s="13">
        <v>8.5643591912423105</v>
      </c>
      <c r="AK597" s="13">
        <v>9.145297465832078</v>
      </c>
      <c r="AL597" s="14">
        <v>5.3482931043973876</v>
      </c>
      <c r="AM597" s="13">
        <v>472.31297609328931</v>
      </c>
      <c r="AN597" s="13">
        <v>119.90102867739235</v>
      </c>
      <c r="AO597" s="13">
        <v>27.435892397496232</v>
      </c>
      <c r="AP597" s="14">
        <v>0</v>
      </c>
    </row>
    <row r="598" spans="2:42" x14ac:dyDescent="0.25">
      <c r="B598" s="11">
        <v>595</v>
      </c>
      <c r="C598" s="13">
        <v>2287.7167913521575</v>
      </c>
      <c r="D598" s="13">
        <v>3083.1121514530651</v>
      </c>
      <c r="E598" s="13">
        <v>2170.7253880690041</v>
      </c>
      <c r="F598" s="14">
        <v>3659.4304072244454</v>
      </c>
      <c r="G598" s="13">
        <v>0</v>
      </c>
      <c r="H598" s="13">
        <v>0</v>
      </c>
      <c r="I598" s="13">
        <v>0</v>
      </c>
      <c r="J598" s="14">
        <v>0</v>
      </c>
      <c r="K598" s="13">
        <v>12</v>
      </c>
      <c r="L598" s="13">
        <v>14</v>
      </c>
      <c r="M598" s="13">
        <v>1</v>
      </c>
      <c r="N598" s="14">
        <v>1</v>
      </c>
      <c r="O598" s="13">
        <v>0.69938726945931018</v>
      </c>
      <c r="P598" s="13">
        <v>0.84330373735338326</v>
      </c>
      <c r="Q598" s="13">
        <v>0.96741854660302351</v>
      </c>
      <c r="R598" s="14">
        <v>0.98375965639157448</v>
      </c>
      <c r="S598" s="13">
        <v>1800</v>
      </c>
      <c r="T598" s="13">
        <v>2800</v>
      </c>
      <c r="U598" s="13">
        <v>400</v>
      </c>
      <c r="V598" s="14">
        <v>1100</v>
      </c>
      <c r="W598" s="13">
        <v>2000</v>
      </c>
      <c r="X598" s="13">
        <v>3200</v>
      </c>
      <c r="Y598" s="13">
        <v>1400</v>
      </c>
      <c r="Z598" s="14">
        <v>3600</v>
      </c>
      <c r="AA598" s="13">
        <v>4.6027478394509096</v>
      </c>
      <c r="AB598" s="13">
        <v>4.5687261369126499</v>
      </c>
      <c r="AC598" s="13">
        <v>12.981389030865145</v>
      </c>
      <c r="AD598" s="14">
        <v>7.0085834598137948</v>
      </c>
      <c r="AE598" s="13">
        <v>55.232974073410915</v>
      </c>
      <c r="AF598" s="13">
        <v>63.962165916777096</v>
      </c>
      <c r="AG598" s="13">
        <v>12.981389030865145</v>
      </c>
      <c r="AH598" s="14">
        <v>7.0085834598137948</v>
      </c>
      <c r="AI598" s="13">
        <v>31.470779825431869</v>
      </c>
      <c r="AJ598" s="13">
        <v>11.548603735310779</v>
      </c>
      <c r="AK598" s="13">
        <v>10.47725741495799</v>
      </c>
      <c r="AL598" s="14">
        <v>4.6844639382526143</v>
      </c>
      <c r="AM598" s="13">
        <v>377.64935790518246</v>
      </c>
      <c r="AN598" s="13">
        <v>161.68045229435091</v>
      </c>
      <c r="AO598" s="13">
        <v>10.47725741495799</v>
      </c>
      <c r="AP598" s="14">
        <v>4.6844639382526143</v>
      </c>
    </row>
    <row r="599" spans="2:42" x14ac:dyDescent="0.25">
      <c r="B599" s="11">
        <v>596</v>
      </c>
      <c r="C599" s="13">
        <v>1851.1428353790975</v>
      </c>
      <c r="D599" s="13">
        <v>3007.7197177820462</v>
      </c>
      <c r="E599" s="13">
        <v>2263.9588780274589</v>
      </c>
      <c r="F599" s="14">
        <v>3645.2722085525634</v>
      </c>
      <c r="G599" s="13">
        <v>0</v>
      </c>
      <c r="H599" s="13">
        <v>0</v>
      </c>
      <c r="I599" s="13">
        <v>0</v>
      </c>
      <c r="J599" s="14">
        <v>0</v>
      </c>
      <c r="K599" s="13">
        <v>7</v>
      </c>
      <c r="L599" s="13">
        <v>14</v>
      </c>
      <c r="M599" s="13">
        <v>4</v>
      </c>
      <c r="N599" s="14">
        <v>1</v>
      </c>
      <c r="O599" s="13">
        <v>0.86433092542658074</v>
      </c>
      <c r="P599" s="13">
        <v>0.86444224993055296</v>
      </c>
      <c r="Q599" s="13">
        <v>0.92757868545284139</v>
      </c>
      <c r="R599" s="14">
        <v>0.9875805684836525</v>
      </c>
      <c r="S599" s="13">
        <v>1050</v>
      </c>
      <c r="T599" s="13">
        <v>2800</v>
      </c>
      <c r="U599" s="13">
        <v>1600</v>
      </c>
      <c r="V599" s="14">
        <v>1100</v>
      </c>
      <c r="W599" s="13">
        <v>1250</v>
      </c>
      <c r="X599" s="13">
        <v>3200</v>
      </c>
      <c r="Y599" s="13">
        <v>2600</v>
      </c>
      <c r="Z599" s="14">
        <v>3600</v>
      </c>
      <c r="AA599" s="13">
        <v>3.3951391137827747</v>
      </c>
      <c r="AB599" s="13">
        <v>2.0990012648585092</v>
      </c>
      <c r="AC599" s="13">
        <v>5.5647996674058877</v>
      </c>
      <c r="AD599" s="14">
        <v>4.392624779598612</v>
      </c>
      <c r="AE599" s="13">
        <v>23.765973796479422</v>
      </c>
      <c r="AF599" s="13">
        <v>29.386017708019128</v>
      </c>
      <c r="AG599" s="13">
        <v>22.259198669623551</v>
      </c>
      <c r="AH599" s="14">
        <v>4.392624779598612</v>
      </c>
      <c r="AI599" s="13">
        <v>24.513927655606309</v>
      </c>
      <c r="AJ599" s="13">
        <v>11.844081599427465</v>
      </c>
      <c r="AK599" s="13">
        <v>7.4710369510826702</v>
      </c>
      <c r="AL599" s="14">
        <v>4.5493659121715817</v>
      </c>
      <c r="AM599" s="13">
        <v>171.59749358924415</v>
      </c>
      <c r="AN599" s="13">
        <v>165.8171423919845</v>
      </c>
      <c r="AO599" s="13">
        <v>29.884147804330681</v>
      </c>
      <c r="AP599" s="14">
        <v>4.5493659121715817</v>
      </c>
    </row>
    <row r="600" spans="2:42" x14ac:dyDescent="0.25">
      <c r="B600" s="11">
        <v>597</v>
      </c>
      <c r="C600" s="13">
        <v>2085.7031722974134</v>
      </c>
      <c r="D600" s="13">
        <v>2890.5299892318135</v>
      </c>
      <c r="E600" s="13">
        <v>2276.9055695244656</v>
      </c>
      <c r="F600" s="14">
        <v>3776.3374503116497</v>
      </c>
      <c r="G600" s="13">
        <v>0</v>
      </c>
      <c r="H600" s="13">
        <v>0</v>
      </c>
      <c r="I600" s="13">
        <v>0</v>
      </c>
      <c r="J600" s="14">
        <v>0</v>
      </c>
      <c r="K600" s="13">
        <v>10</v>
      </c>
      <c r="L600" s="13">
        <v>9</v>
      </c>
      <c r="M600" s="13">
        <v>3</v>
      </c>
      <c r="N600" s="14">
        <v>4</v>
      </c>
      <c r="O600" s="13">
        <v>0.76712737519480834</v>
      </c>
      <c r="P600" s="13">
        <v>0.89948902439547962</v>
      </c>
      <c r="Q600" s="13">
        <v>0.92230438895126743</v>
      </c>
      <c r="R600" s="14">
        <v>0.95330463640184038</v>
      </c>
      <c r="S600" s="13">
        <v>1500</v>
      </c>
      <c r="T600" s="13">
        <v>1800</v>
      </c>
      <c r="U600" s="13">
        <v>1200</v>
      </c>
      <c r="V600" s="14">
        <v>4400</v>
      </c>
      <c r="W600" s="13">
        <v>1700</v>
      </c>
      <c r="X600" s="13">
        <v>2200</v>
      </c>
      <c r="Y600" s="13">
        <v>2200</v>
      </c>
      <c r="Z600" s="14">
        <v>6900</v>
      </c>
      <c r="AA600" s="13">
        <v>3.2862825830100539</v>
      </c>
      <c r="AB600" s="13">
        <v>3.4803854322504262</v>
      </c>
      <c r="AC600" s="13">
        <v>9.3122023783447254</v>
      </c>
      <c r="AD600" s="14">
        <v>3.8605883366807401</v>
      </c>
      <c r="AE600" s="13">
        <v>32.86282583010054</v>
      </c>
      <c r="AF600" s="13">
        <v>31.323468890253835</v>
      </c>
      <c r="AG600" s="13">
        <v>27.936607135034176</v>
      </c>
      <c r="AH600" s="14">
        <v>15.44235334672296</v>
      </c>
      <c r="AI600" s="13">
        <v>30.247375388937538</v>
      </c>
      <c r="AJ600" s="13">
        <v>12.601370664472842</v>
      </c>
      <c r="AK600" s="13">
        <v>9.3347442733510757</v>
      </c>
      <c r="AL600" s="14">
        <v>4.5445771109880067</v>
      </c>
      <c r="AM600" s="13">
        <v>302.47375388937536</v>
      </c>
      <c r="AN600" s="13">
        <v>113.41233598025558</v>
      </c>
      <c r="AO600" s="13">
        <v>28.004232820053225</v>
      </c>
      <c r="AP600" s="14">
        <v>18.178308443952027</v>
      </c>
    </row>
    <row r="601" spans="2:42" x14ac:dyDescent="0.25">
      <c r="B601" s="11">
        <v>598</v>
      </c>
      <c r="C601" s="13">
        <v>2994.7411379266327</v>
      </c>
      <c r="D601" s="13">
        <v>3100.6934297175972</v>
      </c>
      <c r="E601" s="13">
        <v>2431.8925844939881</v>
      </c>
      <c r="F601" s="14">
        <v>3600</v>
      </c>
      <c r="G601" s="13">
        <v>0</v>
      </c>
      <c r="H601" s="13">
        <v>0</v>
      </c>
      <c r="I601" s="13">
        <v>0</v>
      </c>
      <c r="J601" s="14">
        <v>0</v>
      </c>
      <c r="K601" s="13">
        <v>19</v>
      </c>
      <c r="L601" s="13">
        <v>15</v>
      </c>
      <c r="M601" s="13">
        <v>5</v>
      </c>
      <c r="N601" s="14">
        <v>0</v>
      </c>
      <c r="O601" s="13">
        <v>0.53426988387642005</v>
      </c>
      <c r="P601" s="13">
        <v>0.83852211091916984</v>
      </c>
      <c r="Q601" s="13">
        <v>0.8635249818967452</v>
      </c>
      <c r="R601" s="14">
        <v>1</v>
      </c>
      <c r="S601" s="13">
        <v>2850</v>
      </c>
      <c r="T601" s="13">
        <v>3000</v>
      </c>
      <c r="U601" s="13">
        <v>2000</v>
      </c>
      <c r="V601" s="14">
        <v>0</v>
      </c>
      <c r="W601" s="13">
        <v>3050</v>
      </c>
      <c r="X601" s="13">
        <v>3400</v>
      </c>
      <c r="Y601" s="13">
        <v>3000</v>
      </c>
      <c r="Z601" s="14">
        <v>2500</v>
      </c>
      <c r="AA601" s="13">
        <v>2.7462577963459638</v>
      </c>
      <c r="AB601" s="13">
        <v>2.9519085206654796</v>
      </c>
      <c r="AC601" s="13">
        <v>12.79115825820395</v>
      </c>
      <c r="AD601" s="14">
        <v>6.185376804415915</v>
      </c>
      <c r="AE601" s="13">
        <v>52.178898130573309</v>
      </c>
      <c r="AF601" s="13">
        <v>44.278627809982197</v>
      </c>
      <c r="AG601" s="13">
        <v>63.95579129101975</v>
      </c>
      <c r="AH601" s="14">
        <v>0</v>
      </c>
      <c r="AI601" s="13">
        <v>32.551182583546407</v>
      </c>
      <c r="AJ601" s="13">
        <v>12.549968831094219</v>
      </c>
      <c r="AK601" s="13">
        <v>6.8612443486647336</v>
      </c>
      <c r="AL601" s="14">
        <v>3.6950382076431785</v>
      </c>
      <c r="AM601" s="13">
        <v>618.47246908738168</v>
      </c>
      <c r="AN601" s="13">
        <v>188.24953246641329</v>
      </c>
      <c r="AO601" s="13">
        <v>34.306221743323668</v>
      </c>
      <c r="AP601" s="14">
        <v>0</v>
      </c>
    </row>
    <row r="602" spans="2:42" x14ac:dyDescent="0.25">
      <c r="B602" s="11">
        <v>599</v>
      </c>
      <c r="C602" s="13">
        <v>2037.6420835983029</v>
      </c>
      <c r="D602" s="13">
        <v>2791.6689429547127</v>
      </c>
      <c r="E602" s="13">
        <v>2308.1563275228023</v>
      </c>
      <c r="F602" s="14">
        <v>3646.9515894361161</v>
      </c>
      <c r="G602" s="13">
        <v>0</v>
      </c>
      <c r="H602" s="13">
        <v>0</v>
      </c>
      <c r="I602" s="13">
        <v>0</v>
      </c>
      <c r="J602" s="14">
        <v>0</v>
      </c>
      <c r="K602" s="13">
        <v>10</v>
      </c>
      <c r="L602" s="13">
        <v>11</v>
      </c>
      <c r="M602" s="13">
        <v>5</v>
      </c>
      <c r="N602" s="14">
        <v>1</v>
      </c>
      <c r="O602" s="13">
        <v>0.78522131677538576</v>
      </c>
      <c r="P602" s="13">
        <v>0.93134252417772367</v>
      </c>
      <c r="Q602" s="13">
        <v>0.90981705829855841</v>
      </c>
      <c r="R602" s="14">
        <v>0.9871257985512838</v>
      </c>
      <c r="S602" s="13">
        <v>1500</v>
      </c>
      <c r="T602" s="13">
        <v>2200</v>
      </c>
      <c r="U602" s="13">
        <v>2000</v>
      </c>
      <c r="V602" s="14">
        <v>1100</v>
      </c>
      <c r="W602" s="13">
        <v>1700</v>
      </c>
      <c r="X602" s="13">
        <v>2600</v>
      </c>
      <c r="Y602" s="13">
        <v>3000</v>
      </c>
      <c r="Z602" s="14">
        <v>3600</v>
      </c>
      <c r="AA602" s="13">
        <v>2</v>
      </c>
      <c r="AB602" s="13">
        <v>3.3084440566202069</v>
      </c>
      <c r="AC602" s="13">
        <v>6.3219505940186416</v>
      </c>
      <c r="AD602" s="14">
        <v>3.7106840354055395</v>
      </c>
      <c r="AE602" s="13">
        <v>20</v>
      </c>
      <c r="AF602" s="13">
        <v>36.39288462282228</v>
      </c>
      <c r="AG602" s="13">
        <v>31.609752970093208</v>
      </c>
      <c r="AH602" s="14">
        <v>3.7106840354055395</v>
      </c>
      <c r="AI602" s="13">
        <v>28.928130384344438</v>
      </c>
      <c r="AJ602" s="13">
        <v>5.6794436873868781</v>
      </c>
      <c r="AK602" s="13">
        <v>6.6643930109889489</v>
      </c>
      <c r="AL602" s="14">
        <v>5.5587410076701742</v>
      </c>
      <c r="AM602" s="13">
        <v>289.28130384344439</v>
      </c>
      <c r="AN602" s="13">
        <v>62.473880561255662</v>
      </c>
      <c r="AO602" s="13">
        <v>33.321965054944741</v>
      </c>
      <c r="AP602" s="14">
        <v>5.5587410076701742</v>
      </c>
    </row>
    <row r="603" spans="2:42" x14ac:dyDescent="0.25">
      <c r="B603" s="11">
        <v>600</v>
      </c>
      <c r="C603" s="13">
        <v>2389.9303782600314</v>
      </c>
      <c r="D603" s="13">
        <v>2766.0506306098755</v>
      </c>
      <c r="E603" s="13">
        <v>2425.7567389917604</v>
      </c>
      <c r="F603" s="14">
        <v>3600</v>
      </c>
      <c r="G603" s="13">
        <v>0</v>
      </c>
      <c r="H603" s="13">
        <v>0</v>
      </c>
      <c r="I603" s="13">
        <v>0</v>
      </c>
      <c r="J603" s="14">
        <v>0</v>
      </c>
      <c r="K603" s="13">
        <v>12</v>
      </c>
      <c r="L603" s="13">
        <v>10</v>
      </c>
      <c r="M603" s="13">
        <v>6</v>
      </c>
      <c r="N603" s="14">
        <v>0</v>
      </c>
      <c r="O603" s="13">
        <v>0.66947556906024452</v>
      </c>
      <c r="P603" s="13">
        <v>0.93996833291035464</v>
      </c>
      <c r="Q603" s="13">
        <v>0.86570923054421456</v>
      </c>
      <c r="R603" s="14">
        <v>1</v>
      </c>
      <c r="S603" s="13">
        <v>1800</v>
      </c>
      <c r="T603" s="13">
        <v>2000</v>
      </c>
      <c r="U603" s="13">
        <v>2400</v>
      </c>
      <c r="V603" s="14">
        <v>0</v>
      </c>
      <c r="W603" s="13">
        <v>2000</v>
      </c>
      <c r="X603" s="13">
        <v>2400</v>
      </c>
      <c r="Y603" s="13">
        <v>3400</v>
      </c>
      <c r="Z603" s="14">
        <v>2500</v>
      </c>
      <c r="AA603" s="13">
        <v>5.9020737337857403</v>
      </c>
      <c r="AB603" s="13">
        <v>2.4734420060732325</v>
      </c>
      <c r="AC603" s="13">
        <v>6.3669072848025685</v>
      </c>
      <c r="AD603" s="14">
        <v>2</v>
      </c>
      <c r="AE603" s="13">
        <v>70.82488480542888</v>
      </c>
      <c r="AF603" s="13">
        <v>24.734420060732326</v>
      </c>
      <c r="AG603" s="13">
        <v>38.201443708815411</v>
      </c>
      <c r="AH603" s="14">
        <v>0</v>
      </c>
      <c r="AI603" s="13">
        <v>33.760857978984909</v>
      </c>
      <c r="AJ603" s="13">
        <v>6.1711180548356932</v>
      </c>
      <c r="AK603" s="13">
        <v>9.74798504989168</v>
      </c>
      <c r="AL603" s="14">
        <v>4.8180152584115463</v>
      </c>
      <c r="AM603" s="13">
        <v>405.13029574781888</v>
      </c>
      <c r="AN603" s="13">
        <v>61.711180548356936</v>
      </c>
      <c r="AO603" s="13">
        <v>58.487910299350077</v>
      </c>
      <c r="AP603" s="14">
        <v>0</v>
      </c>
    </row>
    <row r="604" spans="2:42" x14ac:dyDescent="0.25">
      <c r="B604" s="11">
        <v>601</v>
      </c>
      <c r="C604" s="13">
        <v>2053.2922871559331</v>
      </c>
      <c r="D604" s="13">
        <v>2927.0222787747725</v>
      </c>
      <c r="E604" s="13">
        <v>2496.529597889833</v>
      </c>
      <c r="F604" s="14">
        <v>3668.5477484524608</v>
      </c>
      <c r="G604" s="13">
        <v>0</v>
      </c>
      <c r="H604" s="13">
        <v>0</v>
      </c>
      <c r="I604" s="13">
        <v>0</v>
      </c>
      <c r="J604" s="14">
        <v>0</v>
      </c>
      <c r="K604" s="13">
        <v>10</v>
      </c>
      <c r="L604" s="13">
        <v>12</v>
      </c>
      <c r="M604" s="13">
        <v>6</v>
      </c>
      <c r="N604" s="14">
        <v>1</v>
      </c>
      <c r="O604" s="13">
        <v>0.77923635617226239</v>
      </c>
      <c r="P604" s="13">
        <v>0.88827475583422566</v>
      </c>
      <c r="Q604" s="13">
        <v>0.84116767603116116</v>
      </c>
      <c r="R604" s="14">
        <v>0.98131474546532016</v>
      </c>
      <c r="S604" s="13">
        <v>1500</v>
      </c>
      <c r="T604" s="13">
        <v>2400</v>
      </c>
      <c r="U604" s="13">
        <v>2400</v>
      </c>
      <c r="V604" s="14">
        <v>1100</v>
      </c>
      <c r="W604" s="13">
        <v>1700</v>
      </c>
      <c r="X604" s="13">
        <v>2800</v>
      </c>
      <c r="Y604" s="13">
        <v>3400</v>
      </c>
      <c r="Z604" s="14">
        <v>3600</v>
      </c>
      <c r="AA604" s="13">
        <v>3.8328674231334308</v>
      </c>
      <c r="AB604" s="13">
        <v>2.7254835644128232</v>
      </c>
      <c r="AC604" s="13">
        <v>10.785892168908168</v>
      </c>
      <c r="AD604" s="14">
        <v>8.0365284887067219</v>
      </c>
      <c r="AE604" s="13">
        <v>38.328674231334304</v>
      </c>
      <c r="AF604" s="13">
        <v>32.705802772953881</v>
      </c>
      <c r="AG604" s="13">
        <v>64.715353013449004</v>
      </c>
      <c r="AH604" s="14">
        <v>8.0365284887067219</v>
      </c>
      <c r="AI604" s="13">
        <v>27.95709728806078</v>
      </c>
      <c r="AJ604" s="13">
        <v>10.681545735480096</v>
      </c>
      <c r="AK604" s="13">
        <v>8.2739867073524795</v>
      </c>
      <c r="AL604" s="14">
        <v>5.4168547762627091</v>
      </c>
      <c r="AM604" s="13">
        <v>279.57097288060777</v>
      </c>
      <c r="AN604" s="13">
        <v>128.17854882576114</v>
      </c>
      <c r="AO604" s="13">
        <v>49.643920244114881</v>
      </c>
      <c r="AP604" s="14">
        <v>5.4168547762627091</v>
      </c>
    </row>
    <row r="605" spans="2:42" x14ac:dyDescent="0.25">
      <c r="B605" s="11">
        <v>602</v>
      </c>
      <c r="C605" s="13">
        <v>1931.460383168652</v>
      </c>
      <c r="D605" s="13">
        <v>3092.4173225611703</v>
      </c>
      <c r="E605" s="13">
        <v>2324.702357666858</v>
      </c>
      <c r="F605" s="14">
        <v>3649.2769063962878</v>
      </c>
      <c r="G605" s="13">
        <v>0</v>
      </c>
      <c r="H605" s="13">
        <v>0</v>
      </c>
      <c r="I605" s="13">
        <v>0</v>
      </c>
      <c r="J605" s="14">
        <v>0</v>
      </c>
      <c r="K605" s="13">
        <v>7</v>
      </c>
      <c r="L605" s="13">
        <v>12</v>
      </c>
      <c r="M605" s="13">
        <v>5</v>
      </c>
      <c r="N605" s="14">
        <v>1</v>
      </c>
      <c r="O605" s="13">
        <v>0.82838872282491471</v>
      </c>
      <c r="P605" s="13">
        <v>0.84076621257788531</v>
      </c>
      <c r="Q605" s="13">
        <v>0.90334145060515358</v>
      </c>
      <c r="R605" s="14">
        <v>0.98649680261042472</v>
      </c>
      <c r="S605" s="13">
        <v>1050</v>
      </c>
      <c r="T605" s="13">
        <v>2400</v>
      </c>
      <c r="U605" s="13">
        <v>2000</v>
      </c>
      <c r="V605" s="14">
        <v>1100</v>
      </c>
      <c r="W605" s="13">
        <v>1250</v>
      </c>
      <c r="X605" s="13">
        <v>2800</v>
      </c>
      <c r="Y605" s="13">
        <v>3000</v>
      </c>
      <c r="Z605" s="14">
        <v>3600</v>
      </c>
      <c r="AA605" s="13">
        <v>3.4933190046371787</v>
      </c>
      <c r="AB605" s="13">
        <v>3.4834121569654197</v>
      </c>
      <c r="AC605" s="13">
        <v>2</v>
      </c>
      <c r="AD605" s="14">
        <v>4.1569557017570258</v>
      </c>
      <c r="AE605" s="13">
        <v>24.45323303246025</v>
      </c>
      <c r="AF605" s="13">
        <v>41.800945883585037</v>
      </c>
      <c r="AG605" s="13">
        <v>10</v>
      </c>
      <c r="AH605" s="14">
        <v>4.1569557017570258</v>
      </c>
      <c r="AI605" s="13">
        <v>31.809572299951796</v>
      </c>
      <c r="AJ605" s="13">
        <v>15.624642333688346</v>
      </c>
      <c r="AK605" s="13">
        <v>11.918831112857884</v>
      </c>
      <c r="AL605" s="14">
        <v>5.5653464187371249</v>
      </c>
      <c r="AM605" s="13">
        <v>222.66700609966256</v>
      </c>
      <c r="AN605" s="13">
        <v>187.49570800426017</v>
      </c>
      <c r="AO605" s="13">
        <v>59.594155564289423</v>
      </c>
      <c r="AP605" s="14">
        <v>5.5653464187371249</v>
      </c>
    </row>
    <row r="606" spans="2:42" x14ac:dyDescent="0.25">
      <c r="B606" s="11">
        <v>603</v>
      </c>
      <c r="C606" s="13">
        <v>1882.3712804753538</v>
      </c>
      <c r="D606" s="13">
        <v>2797.9274886506892</v>
      </c>
      <c r="E606" s="13">
        <v>2487.2499191508687</v>
      </c>
      <c r="F606" s="14">
        <v>3673.2985645841864</v>
      </c>
      <c r="G606" s="13">
        <v>0</v>
      </c>
      <c r="H606" s="13">
        <v>0</v>
      </c>
      <c r="I606" s="13">
        <v>0</v>
      </c>
      <c r="J606" s="14">
        <v>0</v>
      </c>
      <c r="K606" s="13">
        <v>7</v>
      </c>
      <c r="L606" s="13">
        <v>15</v>
      </c>
      <c r="M606" s="13">
        <v>5</v>
      </c>
      <c r="N606" s="14">
        <v>1</v>
      </c>
      <c r="O606" s="13">
        <v>0.8499917187410303</v>
      </c>
      <c r="P606" s="13">
        <v>0.92925925012226085</v>
      </c>
      <c r="Q606" s="13">
        <v>0.84430598784255928</v>
      </c>
      <c r="R606" s="14">
        <v>0.9800455739452032</v>
      </c>
      <c r="S606" s="13">
        <v>1050</v>
      </c>
      <c r="T606" s="13">
        <v>3000</v>
      </c>
      <c r="U606" s="13">
        <v>2000</v>
      </c>
      <c r="V606" s="14">
        <v>1100</v>
      </c>
      <c r="W606" s="13">
        <v>1250</v>
      </c>
      <c r="X606" s="13">
        <v>3400</v>
      </c>
      <c r="Y606" s="13">
        <v>3000</v>
      </c>
      <c r="Z606" s="14">
        <v>3600</v>
      </c>
      <c r="AA606" s="13">
        <v>4.6416793535330179</v>
      </c>
      <c r="AB606" s="13">
        <v>2</v>
      </c>
      <c r="AC606" s="13">
        <v>10.754095554474569</v>
      </c>
      <c r="AD606" s="14">
        <v>8.1912998505754402</v>
      </c>
      <c r="AE606" s="13">
        <v>32.491755474731121</v>
      </c>
      <c r="AF606" s="13">
        <v>30</v>
      </c>
      <c r="AG606" s="13">
        <v>53.770477772372843</v>
      </c>
      <c r="AH606" s="14">
        <v>8.1912998505754402</v>
      </c>
      <c r="AI606" s="13">
        <v>26.217167076883634</v>
      </c>
      <c r="AJ606" s="13">
        <v>4.7911119882629682</v>
      </c>
      <c r="AK606" s="13">
        <v>11.665842196196888</v>
      </c>
      <c r="AL606" s="14">
        <v>6.1758869088783088</v>
      </c>
      <c r="AM606" s="13">
        <v>183.52016953818543</v>
      </c>
      <c r="AN606" s="13">
        <v>71.866679823944523</v>
      </c>
      <c r="AO606" s="13">
        <v>58.329210980984442</v>
      </c>
      <c r="AP606" s="14">
        <v>6.1758869088783088</v>
      </c>
    </row>
    <row r="607" spans="2:42" x14ac:dyDescent="0.25">
      <c r="B607" s="11">
        <v>604</v>
      </c>
      <c r="C607" s="13">
        <v>2830.9250753690535</v>
      </c>
      <c r="D607" s="13">
        <v>3077.47251085066</v>
      </c>
      <c r="E607" s="13">
        <v>2100</v>
      </c>
      <c r="F607" s="14">
        <v>3600</v>
      </c>
      <c r="G607" s="13">
        <v>0</v>
      </c>
      <c r="H607" s="13">
        <v>0</v>
      </c>
      <c r="I607" s="13">
        <v>0</v>
      </c>
      <c r="J607" s="14">
        <v>0</v>
      </c>
      <c r="K607" s="13">
        <v>14</v>
      </c>
      <c r="L607" s="13">
        <v>16</v>
      </c>
      <c r="M607" s="13">
        <v>0</v>
      </c>
      <c r="N607" s="14">
        <v>0</v>
      </c>
      <c r="O607" s="13">
        <v>0.56518627565281498</v>
      </c>
      <c r="P607" s="13">
        <v>0.84484913864634992</v>
      </c>
      <c r="Q607" s="13">
        <v>1</v>
      </c>
      <c r="R607" s="14">
        <v>1</v>
      </c>
      <c r="S607" s="13">
        <v>2100</v>
      </c>
      <c r="T607" s="13">
        <v>3200</v>
      </c>
      <c r="U607" s="13">
        <v>0</v>
      </c>
      <c r="V607" s="14">
        <v>0</v>
      </c>
      <c r="W607" s="13">
        <v>2300</v>
      </c>
      <c r="X607" s="13">
        <v>3600</v>
      </c>
      <c r="Y607" s="13">
        <v>1000</v>
      </c>
      <c r="Z607" s="14">
        <v>2500</v>
      </c>
      <c r="AA607" s="13">
        <v>12.142227249191107</v>
      </c>
      <c r="AB607" s="13">
        <v>3.5214882191538184</v>
      </c>
      <c r="AC607" s="13">
        <v>9.8199170363240835</v>
      </c>
      <c r="AD607" s="14">
        <v>2.6332147613027663</v>
      </c>
      <c r="AE607" s="13">
        <v>169.99118148867549</v>
      </c>
      <c r="AF607" s="13">
        <v>56.343811506461094</v>
      </c>
      <c r="AG607" s="13">
        <v>0</v>
      </c>
      <c r="AH607" s="14">
        <v>0</v>
      </c>
      <c r="AI607" s="13">
        <v>32.581470112233632</v>
      </c>
      <c r="AJ607" s="13">
        <v>10.44208930267469</v>
      </c>
      <c r="AK607" s="13">
        <v>12.919088863215888</v>
      </c>
      <c r="AL607" s="14">
        <v>5.2789930197541857</v>
      </c>
      <c r="AM607" s="13">
        <v>456.14058157127084</v>
      </c>
      <c r="AN607" s="13">
        <v>167.07342884279504</v>
      </c>
      <c r="AO607" s="13">
        <v>0</v>
      </c>
      <c r="AP607" s="14">
        <v>0</v>
      </c>
    </row>
    <row r="608" spans="2:42" x14ac:dyDescent="0.25">
      <c r="B608" s="11">
        <v>605</v>
      </c>
      <c r="C608" s="13">
        <v>2549.3496577209262</v>
      </c>
      <c r="D608" s="13">
        <v>2832.9859996740388</v>
      </c>
      <c r="E608" s="13">
        <v>2264.8397971619524</v>
      </c>
      <c r="F608" s="14">
        <v>3600</v>
      </c>
      <c r="G608" s="13">
        <v>0</v>
      </c>
      <c r="H608" s="13">
        <v>0</v>
      </c>
      <c r="I608" s="13">
        <v>0</v>
      </c>
      <c r="J608" s="14">
        <v>0</v>
      </c>
      <c r="K608" s="13">
        <v>13</v>
      </c>
      <c r="L608" s="13">
        <v>9</v>
      </c>
      <c r="M608" s="13">
        <v>3</v>
      </c>
      <c r="N608" s="14">
        <v>0</v>
      </c>
      <c r="O608" s="13">
        <v>0.62761104392026468</v>
      </c>
      <c r="P608" s="13">
        <v>0.91775956545466653</v>
      </c>
      <c r="Q608" s="13">
        <v>0.9272178997523306</v>
      </c>
      <c r="R608" s="14">
        <v>1</v>
      </c>
      <c r="S608" s="13">
        <v>1950</v>
      </c>
      <c r="T608" s="13">
        <v>1800</v>
      </c>
      <c r="U608" s="13">
        <v>1200</v>
      </c>
      <c r="V608" s="14">
        <v>0</v>
      </c>
      <c r="W608" s="13">
        <v>2150</v>
      </c>
      <c r="X608" s="13">
        <v>2200</v>
      </c>
      <c r="Y608" s="13">
        <v>2200</v>
      </c>
      <c r="Z608" s="14">
        <v>2500</v>
      </c>
      <c r="AA608" s="13">
        <v>7.1646101570573331</v>
      </c>
      <c r="AB608" s="13">
        <v>4.3317215730629561</v>
      </c>
      <c r="AC608" s="13">
        <v>11.530213070200183</v>
      </c>
      <c r="AD608" s="14">
        <v>5.4696692464950853</v>
      </c>
      <c r="AE608" s="13">
        <v>93.139932041745325</v>
      </c>
      <c r="AF608" s="13">
        <v>38.985494157566606</v>
      </c>
      <c r="AG608" s="13">
        <v>34.59063921060055</v>
      </c>
      <c r="AH608" s="14">
        <v>0</v>
      </c>
      <c r="AI608" s="13">
        <v>34.084628054851812</v>
      </c>
      <c r="AJ608" s="13">
        <v>8.8267479541903917</v>
      </c>
      <c r="AK608" s="13">
        <v>5.937490989240481</v>
      </c>
      <c r="AL608" s="14">
        <v>6.4872552246531168</v>
      </c>
      <c r="AM608" s="13">
        <v>443.10016471307358</v>
      </c>
      <c r="AN608" s="13">
        <v>79.440731587713529</v>
      </c>
      <c r="AO608" s="13">
        <v>17.812472967721444</v>
      </c>
      <c r="AP608" s="14">
        <v>0</v>
      </c>
    </row>
    <row r="609" spans="2:42" x14ac:dyDescent="0.25">
      <c r="B609" s="11">
        <v>606</v>
      </c>
      <c r="C609" s="13">
        <v>2386.3308262498899</v>
      </c>
      <c r="D609" s="13">
        <v>2856.7373486425026</v>
      </c>
      <c r="E609" s="13">
        <v>2493.2861199201388</v>
      </c>
      <c r="F609" s="14">
        <v>3600</v>
      </c>
      <c r="G609" s="13">
        <v>0</v>
      </c>
      <c r="H609" s="13">
        <v>0</v>
      </c>
      <c r="I609" s="13">
        <v>0</v>
      </c>
      <c r="J609" s="14">
        <v>0</v>
      </c>
      <c r="K609" s="13">
        <v>13</v>
      </c>
      <c r="L609" s="13">
        <v>11</v>
      </c>
      <c r="M609" s="13">
        <v>8</v>
      </c>
      <c r="N609" s="14">
        <v>0</v>
      </c>
      <c r="O609" s="13">
        <v>0.67048540898010944</v>
      </c>
      <c r="P609" s="13">
        <v>0.91012917279059546</v>
      </c>
      <c r="Q609" s="13">
        <v>0.84226193825972295</v>
      </c>
      <c r="R609" s="14">
        <v>1</v>
      </c>
      <c r="S609" s="13">
        <v>1950</v>
      </c>
      <c r="T609" s="13">
        <v>2200</v>
      </c>
      <c r="U609" s="13">
        <v>3200</v>
      </c>
      <c r="V609" s="14">
        <v>0</v>
      </c>
      <c r="W609" s="13">
        <v>2150</v>
      </c>
      <c r="X609" s="13">
        <v>2600</v>
      </c>
      <c r="Y609" s="13">
        <v>4200</v>
      </c>
      <c r="Z609" s="14">
        <v>2500</v>
      </c>
      <c r="AA609" s="13">
        <v>6.7998773236430363</v>
      </c>
      <c r="AB609" s="13">
        <v>2.514864994061782</v>
      </c>
      <c r="AC609" s="13">
        <v>7.603338792501976</v>
      </c>
      <c r="AD609" s="14">
        <v>4.2200289652758922</v>
      </c>
      <c r="AE609" s="13">
        <v>88.398405207359474</v>
      </c>
      <c r="AF609" s="13">
        <v>27.663514934679601</v>
      </c>
      <c r="AG609" s="13">
        <v>60.826710340015808</v>
      </c>
      <c r="AH609" s="14">
        <v>0</v>
      </c>
      <c r="AI609" s="13">
        <v>29.700200450867921</v>
      </c>
      <c r="AJ609" s="13">
        <v>9.2500432951693554</v>
      </c>
      <c r="AK609" s="13">
        <v>6.5930867641229574</v>
      </c>
      <c r="AL609" s="14">
        <v>4.1966501959007694</v>
      </c>
      <c r="AM609" s="13">
        <v>386.102605861283</v>
      </c>
      <c r="AN609" s="13">
        <v>101.75047624686292</v>
      </c>
      <c r="AO609" s="13">
        <v>52.744694112983659</v>
      </c>
      <c r="AP609" s="14">
        <v>0</v>
      </c>
    </row>
    <row r="610" spans="2:42" x14ac:dyDescent="0.25">
      <c r="B610" s="11">
        <v>607</v>
      </c>
      <c r="C610" s="13">
        <v>2139.8202589714906</v>
      </c>
      <c r="D610" s="13">
        <v>3026.1741461247616</v>
      </c>
      <c r="E610" s="13">
        <v>2368.4904532403489</v>
      </c>
      <c r="F610" s="14">
        <v>3600</v>
      </c>
      <c r="G610" s="13">
        <v>0</v>
      </c>
      <c r="H610" s="13">
        <v>0</v>
      </c>
      <c r="I610" s="13">
        <v>0</v>
      </c>
      <c r="J610" s="14">
        <v>0</v>
      </c>
      <c r="K610" s="13">
        <v>12</v>
      </c>
      <c r="L610" s="13">
        <v>15</v>
      </c>
      <c r="M610" s="13">
        <v>4</v>
      </c>
      <c r="N610" s="14">
        <v>0</v>
      </c>
      <c r="O610" s="13">
        <v>0.74772635378685659</v>
      </c>
      <c r="P610" s="13">
        <v>0.85917064731039716</v>
      </c>
      <c r="Q610" s="13">
        <v>0.88664068589635858</v>
      </c>
      <c r="R610" s="14">
        <v>1</v>
      </c>
      <c r="S610" s="13">
        <v>1800</v>
      </c>
      <c r="T610" s="13">
        <v>3000</v>
      </c>
      <c r="U610" s="13">
        <v>1600</v>
      </c>
      <c r="V610" s="14">
        <v>0</v>
      </c>
      <c r="W610" s="13">
        <v>2000</v>
      </c>
      <c r="X610" s="13">
        <v>3400</v>
      </c>
      <c r="Y610" s="13">
        <v>2600</v>
      </c>
      <c r="Z610" s="14">
        <v>2500</v>
      </c>
      <c r="AA610" s="13">
        <v>4.3996335136160134</v>
      </c>
      <c r="AB610" s="13">
        <v>4.0417706705388241</v>
      </c>
      <c r="AC610" s="13">
        <v>9.6175261838276889</v>
      </c>
      <c r="AD610" s="14">
        <v>3.342762934668595</v>
      </c>
      <c r="AE610" s="13">
        <v>52.795602163392161</v>
      </c>
      <c r="AF610" s="13">
        <v>60.626560058082362</v>
      </c>
      <c r="AG610" s="13">
        <v>38.470104735310755</v>
      </c>
      <c r="AH610" s="14">
        <v>0</v>
      </c>
      <c r="AI610" s="13">
        <v>25.873204031961187</v>
      </c>
      <c r="AJ610" s="13">
        <v>9.4778471876630412</v>
      </c>
      <c r="AK610" s="13">
        <v>10.787150354827759</v>
      </c>
      <c r="AL610" s="14">
        <v>2.8312428172550272</v>
      </c>
      <c r="AM610" s="13">
        <v>310.47844838353421</v>
      </c>
      <c r="AN610" s="13">
        <v>142.16770781494563</v>
      </c>
      <c r="AO610" s="13">
        <v>43.148601419311035</v>
      </c>
      <c r="AP610" s="14">
        <v>0</v>
      </c>
    </row>
    <row r="611" spans="2:42" x14ac:dyDescent="0.25">
      <c r="B611" s="11">
        <v>608</v>
      </c>
      <c r="C611" s="13">
        <v>2246.9022151478534</v>
      </c>
      <c r="D611" s="13">
        <v>2717.7503911224676</v>
      </c>
      <c r="E611" s="13">
        <v>2491.5951662475813</v>
      </c>
      <c r="F611" s="14">
        <v>3664.4627961042502</v>
      </c>
      <c r="G611" s="13">
        <v>0</v>
      </c>
      <c r="H611" s="13">
        <v>0</v>
      </c>
      <c r="I611" s="13">
        <v>0</v>
      </c>
      <c r="J611" s="14">
        <v>0</v>
      </c>
      <c r="K611" s="13">
        <v>15</v>
      </c>
      <c r="L611" s="13">
        <v>5</v>
      </c>
      <c r="M611" s="13">
        <v>5</v>
      </c>
      <c r="N611" s="14">
        <v>1</v>
      </c>
      <c r="O611" s="13">
        <v>0.71209151391339687</v>
      </c>
      <c r="P611" s="13">
        <v>0.95667358139029279</v>
      </c>
      <c r="Q611" s="13">
        <v>0.84283355034865648</v>
      </c>
      <c r="R611" s="14">
        <v>0.98240866405499283</v>
      </c>
      <c r="S611" s="13">
        <v>2250</v>
      </c>
      <c r="T611" s="13">
        <v>1000</v>
      </c>
      <c r="U611" s="13">
        <v>2000</v>
      </c>
      <c r="V611" s="14">
        <v>1100</v>
      </c>
      <c r="W611" s="13">
        <v>2450</v>
      </c>
      <c r="X611" s="13">
        <v>1400</v>
      </c>
      <c r="Y611" s="13">
        <v>3000</v>
      </c>
      <c r="Z611" s="14">
        <v>3600</v>
      </c>
      <c r="AA611" s="13">
        <v>2.9500101872051845</v>
      </c>
      <c r="AB611" s="13">
        <v>3.4459687003734314</v>
      </c>
      <c r="AC611" s="13">
        <v>8.6081950670640914</v>
      </c>
      <c r="AD611" s="14">
        <v>7.2389018074980491</v>
      </c>
      <c r="AE611" s="13">
        <v>44.250152808077765</v>
      </c>
      <c r="AF611" s="13">
        <v>17.229843501867158</v>
      </c>
      <c r="AG611" s="13">
        <v>43.040975335320454</v>
      </c>
      <c r="AH611" s="14">
        <v>7.2389018074980491</v>
      </c>
      <c r="AI611" s="13">
        <v>24.689204477108717</v>
      </c>
      <c r="AJ611" s="13">
        <v>9.0320398592222642</v>
      </c>
      <c r="AK611" s="13">
        <v>14.023773682729383</v>
      </c>
      <c r="AL611" s="14">
        <v>5.4268600729070853</v>
      </c>
      <c r="AM611" s="13">
        <v>370.33806715663076</v>
      </c>
      <c r="AN611" s="13">
        <v>45.160199296111323</v>
      </c>
      <c r="AO611" s="13">
        <v>70.118868413646908</v>
      </c>
      <c r="AP611" s="14">
        <v>5.4268600729070853</v>
      </c>
    </row>
    <row r="612" spans="2:42" x14ac:dyDescent="0.25">
      <c r="B612" s="11">
        <v>609</v>
      </c>
      <c r="C612" s="13">
        <v>2149.7020087003825</v>
      </c>
      <c r="D612" s="13">
        <v>2839.280171445123</v>
      </c>
      <c r="E612" s="13">
        <v>2294.8768083284072</v>
      </c>
      <c r="F612" s="14">
        <v>3694.1295782073962</v>
      </c>
      <c r="G612" s="13">
        <v>0</v>
      </c>
      <c r="H612" s="13">
        <v>0</v>
      </c>
      <c r="I612" s="13">
        <v>0</v>
      </c>
      <c r="J612" s="14">
        <v>0</v>
      </c>
      <c r="K612" s="13">
        <v>11</v>
      </c>
      <c r="L612" s="13">
        <v>8</v>
      </c>
      <c r="M612" s="13">
        <v>3</v>
      </c>
      <c r="N612" s="14">
        <v>2</v>
      </c>
      <c r="O612" s="13">
        <v>0.74428920544540556</v>
      </c>
      <c r="P612" s="13">
        <v>0.91572505811452376</v>
      </c>
      <c r="Q612" s="13">
        <v>0.91508179976320569</v>
      </c>
      <c r="R612" s="14">
        <v>0.97451914552139962</v>
      </c>
      <c r="S612" s="13">
        <v>1650</v>
      </c>
      <c r="T612" s="13">
        <v>1600</v>
      </c>
      <c r="U612" s="13">
        <v>1200</v>
      </c>
      <c r="V612" s="14">
        <v>2200</v>
      </c>
      <c r="W612" s="13">
        <v>1850</v>
      </c>
      <c r="X612" s="13">
        <v>2000</v>
      </c>
      <c r="Y612" s="13">
        <v>2200</v>
      </c>
      <c r="Z612" s="14">
        <v>4700</v>
      </c>
      <c r="AA612" s="13">
        <v>3.7354850703568911</v>
      </c>
      <c r="AB612" s="13">
        <v>4.3557465620238993</v>
      </c>
      <c r="AC612" s="13">
        <v>8.8057192549821846</v>
      </c>
      <c r="AD612" s="14">
        <v>5.0665744106068864</v>
      </c>
      <c r="AE612" s="13">
        <v>41.090335773925801</v>
      </c>
      <c r="AF612" s="13">
        <v>34.845972496191195</v>
      </c>
      <c r="AG612" s="13">
        <v>26.417157764946552</v>
      </c>
      <c r="AH612" s="14">
        <v>10.133148821213773</v>
      </c>
      <c r="AI612" s="13">
        <v>29.73938258042639</v>
      </c>
      <c r="AJ612" s="13">
        <v>10.813742977361834</v>
      </c>
      <c r="AK612" s="13">
        <v>11.57464880184844</v>
      </c>
      <c r="AL612" s="14">
        <v>4.1065332016892322</v>
      </c>
      <c r="AM612" s="13">
        <v>327.13320838469031</v>
      </c>
      <c r="AN612" s="13">
        <v>86.509943818894669</v>
      </c>
      <c r="AO612" s="13">
        <v>34.72394640554532</v>
      </c>
      <c r="AP612" s="14">
        <v>8.2130664033784644</v>
      </c>
    </row>
    <row r="613" spans="2:42" x14ac:dyDescent="0.25">
      <c r="B613" s="11">
        <v>610</v>
      </c>
      <c r="C613" s="13">
        <v>1877.4890699981745</v>
      </c>
      <c r="D613" s="13">
        <v>2927.3457013347625</v>
      </c>
      <c r="E613" s="13">
        <v>2334.1361105381725</v>
      </c>
      <c r="F613" s="14">
        <v>3600</v>
      </c>
      <c r="G613" s="13">
        <v>0</v>
      </c>
      <c r="H613" s="13">
        <v>0</v>
      </c>
      <c r="I613" s="13">
        <v>0</v>
      </c>
      <c r="J613" s="14">
        <v>0</v>
      </c>
      <c r="K613" s="13">
        <v>7</v>
      </c>
      <c r="L613" s="13">
        <v>14</v>
      </c>
      <c r="M613" s="13">
        <v>3</v>
      </c>
      <c r="N613" s="14">
        <v>0</v>
      </c>
      <c r="O613" s="13">
        <v>0.85220203172823572</v>
      </c>
      <c r="P613" s="13">
        <v>0.8881766163847663</v>
      </c>
      <c r="Q613" s="13">
        <v>0.89969046385894402</v>
      </c>
      <c r="R613" s="14">
        <v>1</v>
      </c>
      <c r="S613" s="13">
        <v>1050</v>
      </c>
      <c r="T613" s="13">
        <v>2800</v>
      </c>
      <c r="U613" s="13">
        <v>1200</v>
      </c>
      <c r="V613" s="14">
        <v>0</v>
      </c>
      <c r="W613" s="13">
        <v>1250</v>
      </c>
      <c r="X613" s="13">
        <v>3200</v>
      </c>
      <c r="Y613" s="13">
        <v>2200</v>
      </c>
      <c r="Z613" s="14">
        <v>2500</v>
      </c>
      <c r="AA613" s="13">
        <v>2.2178298985652143</v>
      </c>
      <c r="AB613" s="13">
        <v>3.1485686697022257</v>
      </c>
      <c r="AC613" s="13">
        <v>9.1249307052150748</v>
      </c>
      <c r="AD613" s="14">
        <v>4.1844380823905469</v>
      </c>
      <c r="AE613" s="13">
        <v>15.524809289956501</v>
      </c>
      <c r="AF613" s="13">
        <v>44.079961375831161</v>
      </c>
      <c r="AG613" s="13">
        <v>27.374792115645224</v>
      </c>
      <c r="AH613" s="14">
        <v>0</v>
      </c>
      <c r="AI613" s="13">
        <v>28.186323574483428</v>
      </c>
      <c r="AJ613" s="13">
        <v>8.353265073578962</v>
      </c>
      <c r="AK613" s="13">
        <v>14.949357968638363</v>
      </c>
      <c r="AL613" s="14">
        <v>5.093132629147374</v>
      </c>
      <c r="AM613" s="13">
        <v>197.304265021384</v>
      </c>
      <c r="AN613" s="13">
        <v>116.94571103010547</v>
      </c>
      <c r="AO613" s="13">
        <v>44.848073905915086</v>
      </c>
      <c r="AP613" s="14">
        <v>0</v>
      </c>
    </row>
    <row r="614" spans="2:42" x14ac:dyDescent="0.25">
      <c r="B614" s="11">
        <v>611</v>
      </c>
      <c r="C614" s="13">
        <v>1955.3600857319168</v>
      </c>
      <c r="D614" s="13">
        <v>2904.6064285336765</v>
      </c>
      <c r="E614" s="13">
        <v>2237.4248118029045</v>
      </c>
      <c r="F614" s="14">
        <v>3633.3010057702509</v>
      </c>
      <c r="G614" s="13">
        <v>0</v>
      </c>
      <c r="H614" s="13">
        <v>0</v>
      </c>
      <c r="I614" s="13">
        <v>0</v>
      </c>
      <c r="J614" s="14">
        <v>0</v>
      </c>
      <c r="K614" s="13">
        <v>7</v>
      </c>
      <c r="L614" s="13">
        <v>11</v>
      </c>
      <c r="M614" s="13">
        <v>2</v>
      </c>
      <c r="N614" s="14">
        <v>1</v>
      </c>
      <c r="O614" s="13">
        <v>0.81826360866985737</v>
      </c>
      <c r="P614" s="13">
        <v>0.89512987868464855</v>
      </c>
      <c r="Q614" s="13">
        <v>0.93857902572727425</v>
      </c>
      <c r="R614" s="14">
        <v>0.99083450401787143</v>
      </c>
      <c r="S614" s="13">
        <v>1050</v>
      </c>
      <c r="T614" s="13">
        <v>2200</v>
      </c>
      <c r="U614" s="13">
        <v>800</v>
      </c>
      <c r="V614" s="14">
        <v>1100</v>
      </c>
      <c r="W614" s="13">
        <v>1250</v>
      </c>
      <c r="X614" s="13">
        <v>2600</v>
      </c>
      <c r="Y614" s="13">
        <v>1800</v>
      </c>
      <c r="Z614" s="14">
        <v>3600</v>
      </c>
      <c r="AA614" s="13">
        <v>6.4511301958747289</v>
      </c>
      <c r="AB614" s="13">
        <v>2</v>
      </c>
      <c r="AC614" s="13">
        <v>9.7017651034653074</v>
      </c>
      <c r="AD614" s="14">
        <v>2.7018134474938553</v>
      </c>
      <c r="AE614" s="13">
        <v>45.157911371123106</v>
      </c>
      <c r="AF614" s="13">
        <v>22</v>
      </c>
      <c r="AG614" s="13">
        <v>19.403530206930615</v>
      </c>
      <c r="AH614" s="14">
        <v>2.7018134474938553</v>
      </c>
      <c r="AI614" s="13">
        <v>30.934641734897461</v>
      </c>
      <c r="AJ614" s="13">
        <v>11.728452244918735</v>
      </c>
      <c r="AK614" s="13">
        <v>12.409785634715965</v>
      </c>
      <c r="AL614" s="14">
        <v>3.8973436596387527</v>
      </c>
      <c r="AM614" s="13">
        <v>216.54249214428222</v>
      </c>
      <c r="AN614" s="13">
        <v>129.01297469410608</v>
      </c>
      <c r="AO614" s="13">
        <v>24.819571269431929</v>
      </c>
      <c r="AP614" s="14">
        <v>3.8973436596387527</v>
      </c>
    </row>
    <row r="615" spans="2:42" x14ac:dyDescent="0.25">
      <c r="B615" s="11">
        <v>612</v>
      </c>
      <c r="C615" s="13">
        <v>1744.8985115823184</v>
      </c>
      <c r="D615" s="13">
        <v>3030.3628490620486</v>
      </c>
      <c r="E615" s="13">
        <v>2392.512660732647</v>
      </c>
      <c r="F615" s="14">
        <v>3657.5366901810025</v>
      </c>
      <c r="G615" s="13">
        <v>0</v>
      </c>
      <c r="H615" s="13">
        <v>0</v>
      </c>
      <c r="I615" s="13">
        <v>0</v>
      </c>
      <c r="J615" s="14">
        <v>0</v>
      </c>
      <c r="K615" s="13">
        <v>3</v>
      </c>
      <c r="L615" s="13">
        <v>14</v>
      </c>
      <c r="M615" s="13">
        <v>5</v>
      </c>
      <c r="N615" s="14">
        <v>1</v>
      </c>
      <c r="O615" s="13">
        <v>0.91695877403728154</v>
      </c>
      <c r="P615" s="13">
        <v>0.85798306325090623</v>
      </c>
      <c r="Q615" s="13">
        <v>0.87773830185581037</v>
      </c>
      <c r="R615" s="14">
        <v>0.98426900532933403</v>
      </c>
      <c r="S615" s="13">
        <v>450</v>
      </c>
      <c r="T615" s="13">
        <v>2800</v>
      </c>
      <c r="U615" s="13">
        <v>2000</v>
      </c>
      <c r="V615" s="14">
        <v>1100</v>
      </c>
      <c r="W615" s="13">
        <v>650</v>
      </c>
      <c r="X615" s="13">
        <v>3200</v>
      </c>
      <c r="Y615" s="13">
        <v>3000</v>
      </c>
      <c r="Z615" s="14">
        <v>3600</v>
      </c>
      <c r="AA615" s="13">
        <v>7.4168254061646071</v>
      </c>
      <c r="AB615" s="13">
        <v>2.05867816812912</v>
      </c>
      <c r="AC615" s="13">
        <v>9.5553036313645983</v>
      </c>
      <c r="AD615" s="14">
        <v>7.4897222078841761</v>
      </c>
      <c r="AE615" s="13">
        <v>22.250476218493823</v>
      </c>
      <c r="AF615" s="13">
        <v>28.82149435380768</v>
      </c>
      <c r="AG615" s="13">
        <v>47.776518156822988</v>
      </c>
      <c r="AH615" s="14">
        <v>7.4897222078841761</v>
      </c>
      <c r="AI615" s="13">
        <v>32.442963055940268</v>
      </c>
      <c r="AJ615" s="13">
        <v>12.548778183206243</v>
      </c>
      <c r="AK615" s="13">
        <v>8.0503809013987091</v>
      </c>
      <c r="AL615" s="14">
        <v>3.8365939549953376</v>
      </c>
      <c r="AM615" s="13">
        <v>97.328889167820805</v>
      </c>
      <c r="AN615" s="13">
        <v>175.68289456488742</v>
      </c>
      <c r="AO615" s="13">
        <v>40.251904506993547</v>
      </c>
      <c r="AP615" s="14">
        <v>3.8365939549953376</v>
      </c>
    </row>
    <row r="616" spans="2:42" x14ac:dyDescent="0.25">
      <c r="B616" s="11">
        <v>613</v>
      </c>
      <c r="C616" s="13">
        <v>2320.2761565580245</v>
      </c>
      <c r="D616" s="13">
        <v>2865.1308377217251</v>
      </c>
      <c r="E616" s="13">
        <v>2612.4613603353046</v>
      </c>
      <c r="F616" s="14">
        <v>3643.3046541493659</v>
      </c>
      <c r="G616" s="13">
        <v>0</v>
      </c>
      <c r="H616" s="13">
        <v>0</v>
      </c>
      <c r="I616" s="13">
        <v>0</v>
      </c>
      <c r="J616" s="14">
        <v>0</v>
      </c>
      <c r="K616" s="13">
        <v>12</v>
      </c>
      <c r="L616" s="13">
        <v>13</v>
      </c>
      <c r="M616" s="13">
        <v>5</v>
      </c>
      <c r="N616" s="14">
        <v>1</v>
      </c>
      <c r="O616" s="13">
        <v>0.68957309046070348</v>
      </c>
      <c r="P616" s="13">
        <v>0.9074629213329225</v>
      </c>
      <c r="Q616" s="13">
        <v>0.80383964022743248</v>
      </c>
      <c r="R616" s="14">
        <v>0.98811390804223687</v>
      </c>
      <c r="S616" s="13">
        <v>1800</v>
      </c>
      <c r="T616" s="13">
        <v>2600</v>
      </c>
      <c r="U616" s="13">
        <v>2000</v>
      </c>
      <c r="V616" s="14">
        <v>1100</v>
      </c>
      <c r="W616" s="13">
        <v>2000</v>
      </c>
      <c r="X616" s="13">
        <v>3000</v>
      </c>
      <c r="Y616" s="13">
        <v>3000</v>
      </c>
      <c r="Z616" s="14">
        <v>3600</v>
      </c>
      <c r="AA616" s="13">
        <v>4.0700723936486973</v>
      </c>
      <c r="AB616" s="13">
        <v>3.7155517708651837</v>
      </c>
      <c r="AC616" s="13">
        <v>15.360606402634232</v>
      </c>
      <c r="AD616" s="14">
        <v>3.3931129221812686</v>
      </c>
      <c r="AE616" s="13">
        <v>48.840868723784368</v>
      </c>
      <c r="AF616" s="13">
        <v>48.302173021247391</v>
      </c>
      <c r="AG616" s="13">
        <v>76.803032013171162</v>
      </c>
      <c r="AH616" s="14">
        <v>3.3931129221812686</v>
      </c>
      <c r="AI616" s="13">
        <v>33.181156751066879</v>
      </c>
      <c r="AJ616" s="13">
        <v>6.5347092507187838</v>
      </c>
      <c r="AK616" s="13">
        <v>12.886485404615492</v>
      </c>
      <c r="AL616" s="14">
        <v>5.1648732874081933</v>
      </c>
      <c r="AM616" s="13">
        <v>398.17388101280255</v>
      </c>
      <c r="AN616" s="13">
        <v>84.951220259344183</v>
      </c>
      <c r="AO616" s="13">
        <v>64.432427023077452</v>
      </c>
      <c r="AP616" s="14">
        <v>5.1648732874081933</v>
      </c>
    </row>
    <row r="617" spans="2:42" x14ac:dyDescent="0.25">
      <c r="B617" s="11">
        <v>614</v>
      </c>
      <c r="C617" s="13">
        <v>1911.9497978543131</v>
      </c>
      <c r="D617" s="13">
        <v>2799.2830909339737</v>
      </c>
      <c r="E617" s="13">
        <v>2161.2150091535782</v>
      </c>
      <c r="F617" s="14">
        <v>3752.38993771487</v>
      </c>
      <c r="G617" s="13">
        <v>0</v>
      </c>
      <c r="H617" s="13">
        <v>0</v>
      </c>
      <c r="I617" s="13">
        <v>0</v>
      </c>
      <c r="J617" s="14">
        <v>0</v>
      </c>
      <c r="K617" s="13">
        <v>7</v>
      </c>
      <c r="L617" s="13">
        <v>6</v>
      </c>
      <c r="M617" s="13">
        <v>1</v>
      </c>
      <c r="N617" s="14">
        <v>3</v>
      </c>
      <c r="O617" s="13">
        <v>0.83684205610189188</v>
      </c>
      <c r="P617" s="13">
        <v>0.92880923991596598</v>
      </c>
      <c r="Q617" s="13">
        <v>0.97167565055105154</v>
      </c>
      <c r="R617" s="14">
        <v>0.95938856562234776</v>
      </c>
      <c r="S617" s="13">
        <v>1050</v>
      </c>
      <c r="T617" s="13">
        <v>1200</v>
      </c>
      <c r="U617" s="13">
        <v>400</v>
      </c>
      <c r="V617" s="14">
        <v>3300</v>
      </c>
      <c r="W617" s="13">
        <v>1250</v>
      </c>
      <c r="X617" s="13">
        <v>1600</v>
      </c>
      <c r="Y617" s="13">
        <v>1400</v>
      </c>
      <c r="Z617" s="14">
        <v>5800</v>
      </c>
      <c r="AA617" s="13">
        <v>5.8122034965821943</v>
      </c>
      <c r="AB617" s="13">
        <v>2.4672385702813555</v>
      </c>
      <c r="AC617" s="13">
        <v>9.294742239960442</v>
      </c>
      <c r="AD617" s="14">
        <v>6.6465807012765898</v>
      </c>
      <c r="AE617" s="13">
        <v>40.685424476075362</v>
      </c>
      <c r="AF617" s="13">
        <v>14.803431421688133</v>
      </c>
      <c r="AG617" s="13">
        <v>9.294742239960442</v>
      </c>
      <c r="AH617" s="14">
        <v>19.939742103829769</v>
      </c>
      <c r="AI617" s="13">
        <v>27.751716391028612</v>
      </c>
      <c r="AJ617" s="13">
        <v>14.618543849886812</v>
      </c>
      <c r="AK617" s="13">
        <v>11.0987893632824</v>
      </c>
      <c r="AL617" s="14">
        <v>3.1001635493599529</v>
      </c>
      <c r="AM617" s="13">
        <v>194.26201473720027</v>
      </c>
      <c r="AN617" s="13">
        <v>87.711263099320874</v>
      </c>
      <c r="AO617" s="13">
        <v>11.0987893632824</v>
      </c>
      <c r="AP617" s="14">
        <v>9.3004906480798581</v>
      </c>
    </row>
    <row r="618" spans="2:42" x14ac:dyDescent="0.25">
      <c r="B618" s="11">
        <v>615</v>
      </c>
      <c r="C618" s="13">
        <v>2058.513529011731</v>
      </c>
      <c r="D618" s="13">
        <v>3044.8792464456551</v>
      </c>
      <c r="E618" s="13">
        <v>2327.962832253972</v>
      </c>
      <c r="F618" s="14">
        <v>3693.7710735150026</v>
      </c>
      <c r="G618" s="13">
        <v>0</v>
      </c>
      <c r="H618" s="13">
        <v>0</v>
      </c>
      <c r="I618" s="13">
        <v>0</v>
      </c>
      <c r="J618" s="14">
        <v>0</v>
      </c>
      <c r="K618" s="13">
        <v>9</v>
      </c>
      <c r="L618" s="13">
        <v>17</v>
      </c>
      <c r="M618" s="13">
        <v>4</v>
      </c>
      <c r="N618" s="14">
        <v>2</v>
      </c>
      <c r="O618" s="13">
        <v>0.77725989042595311</v>
      </c>
      <c r="P618" s="13">
        <v>0.85389264715013868</v>
      </c>
      <c r="Q618" s="13">
        <v>0.90207625779263212</v>
      </c>
      <c r="R618" s="14">
        <v>0.97461372899166443</v>
      </c>
      <c r="S618" s="13">
        <v>1350</v>
      </c>
      <c r="T618" s="13">
        <v>3400</v>
      </c>
      <c r="U618" s="13">
        <v>1600</v>
      </c>
      <c r="V618" s="14">
        <v>2200</v>
      </c>
      <c r="W618" s="13">
        <v>1550</v>
      </c>
      <c r="X618" s="13">
        <v>3800</v>
      </c>
      <c r="Y618" s="13">
        <v>2600</v>
      </c>
      <c r="Z618" s="14">
        <v>4700</v>
      </c>
      <c r="AA618" s="13">
        <v>10.56058053667163</v>
      </c>
      <c r="AB618" s="13">
        <v>2.7387560841642102</v>
      </c>
      <c r="AC618" s="13">
        <v>6.8557356343028237</v>
      </c>
      <c r="AD618" s="14">
        <v>2.8331573594574082</v>
      </c>
      <c r="AE618" s="13">
        <v>95.045224830044674</v>
      </c>
      <c r="AF618" s="13">
        <v>46.558853430791572</v>
      </c>
      <c r="AG618" s="13">
        <v>27.422942537211295</v>
      </c>
      <c r="AH618" s="14">
        <v>5.6663147189148164</v>
      </c>
      <c r="AI618" s="13">
        <v>25.077836995175865</v>
      </c>
      <c r="AJ618" s="13">
        <v>9.6373961572358038</v>
      </c>
      <c r="AK618" s="13">
        <v>10.770537963023394</v>
      </c>
      <c r="AL618" s="14">
        <v>6.3059002035434002</v>
      </c>
      <c r="AM618" s="13">
        <v>225.70053295658278</v>
      </c>
      <c r="AN618" s="13">
        <v>163.83573467300866</v>
      </c>
      <c r="AO618" s="13">
        <v>43.082151852093574</v>
      </c>
      <c r="AP618" s="14">
        <v>12.6118004070868</v>
      </c>
    </row>
    <row r="619" spans="2:42" x14ac:dyDescent="0.25">
      <c r="B619" s="11">
        <v>616</v>
      </c>
      <c r="C619" s="13">
        <v>2068.2835093473905</v>
      </c>
      <c r="D619" s="13">
        <v>3036.6999353211872</v>
      </c>
      <c r="E619" s="13">
        <v>2216.8042739907182</v>
      </c>
      <c r="F619" s="14">
        <v>3737.0517168072934</v>
      </c>
      <c r="G619" s="13">
        <v>0</v>
      </c>
      <c r="H619" s="13">
        <v>0</v>
      </c>
      <c r="I619" s="13">
        <v>0</v>
      </c>
      <c r="J619" s="14">
        <v>0</v>
      </c>
      <c r="K619" s="13">
        <v>9</v>
      </c>
      <c r="L619" s="13">
        <v>15</v>
      </c>
      <c r="M619" s="13">
        <v>2</v>
      </c>
      <c r="N619" s="14">
        <v>2</v>
      </c>
      <c r="O619" s="13">
        <v>0.7735883367869868</v>
      </c>
      <c r="P619" s="13">
        <v>0.85619259570504846</v>
      </c>
      <c r="Q619" s="13">
        <v>0.94730961350031784</v>
      </c>
      <c r="R619" s="14">
        <v>0.96332624560936453</v>
      </c>
      <c r="S619" s="13">
        <v>1350</v>
      </c>
      <c r="T619" s="13">
        <v>3000</v>
      </c>
      <c r="U619" s="13">
        <v>800</v>
      </c>
      <c r="V619" s="14">
        <v>2200</v>
      </c>
      <c r="W619" s="13">
        <v>1550</v>
      </c>
      <c r="X619" s="13">
        <v>3400</v>
      </c>
      <c r="Y619" s="13">
        <v>1800</v>
      </c>
      <c r="Z619" s="14">
        <v>4700</v>
      </c>
      <c r="AA619" s="13">
        <v>7.164661416528646</v>
      </c>
      <c r="AB619" s="13">
        <v>2</v>
      </c>
      <c r="AC619" s="13">
        <v>10.606090488570823</v>
      </c>
      <c r="AD619" s="14">
        <v>8.0282652403255188</v>
      </c>
      <c r="AE619" s="13">
        <v>64.48195274875782</v>
      </c>
      <c r="AF619" s="13">
        <v>30</v>
      </c>
      <c r="AG619" s="13">
        <v>21.212180977141646</v>
      </c>
      <c r="AH619" s="14">
        <v>16.056530480651038</v>
      </c>
      <c r="AI619" s="13">
        <v>29.061204697553471</v>
      </c>
      <c r="AJ619" s="13">
        <v>11.805510812315353</v>
      </c>
      <c r="AK619" s="13">
        <v>8.3624486513147893</v>
      </c>
      <c r="AL619" s="14">
        <v>5.1742863403032313</v>
      </c>
      <c r="AM619" s="13">
        <v>261.55084227798125</v>
      </c>
      <c r="AN619" s="13">
        <v>177.08266218473028</v>
      </c>
      <c r="AO619" s="13">
        <v>16.724897302629579</v>
      </c>
      <c r="AP619" s="14">
        <v>10.348572680606463</v>
      </c>
    </row>
    <row r="620" spans="2:42" x14ac:dyDescent="0.25">
      <c r="B620" s="11">
        <v>617</v>
      </c>
      <c r="C620" s="13">
        <v>2302.3558378829134</v>
      </c>
      <c r="D620" s="13">
        <v>2805.7416674991086</v>
      </c>
      <c r="E620" s="13">
        <v>2683.9806261570452</v>
      </c>
      <c r="F620" s="14">
        <v>3751.7908107029061</v>
      </c>
      <c r="G620" s="13">
        <v>0</v>
      </c>
      <c r="H620" s="13">
        <v>0</v>
      </c>
      <c r="I620" s="13">
        <v>0</v>
      </c>
      <c r="J620" s="14">
        <v>0</v>
      </c>
      <c r="K620" s="13">
        <v>11</v>
      </c>
      <c r="L620" s="13">
        <v>16</v>
      </c>
      <c r="M620" s="13">
        <v>6</v>
      </c>
      <c r="N620" s="14">
        <v>3</v>
      </c>
      <c r="O620" s="13">
        <v>0.69494036224706646</v>
      </c>
      <c r="P620" s="13">
        <v>0.92667120074440212</v>
      </c>
      <c r="Q620" s="13">
        <v>0.78241995472478676</v>
      </c>
      <c r="R620" s="14">
        <v>0.95954177128695839</v>
      </c>
      <c r="S620" s="13">
        <v>1650</v>
      </c>
      <c r="T620" s="13">
        <v>3200</v>
      </c>
      <c r="U620" s="13">
        <v>2400</v>
      </c>
      <c r="V620" s="14">
        <v>3300</v>
      </c>
      <c r="W620" s="13">
        <v>1850</v>
      </c>
      <c r="X620" s="13">
        <v>3600</v>
      </c>
      <c r="Y620" s="13">
        <v>3400</v>
      </c>
      <c r="Z620" s="14">
        <v>5800</v>
      </c>
      <c r="AA620" s="13">
        <v>8.13546004769589</v>
      </c>
      <c r="AB620" s="13">
        <v>2.457545107268071</v>
      </c>
      <c r="AC620" s="13">
        <v>16.881111151598713</v>
      </c>
      <c r="AD620" s="14">
        <v>4.2095768573594539</v>
      </c>
      <c r="AE620" s="13">
        <v>89.490060524654794</v>
      </c>
      <c r="AF620" s="13">
        <v>39.320721716289135</v>
      </c>
      <c r="AG620" s="13">
        <v>101.28666690959227</v>
      </c>
      <c r="AH620" s="14">
        <v>12.628730572078361</v>
      </c>
      <c r="AI620" s="13">
        <v>31.799619803597228</v>
      </c>
      <c r="AJ620" s="13">
        <v>4.1420468257357372</v>
      </c>
      <c r="AK620" s="13">
        <v>9.2284942814268796</v>
      </c>
      <c r="AL620" s="14">
        <v>5.5003980337705425</v>
      </c>
      <c r="AM620" s="13">
        <v>349.79581783956951</v>
      </c>
      <c r="AN620" s="13">
        <v>66.272749211771796</v>
      </c>
      <c r="AO620" s="13">
        <v>55.370965688561277</v>
      </c>
      <c r="AP620" s="14">
        <v>16.501194101311626</v>
      </c>
    </row>
    <row r="621" spans="2:42" x14ac:dyDescent="0.25">
      <c r="B621" s="11">
        <v>618</v>
      </c>
      <c r="C621" s="13">
        <v>2012.2646585544287</v>
      </c>
      <c r="D621" s="13">
        <v>2693.734113048321</v>
      </c>
      <c r="E621" s="13">
        <v>2423.5998980171894</v>
      </c>
      <c r="F621" s="14">
        <v>3659.949220049562</v>
      </c>
      <c r="G621" s="13">
        <v>0</v>
      </c>
      <c r="H621" s="13">
        <v>0</v>
      </c>
      <c r="I621" s="13">
        <v>0</v>
      </c>
      <c r="J621" s="14">
        <v>0</v>
      </c>
      <c r="K621" s="13">
        <v>9</v>
      </c>
      <c r="L621" s="13">
        <v>8</v>
      </c>
      <c r="M621" s="13">
        <v>5</v>
      </c>
      <c r="N621" s="14">
        <v>1</v>
      </c>
      <c r="O621" s="13">
        <v>0.79512403758529882</v>
      </c>
      <c r="P621" s="13">
        <v>0.96520290826244604</v>
      </c>
      <c r="Q621" s="13">
        <v>0.86647965355918066</v>
      </c>
      <c r="R621" s="14">
        <v>0.98362020442219411</v>
      </c>
      <c r="S621" s="13">
        <v>1350</v>
      </c>
      <c r="T621" s="13">
        <v>1600</v>
      </c>
      <c r="U621" s="13">
        <v>2000</v>
      </c>
      <c r="V621" s="14">
        <v>1100</v>
      </c>
      <c r="W621" s="13">
        <v>1550</v>
      </c>
      <c r="X621" s="13">
        <v>2000</v>
      </c>
      <c r="Y621" s="13">
        <v>3000</v>
      </c>
      <c r="Z621" s="14">
        <v>3600</v>
      </c>
      <c r="AA621" s="13">
        <v>2</v>
      </c>
      <c r="AB621" s="13">
        <v>2</v>
      </c>
      <c r="AC621" s="13">
        <v>8.7882784576672819</v>
      </c>
      <c r="AD621" s="14">
        <v>6.4641099760979079</v>
      </c>
      <c r="AE621" s="13">
        <v>18</v>
      </c>
      <c r="AF621" s="13">
        <v>16</v>
      </c>
      <c r="AG621" s="13">
        <v>43.941392288336409</v>
      </c>
      <c r="AH621" s="14">
        <v>6.4641099760979079</v>
      </c>
      <c r="AI621" s="13">
        <v>30.78015398635219</v>
      </c>
      <c r="AJ621" s="13">
        <v>4.263476512759734</v>
      </c>
      <c r="AK621" s="13">
        <v>10.438651429810697</v>
      </c>
      <c r="AL621" s="14">
        <v>5.3293428399223828</v>
      </c>
      <c r="AM621" s="13">
        <v>277.02138587716968</v>
      </c>
      <c r="AN621" s="13">
        <v>34.107812102077872</v>
      </c>
      <c r="AO621" s="13">
        <v>52.193257149053487</v>
      </c>
      <c r="AP621" s="14">
        <v>5.3293428399223828</v>
      </c>
    </row>
    <row r="622" spans="2:42" x14ac:dyDescent="0.25">
      <c r="B622" s="11">
        <v>619</v>
      </c>
      <c r="C622" s="13">
        <v>2008.5596919487396</v>
      </c>
      <c r="D622" s="13">
        <v>2908.5888313600608</v>
      </c>
      <c r="E622" s="13">
        <v>2284.6290449263915</v>
      </c>
      <c r="F622" s="14">
        <v>3600</v>
      </c>
      <c r="G622" s="13">
        <v>0</v>
      </c>
      <c r="H622" s="13">
        <v>0</v>
      </c>
      <c r="I622" s="13">
        <v>0</v>
      </c>
      <c r="J622" s="14">
        <v>0</v>
      </c>
      <c r="K622" s="13">
        <v>8</v>
      </c>
      <c r="L622" s="13">
        <v>12</v>
      </c>
      <c r="M622" s="13">
        <v>3</v>
      </c>
      <c r="N622" s="14">
        <v>0</v>
      </c>
      <c r="O622" s="13">
        <v>0.79659071443759388</v>
      </c>
      <c r="P622" s="13">
        <v>0.89390427824211782</v>
      </c>
      <c r="Q622" s="13">
        <v>0.919186423136654</v>
      </c>
      <c r="R622" s="14">
        <v>1</v>
      </c>
      <c r="S622" s="13">
        <v>1200</v>
      </c>
      <c r="T622" s="13">
        <v>2400</v>
      </c>
      <c r="U622" s="13">
        <v>1200</v>
      </c>
      <c r="V622" s="14">
        <v>0</v>
      </c>
      <c r="W622" s="13">
        <v>1400</v>
      </c>
      <c r="X622" s="13">
        <v>2800</v>
      </c>
      <c r="Y622" s="13">
        <v>2200</v>
      </c>
      <c r="Z622" s="14">
        <v>2500</v>
      </c>
      <c r="AA622" s="13">
        <v>5.6125562265435329</v>
      </c>
      <c r="AB622" s="13">
        <v>2.9694440683683361</v>
      </c>
      <c r="AC622" s="13">
        <v>8.2052113302733716</v>
      </c>
      <c r="AD622" s="14">
        <v>6.5543588909668502</v>
      </c>
      <c r="AE622" s="13">
        <v>44.900449812348263</v>
      </c>
      <c r="AF622" s="13">
        <v>35.633328820420033</v>
      </c>
      <c r="AG622" s="13">
        <v>24.615633990820115</v>
      </c>
      <c r="AH622" s="14">
        <v>0</v>
      </c>
      <c r="AI622" s="13">
        <v>31.001115174689556</v>
      </c>
      <c r="AJ622" s="13">
        <v>9.762042542577527</v>
      </c>
      <c r="AK622" s="13">
        <v>11.190047116929659</v>
      </c>
      <c r="AL622" s="14">
        <v>5.2913865781558007</v>
      </c>
      <c r="AM622" s="13">
        <v>248.00892139751645</v>
      </c>
      <c r="AN622" s="13">
        <v>117.14451051093033</v>
      </c>
      <c r="AO622" s="13">
        <v>33.570141350788973</v>
      </c>
      <c r="AP622" s="14">
        <v>0</v>
      </c>
    </row>
    <row r="623" spans="2:42" x14ac:dyDescent="0.25">
      <c r="B623" s="11">
        <v>620</v>
      </c>
      <c r="C623" s="13">
        <v>2142.8348577274564</v>
      </c>
      <c r="D623" s="13">
        <v>2965.4763858100946</v>
      </c>
      <c r="E623" s="13">
        <v>2445.4688480129353</v>
      </c>
      <c r="F623" s="14">
        <v>3726.9237605981639</v>
      </c>
      <c r="G623" s="13">
        <v>0</v>
      </c>
      <c r="H623" s="13">
        <v>0</v>
      </c>
      <c r="I623" s="13">
        <v>0</v>
      </c>
      <c r="J623" s="14">
        <v>0</v>
      </c>
      <c r="K623" s="13">
        <v>11</v>
      </c>
      <c r="L623" s="13">
        <v>10</v>
      </c>
      <c r="M623" s="13">
        <v>4</v>
      </c>
      <c r="N623" s="14">
        <v>3</v>
      </c>
      <c r="O623" s="13">
        <v>0.74667443187705573</v>
      </c>
      <c r="P623" s="13">
        <v>0.87675626501060278</v>
      </c>
      <c r="Q623" s="13">
        <v>0.85873103707959897</v>
      </c>
      <c r="R623" s="14">
        <v>0.96594409525087976</v>
      </c>
      <c r="S623" s="13">
        <v>1650</v>
      </c>
      <c r="T623" s="13">
        <v>2000</v>
      </c>
      <c r="U623" s="13">
        <v>1600</v>
      </c>
      <c r="V623" s="14">
        <v>3300</v>
      </c>
      <c r="W623" s="13">
        <v>1850</v>
      </c>
      <c r="X623" s="13">
        <v>2400</v>
      </c>
      <c r="Y623" s="13">
        <v>2600</v>
      </c>
      <c r="Z623" s="14">
        <v>5800</v>
      </c>
      <c r="AA623" s="13">
        <v>5.207627122438276</v>
      </c>
      <c r="AB623" s="13">
        <v>3.9281304424056156</v>
      </c>
      <c r="AC623" s="13">
        <v>16.452995047205125</v>
      </c>
      <c r="AD623" s="14">
        <v>5.7121276552659221</v>
      </c>
      <c r="AE623" s="13">
        <v>57.283898346821033</v>
      </c>
      <c r="AF623" s="13">
        <v>39.28130442405616</v>
      </c>
      <c r="AG623" s="13">
        <v>65.811980188820499</v>
      </c>
      <c r="AH623" s="14">
        <v>17.136382965797765</v>
      </c>
      <c r="AI623" s="13">
        <v>27.954992704565328</v>
      </c>
      <c r="AJ623" s="13">
        <v>13.818967396067579</v>
      </c>
      <c r="AK623" s="13">
        <v>8.9754182784670409</v>
      </c>
      <c r="AL623" s="14">
        <v>2.4612894845229474</v>
      </c>
      <c r="AM623" s="13">
        <v>307.50491975021862</v>
      </c>
      <c r="AN623" s="13">
        <v>138.1896739606758</v>
      </c>
      <c r="AO623" s="13">
        <v>35.901673113868164</v>
      </c>
      <c r="AP623" s="14">
        <v>7.3838684535688426</v>
      </c>
    </row>
    <row r="624" spans="2:42" x14ac:dyDescent="0.25">
      <c r="B624" s="11">
        <v>621</v>
      </c>
      <c r="C624" s="13">
        <v>2101.1998359939512</v>
      </c>
      <c r="D624" s="13">
        <v>3204.3233448514866</v>
      </c>
      <c r="E624" s="13">
        <v>2428.0850584133591</v>
      </c>
      <c r="F624" s="14">
        <v>3600</v>
      </c>
      <c r="G624" s="13">
        <v>0</v>
      </c>
      <c r="H624" s="13">
        <v>0</v>
      </c>
      <c r="I624" s="13">
        <v>0</v>
      </c>
      <c r="J624" s="14">
        <v>0</v>
      </c>
      <c r="K624" s="13">
        <v>10</v>
      </c>
      <c r="L624" s="13">
        <v>14</v>
      </c>
      <c r="M624" s="13">
        <v>5</v>
      </c>
      <c r="N624" s="14">
        <v>0</v>
      </c>
      <c r="O624" s="13">
        <v>0.76146969583363611</v>
      </c>
      <c r="P624" s="13">
        <v>0.81140375679549415</v>
      </c>
      <c r="Q624" s="13">
        <v>0.86487909174493771</v>
      </c>
      <c r="R624" s="14">
        <v>1</v>
      </c>
      <c r="S624" s="13">
        <v>1500</v>
      </c>
      <c r="T624" s="13">
        <v>2800</v>
      </c>
      <c r="U624" s="13">
        <v>2000</v>
      </c>
      <c r="V624" s="14">
        <v>0</v>
      </c>
      <c r="W624" s="13">
        <v>1700</v>
      </c>
      <c r="X624" s="13">
        <v>3200</v>
      </c>
      <c r="Y624" s="13">
        <v>3000</v>
      </c>
      <c r="Z624" s="14">
        <v>2500</v>
      </c>
      <c r="AA624" s="13">
        <v>3.5440455395359853</v>
      </c>
      <c r="AB624" s="13">
        <v>3.6579206377290614</v>
      </c>
      <c r="AC624" s="13">
        <v>7.6384383820617243</v>
      </c>
      <c r="AD624" s="14">
        <v>2.8281498732478862</v>
      </c>
      <c r="AE624" s="13">
        <v>35.440455395359855</v>
      </c>
      <c r="AF624" s="13">
        <v>51.210888928206856</v>
      </c>
      <c r="AG624" s="13">
        <v>38.192191910308622</v>
      </c>
      <c r="AH624" s="14">
        <v>0</v>
      </c>
      <c r="AI624" s="13">
        <v>30.80431826042043</v>
      </c>
      <c r="AJ624" s="13">
        <v>15.74055009187726</v>
      </c>
      <c r="AK624" s="13">
        <v>11.818972406667259</v>
      </c>
      <c r="AL624" s="14">
        <v>4.8869354532757843</v>
      </c>
      <c r="AM624" s="13">
        <v>308.04318260420428</v>
      </c>
      <c r="AN624" s="13">
        <v>220.36770128628166</v>
      </c>
      <c r="AO624" s="13">
        <v>59.094862033336291</v>
      </c>
      <c r="AP624" s="14">
        <v>0</v>
      </c>
    </row>
    <row r="625" spans="2:42" x14ac:dyDescent="0.25">
      <c r="B625" s="11">
        <v>622</v>
      </c>
      <c r="C625" s="13">
        <v>2454.4453708844612</v>
      </c>
      <c r="D625" s="13">
        <v>3142.9171431206578</v>
      </c>
      <c r="E625" s="13">
        <v>2413.5347991615668</v>
      </c>
      <c r="F625" s="14">
        <v>3655.3186926650633</v>
      </c>
      <c r="G625" s="13">
        <v>0</v>
      </c>
      <c r="H625" s="13">
        <v>0</v>
      </c>
      <c r="I625" s="13">
        <v>0</v>
      </c>
      <c r="J625" s="14">
        <v>0</v>
      </c>
      <c r="K625" s="13">
        <v>14</v>
      </c>
      <c r="L625" s="13">
        <v>14</v>
      </c>
      <c r="M625" s="13">
        <v>5</v>
      </c>
      <c r="N625" s="14">
        <v>1</v>
      </c>
      <c r="O625" s="13">
        <v>0.65187843208074292</v>
      </c>
      <c r="P625" s="13">
        <v>0.8272569341164413</v>
      </c>
      <c r="Q625" s="13">
        <v>0.8700931102089412</v>
      </c>
      <c r="R625" s="14">
        <v>0.98486624633412445</v>
      </c>
      <c r="S625" s="13">
        <v>2100</v>
      </c>
      <c r="T625" s="13">
        <v>2800</v>
      </c>
      <c r="U625" s="13">
        <v>2000</v>
      </c>
      <c r="V625" s="14">
        <v>1100</v>
      </c>
      <c r="W625" s="13">
        <v>2300</v>
      </c>
      <c r="X625" s="13">
        <v>3200</v>
      </c>
      <c r="Y625" s="13">
        <v>3000</v>
      </c>
      <c r="Z625" s="14">
        <v>3600</v>
      </c>
      <c r="AA625" s="13">
        <v>5.5518190081892689</v>
      </c>
      <c r="AB625" s="13">
        <v>3.5725815812933974</v>
      </c>
      <c r="AC625" s="13">
        <v>13.295286643156647</v>
      </c>
      <c r="AD625" s="14">
        <v>5.2274694991170145</v>
      </c>
      <c r="AE625" s="13">
        <v>77.725466114649763</v>
      </c>
      <c r="AF625" s="13">
        <v>50.016142138107561</v>
      </c>
      <c r="AG625" s="13">
        <v>66.476433215783231</v>
      </c>
      <c r="AH625" s="14">
        <v>5.2274694991170145</v>
      </c>
      <c r="AI625" s="13">
        <v>30.254970834934312</v>
      </c>
      <c r="AJ625" s="13">
        <v>14.195276623872644</v>
      </c>
      <c r="AK625" s="13">
        <v>5.411305486755829</v>
      </c>
      <c r="AL625" s="14">
        <v>5.6688331403133159</v>
      </c>
      <c r="AM625" s="13">
        <v>423.56959168908037</v>
      </c>
      <c r="AN625" s="13">
        <v>198.73387273421702</v>
      </c>
      <c r="AO625" s="13">
        <v>27.056527433779145</v>
      </c>
      <c r="AP625" s="14">
        <v>5.6688331403133159</v>
      </c>
    </row>
    <row r="626" spans="2:42" x14ac:dyDescent="0.25">
      <c r="B626" s="11">
        <v>623</v>
      </c>
      <c r="C626" s="13">
        <v>2018.1973267748958</v>
      </c>
      <c r="D626" s="13">
        <v>3019.7569471783581</v>
      </c>
      <c r="E626" s="13">
        <v>2575.4205301367142</v>
      </c>
      <c r="F626" s="14">
        <v>3696.9991787519684</v>
      </c>
      <c r="G626" s="13">
        <v>0</v>
      </c>
      <c r="H626" s="13">
        <v>0</v>
      </c>
      <c r="I626" s="13">
        <v>0</v>
      </c>
      <c r="J626" s="14">
        <v>0</v>
      </c>
      <c r="K626" s="13">
        <v>9</v>
      </c>
      <c r="L626" s="13">
        <v>15</v>
      </c>
      <c r="M626" s="13">
        <v>5</v>
      </c>
      <c r="N626" s="14">
        <v>2</v>
      </c>
      <c r="O626" s="13">
        <v>0.79278670067253521</v>
      </c>
      <c r="P626" s="13">
        <v>0.86099644623035765</v>
      </c>
      <c r="Q626" s="13">
        <v>0.81540081529462805</v>
      </c>
      <c r="R626" s="14">
        <v>0.97376272645407691</v>
      </c>
      <c r="S626" s="13">
        <v>1350</v>
      </c>
      <c r="T626" s="13">
        <v>3000</v>
      </c>
      <c r="U626" s="13">
        <v>2000</v>
      </c>
      <c r="V626" s="14">
        <v>2200</v>
      </c>
      <c r="W626" s="13">
        <v>1550</v>
      </c>
      <c r="X626" s="13">
        <v>3400</v>
      </c>
      <c r="Y626" s="13">
        <v>3000</v>
      </c>
      <c r="Z626" s="14">
        <v>4700</v>
      </c>
      <c r="AA626" s="13">
        <v>4.1509933466151425</v>
      </c>
      <c r="AB626" s="13">
        <v>2.9550852076593497</v>
      </c>
      <c r="AC626" s="13">
        <v>10.789030206524684</v>
      </c>
      <c r="AD626" s="14">
        <v>3.7866656024973562</v>
      </c>
      <c r="AE626" s="13">
        <v>37.358940119536285</v>
      </c>
      <c r="AF626" s="13">
        <v>44.326278114890243</v>
      </c>
      <c r="AG626" s="13">
        <v>53.945151032623421</v>
      </c>
      <c r="AH626" s="14">
        <v>7.5733312049947124</v>
      </c>
      <c r="AI626" s="13">
        <v>29.00313454577924</v>
      </c>
      <c r="AJ626" s="13">
        <v>10.389255954226309</v>
      </c>
      <c r="AK626" s="13">
        <v>15.793252391048867</v>
      </c>
      <c r="AL626" s="14">
        <v>5.6587528740349793</v>
      </c>
      <c r="AM626" s="13">
        <v>261.02821091201315</v>
      </c>
      <c r="AN626" s="13">
        <v>155.83883931339463</v>
      </c>
      <c r="AO626" s="13">
        <v>78.966261955244335</v>
      </c>
      <c r="AP626" s="14">
        <v>11.317505748069959</v>
      </c>
    </row>
    <row r="627" spans="2:42" x14ac:dyDescent="0.25">
      <c r="B627" s="11">
        <v>624</v>
      </c>
      <c r="C627" s="13">
        <v>1802.8477548343299</v>
      </c>
      <c r="D627" s="13">
        <v>2759.8445947995165</v>
      </c>
      <c r="E627" s="13">
        <v>2155.0750347746139</v>
      </c>
      <c r="F627" s="14">
        <v>3659.5023885829951</v>
      </c>
      <c r="G627" s="13">
        <v>0</v>
      </c>
      <c r="H627" s="13">
        <v>0</v>
      </c>
      <c r="I627" s="13">
        <v>0</v>
      </c>
      <c r="J627" s="14">
        <v>0</v>
      </c>
      <c r="K627" s="13">
        <v>4</v>
      </c>
      <c r="L627" s="13">
        <v>5</v>
      </c>
      <c r="M627" s="13">
        <v>1</v>
      </c>
      <c r="N627" s="14">
        <v>1</v>
      </c>
      <c r="O627" s="13">
        <v>0.88748481157635506</v>
      </c>
      <c r="P627" s="13">
        <v>0.94208203059668005</v>
      </c>
      <c r="Q627" s="13">
        <v>0.97444402914705297</v>
      </c>
      <c r="R627" s="14">
        <v>0.98374030612232088</v>
      </c>
      <c r="S627" s="13">
        <v>600</v>
      </c>
      <c r="T627" s="13">
        <v>1000</v>
      </c>
      <c r="U627" s="13">
        <v>400</v>
      </c>
      <c r="V627" s="14">
        <v>1100</v>
      </c>
      <c r="W627" s="13">
        <v>800</v>
      </c>
      <c r="X627" s="13">
        <v>1400</v>
      </c>
      <c r="Y627" s="13">
        <v>1400</v>
      </c>
      <c r="Z627" s="14">
        <v>3600</v>
      </c>
      <c r="AA627" s="13">
        <v>5.7257674593584289</v>
      </c>
      <c r="AB627" s="13">
        <v>2.3270479176275032</v>
      </c>
      <c r="AC627" s="13">
        <v>8.8029784800660842</v>
      </c>
      <c r="AD627" s="14">
        <v>5.0719599743185055</v>
      </c>
      <c r="AE627" s="13">
        <v>22.903069837433716</v>
      </c>
      <c r="AF627" s="13">
        <v>11.635239588137516</v>
      </c>
      <c r="AG627" s="13">
        <v>8.8029784800660842</v>
      </c>
      <c r="AH627" s="14">
        <v>5.0719599743185055</v>
      </c>
      <c r="AI627" s="13">
        <v>34.779700373153723</v>
      </c>
      <c r="AJ627" s="13">
        <v>14.35332727052862</v>
      </c>
      <c r="AK627" s="13">
        <v>9.5973205340557417</v>
      </c>
      <c r="AL627" s="14">
        <v>6.6350196176105163</v>
      </c>
      <c r="AM627" s="13">
        <v>139.11880149261489</v>
      </c>
      <c r="AN627" s="13">
        <v>71.766636352643104</v>
      </c>
      <c r="AO627" s="13">
        <v>9.5973205340557417</v>
      </c>
      <c r="AP627" s="14">
        <v>6.6350196176105163</v>
      </c>
    </row>
    <row r="628" spans="2:42" x14ac:dyDescent="0.25">
      <c r="B628" s="11">
        <v>625</v>
      </c>
      <c r="C628" s="13">
        <v>2005.3216605570569</v>
      </c>
      <c r="D628" s="13">
        <v>2918.5315268444001</v>
      </c>
      <c r="E628" s="13">
        <v>2562.7775684765206</v>
      </c>
      <c r="F628" s="14">
        <v>3600</v>
      </c>
      <c r="G628" s="13">
        <v>0</v>
      </c>
      <c r="H628" s="13">
        <v>0</v>
      </c>
      <c r="I628" s="13">
        <v>0</v>
      </c>
      <c r="J628" s="14">
        <v>0</v>
      </c>
      <c r="K628" s="13">
        <v>10</v>
      </c>
      <c r="L628" s="13">
        <v>9</v>
      </c>
      <c r="M628" s="13">
        <v>5</v>
      </c>
      <c r="N628" s="14">
        <v>0</v>
      </c>
      <c r="O628" s="13">
        <v>0.79787698476040847</v>
      </c>
      <c r="P628" s="13">
        <v>0.89085897345477527</v>
      </c>
      <c r="Q628" s="13">
        <v>0.81942343566257092</v>
      </c>
      <c r="R628" s="14">
        <v>1</v>
      </c>
      <c r="S628" s="13">
        <v>1500</v>
      </c>
      <c r="T628" s="13">
        <v>1800</v>
      </c>
      <c r="U628" s="13">
        <v>2000</v>
      </c>
      <c r="V628" s="14">
        <v>0</v>
      </c>
      <c r="W628" s="13">
        <v>1700</v>
      </c>
      <c r="X628" s="13">
        <v>2200</v>
      </c>
      <c r="Y628" s="13">
        <v>3000</v>
      </c>
      <c r="Z628" s="14">
        <v>2500</v>
      </c>
      <c r="AA628" s="13">
        <v>4.0523240583153406</v>
      </c>
      <c r="AB628" s="13">
        <v>4.2903760626822987</v>
      </c>
      <c r="AC628" s="13">
        <v>14.661603796850018</v>
      </c>
      <c r="AD628" s="14">
        <v>2.8356417088563357</v>
      </c>
      <c r="AE628" s="13">
        <v>40.523240583153409</v>
      </c>
      <c r="AF628" s="13">
        <v>38.613384564140688</v>
      </c>
      <c r="AG628" s="13">
        <v>73.308018984250097</v>
      </c>
      <c r="AH628" s="14">
        <v>0</v>
      </c>
      <c r="AI628" s="13">
        <v>25.05339013618585</v>
      </c>
      <c r="AJ628" s="13">
        <v>13.172188184553656</v>
      </c>
      <c r="AK628" s="13">
        <v>11.341421467739774</v>
      </c>
      <c r="AL628" s="14">
        <v>3.7886930463048278</v>
      </c>
      <c r="AM628" s="13">
        <v>250.53390136185851</v>
      </c>
      <c r="AN628" s="13">
        <v>118.54969366098291</v>
      </c>
      <c r="AO628" s="13">
        <v>56.707107338698876</v>
      </c>
      <c r="AP628" s="14">
        <v>0</v>
      </c>
    </row>
    <row r="629" spans="2:42" x14ac:dyDescent="0.25">
      <c r="B629" s="11">
        <v>626</v>
      </c>
      <c r="C629" s="13">
        <v>2189.775435187631</v>
      </c>
      <c r="D629" s="13">
        <v>3003.6287989546145</v>
      </c>
      <c r="E629" s="13">
        <v>2315.3250480869415</v>
      </c>
      <c r="F629" s="14">
        <v>3652.2554431828839</v>
      </c>
      <c r="G629" s="13">
        <v>0</v>
      </c>
      <c r="H629" s="13">
        <v>0</v>
      </c>
      <c r="I629" s="13">
        <v>0</v>
      </c>
      <c r="J629" s="14">
        <v>0</v>
      </c>
      <c r="K629" s="13">
        <v>11</v>
      </c>
      <c r="L629" s="13">
        <v>17</v>
      </c>
      <c r="M629" s="13">
        <v>3</v>
      </c>
      <c r="N629" s="14">
        <v>1</v>
      </c>
      <c r="O629" s="13">
        <v>0.73066853079521543</v>
      </c>
      <c r="P629" s="13">
        <v>0.86561961348383198</v>
      </c>
      <c r="Q629" s="13">
        <v>0.90700007834111418</v>
      </c>
      <c r="R629" s="14">
        <v>0.98569228138726683</v>
      </c>
      <c r="S629" s="13">
        <v>1650</v>
      </c>
      <c r="T629" s="13">
        <v>3400</v>
      </c>
      <c r="U629" s="13">
        <v>1200</v>
      </c>
      <c r="V629" s="14">
        <v>1100</v>
      </c>
      <c r="W629" s="13">
        <v>1850</v>
      </c>
      <c r="X629" s="13">
        <v>3800</v>
      </c>
      <c r="Y629" s="13">
        <v>2200</v>
      </c>
      <c r="Z629" s="14">
        <v>3600</v>
      </c>
      <c r="AA629" s="13">
        <v>3.0978055042295871</v>
      </c>
      <c r="AB629" s="13">
        <v>2.6299717303159715</v>
      </c>
      <c r="AC629" s="13">
        <v>11.819716847902574</v>
      </c>
      <c r="AD629" s="14">
        <v>4.3131197514140194</v>
      </c>
      <c r="AE629" s="13">
        <v>34.075860546525462</v>
      </c>
      <c r="AF629" s="13">
        <v>44.709519415371517</v>
      </c>
      <c r="AG629" s="13">
        <v>35.459150543707722</v>
      </c>
      <c r="AH629" s="14">
        <v>4.3131197514140194</v>
      </c>
      <c r="AI629" s="13">
        <v>32.16013228257858</v>
      </c>
      <c r="AJ629" s="13">
        <v>8.7528374804653097</v>
      </c>
      <c r="AK629" s="13">
        <v>10.500264350230033</v>
      </c>
      <c r="AL629" s="14">
        <v>5.9884376497538785</v>
      </c>
      <c r="AM629" s="13">
        <v>353.76145510836437</v>
      </c>
      <c r="AN629" s="13">
        <v>148.79823716791026</v>
      </c>
      <c r="AO629" s="13">
        <v>31.500793050690099</v>
      </c>
      <c r="AP629" s="14">
        <v>5.9884376497538785</v>
      </c>
    </row>
    <row r="630" spans="2:42" x14ac:dyDescent="0.25">
      <c r="B630" s="11">
        <v>627</v>
      </c>
      <c r="C630" s="13">
        <v>2073.0336951475379</v>
      </c>
      <c r="D630" s="13">
        <v>2999.4745552823815</v>
      </c>
      <c r="E630" s="13">
        <v>2594.8585320720381</v>
      </c>
      <c r="F630" s="14">
        <v>3709.1748904653346</v>
      </c>
      <c r="G630" s="13">
        <v>0</v>
      </c>
      <c r="H630" s="13">
        <v>0</v>
      </c>
      <c r="I630" s="13">
        <v>0</v>
      </c>
      <c r="J630" s="14">
        <v>0</v>
      </c>
      <c r="K630" s="13">
        <v>10</v>
      </c>
      <c r="L630" s="13">
        <v>14</v>
      </c>
      <c r="M630" s="13">
        <v>6</v>
      </c>
      <c r="N630" s="14">
        <v>2</v>
      </c>
      <c r="O630" s="13">
        <v>0.77181572289211053</v>
      </c>
      <c r="P630" s="13">
        <v>0.86681848839862108</v>
      </c>
      <c r="Q630" s="13">
        <v>0.80929267397213933</v>
      </c>
      <c r="R630" s="14">
        <v>0.9705662596967386</v>
      </c>
      <c r="S630" s="13">
        <v>1500</v>
      </c>
      <c r="T630" s="13">
        <v>2800</v>
      </c>
      <c r="U630" s="13">
        <v>2400</v>
      </c>
      <c r="V630" s="14">
        <v>2200</v>
      </c>
      <c r="W630" s="13">
        <v>1700</v>
      </c>
      <c r="X630" s="13">
        <v>3200</v>
      </c>
      <c r="Y630" s="13">
        <v>3400</v>
      </c>
      <c r="Z630" s="14">
        <v>4700</v>
      </c>
      <c r="AA630" s="13">
        <v>2.3977246322215038</v>
      </c>
      <c r="AB630" s="13">
        <v>2.7343207566639829</v>
      </c>
      <c r="AC630" s="13">
        <v>11.439129792306574</v>
      </c>
      <c r="AD630" s="14">
        <v>4.4288895552734209</v>
      </c>
      <c r="AE630" s="13">
        <v>23.977246322215038</v>
      </c>
      <c r="AF630" s="13">
        <v>38.28049059329576</v>
      </c>
      <c r="AG630" s="13">
        <v>68.634778753839441</v>
      </c>
      <c r="AH630" s="14">
        <v>8.8577791105468417</v>
      </c>
      <c r="AI630" s="13">
        <v>30.460811271314594</v>
      </c>
      <c r="AJ630" s="13">
        <v>10.964349008049272</v>
      </c>
      <c r="AK630" s="13">
        <v>11.445749331036716</v>
      </c>
      <c r="AL630" s="14">
        <v>6.1672569539007007</v>
      </c>
      <c r="AM630" s="13">
        <v>304.60811271314594</v>
      </c>
      <c r="AN630" s="13">
        <v>153.50088611268981</v>
      </c>
      <c r="AO630" s="13">
        <v>68.674495986220293</v>
      </c>
      <c r="AP630" s="14">
        <v>12.334513907801401</v>
      </c>
    </row>
    <row r="631" spans="2:42" x14ac:dyDescent="0.25">
      <c r="B631" s="11">
        <v>628</v>
      </c>
      <c r="C631" s="13">
        <v>2420.8291129018921</v>
      </c>
      <c r="D631" s="13">
        <v>3058.7115338397139</v>
      </c>
      <c r="E631" s="13">
        <v>2663.2851898297436</v>
      </c>
      <c r="F631" s="14">
        <v>3635.8559268297568</v>
      </c>
      <c r="G631" s="13">
        <v>0</v>
      </c>
      <c r="H631" s="13">
        <v>0</v>
      </c>
      <c r="I631" s="13">
        <v>0</v>
      </c>
      <c r="J631" s="14">
        <v>0</v>
      </c>
      <c r="K631" s="13">
        <v>15</v>
      </c>
      <c r="L631" s="13">
        <v>15</v>
      </c>
      <c r="M631" s="13">
        <v>7</v>
      </c>
      <c r="N631" s="14">
        <v>1</v>
      </c>
      <c r="O631" s="13">
        <v>0.66093058426666507</v>
      </c>
      <c r="P631" s="13">
        <v>0.85003112298599914</v>
      </c>
      <c r="Q631" s="13">
        <v>0.78849986025501351</v>
      </c>
      <c r="R631" s="14">
        <v>0.99013824322213428</v>
      </c>
      <c r="S631" s="13">
        <v>2250</v>
      </c>
      <c r="T631" s="13">
        <v>3000</v>
      </c>
      <c r="U631" s="13">
        <v>2800</v>
      </c>
      <c r="V631" s="14">
        <v>1100</v>
      </c>
      <c r="W631" s="13">
        <v>2450</v>
      </c>
      <c r="X631" s="13">
        <v>3400</v>
      </c>
      <c r="Y631" s="13">
        <v>3800</v>
      </c>
      <c r="Z631" s="14">
        <v>3600</v>
      </c>
      <c r="AA631" s="13">
        <v>4.6526152260659446</v>
      </c>
      <c r="AB631" s="13">
        <v>2</v>
      </c>
      <c r="AC631" s="13">
        <v>9.171446673551289</v>
      </c>
      <c r="AD631" s="14">
        <v>3.3393082790662802</v>
      </c>
      <c r="AE631" s="13">
        <v>69.789228390989166</v>
      </c>
      <c r="AF631" s="13">
        <v>30</v>
      </c>
      <c r="AG631" s="13">
        <v>64.200126714859024</v>
      </c>
      <c r="AH631" s="14">
        <v>3.3393082790662802</v>
      </c>
      <c r="AI631" s="13">
        <v>27.898048684334203</v>
      </c>
      <c r="AJ631" s="13">
        <v>12.397012193344079</v>
      </c>
      <c r="AK631" s="13">
        <v>12.582853414504472</v>
      </c>
      <c r="AL631" s="14">
        <v>3.7611566009970328</v>
      </c>
      <c r="AM631" s="13">
        <v>418.47073026501306</v>
      </c>
      <c r="AN631" s="13">
        <v>185.95518290016119</v>
      </c>
      <c r="AO631" s="13">
        <v>88.079973901531304</v>
      </c>
      <c r="AP631" s="14">
        <v>3.7611566009970328</v>
      </c>
    </row>
    <row r="632" spans="2:42" x14ac:dyDescent="0.25">
      <c r="B632" s="11">
        <v>629</v>
      </c>
      <c r="C632" s="13">
        <v>1923.4894668998825</v>
      </c>
      <c r="D632" s="13">
        <v>2879.1194637978665</v>
      </c>
      <c r="E632" s="13">
        <v>2557.2937046752277</v>
      </c>
      <c r="F632" s="14">
        <v>3600</v>
      </c>
      <c r="G632" s="13">
        <v>0</v>
      </c>
      <c r="H632" s="13">
        <v>0</v>
      </c>
      <c r="I632" s="13">
        <v>0</v>
      </c>
      <c r="J632" s="14">
        <v>0</v>
      </c>
      <c r="K632" s="13">
        <v>7</v>
      </c>
      <c r="L632" s="13">
        <v>17</v>
      </c>
      <c r="M632" s="13">
        <v>6</v>
      </c>
      <c r="N632" s="14">
        <v>0</v>
      </c>
      <c r="O632" s="13">
        <v>0.83182155532088486</v>
      </c>
      <c r="P632" s="13">
        <v>0.90305387903922607</v>
      </c>
      <c r="Q632" s="13">
        <v>0.82118060829727679</v>
      </c>
      <c r="R632" s="14">
        <v>1</v>
      </c>
      <c r="S632" s="13">
        <v>1050</v>
      </c>
      <c r="T632" s="13">
        <v>3400</v>
      </c>
      <c r="U632" s="13">
        <v>2400</v>
      </c>
      <c r="V632" s="14">
        <v>0</v>
      </c>
      <c r="W632" s="13">
        <v>1250</v>
      </c>
      <c r="X632" s="13">
        <v>3800</v>
      </c>
      <c r="Y632" s="13">
        <v>3400</v>
      </c>
      <c r="Z632" s="14">
        <v>2500</v>
      </c>
      <c r="AA632" s="13">
        <v>2.560486185992962</v>
      </c>
      <c r="AB632" s="13">
        <v>2.9466880112610454</v>
      </c>
      <c r="AC632" s="13">
        <v>11.075946867806794</v>
      </c>
      <c r="AD632" s="14">
        <v>3.605695634550659</v>
      </c>
      <c r="AE632" s="13">
        <v>17.923403301950735</v>
      </c>
      <c r="AF632" s="13">
        <v>50.093696191437772</v>
      </c>
      <c r="AG632" s="13">
        <v>66.455681206840765</v>
      </c>
      <c r="AH632" s="14">
        <v>0</v>
      </c>
      <c r="AI632" s="13">
        <v>32.036222433710705</v>
      </c>
      <c r="AJ632" s="13">
        <v>5.2652187054162685</v>
      </c>
      <c r="AK632" s="13">
        <v>10.382380136519995</v>
      </c>
      <c r="AL632" s="14">
        <v>4.9963113463016802</v>
      </c>
      <c r="AM632" s="13">
        <v>224.25355703597495</v>
      </c>
      <c r="AN632" s="13">
        <v>89.508717992076569</v>
      </c>
      <c r="AO632" s="13">
        <v>62.294280819119969</v>
      </c>
      <c r="AP632" s="14">
        <v>0</v>
      </c>
    </row>
    <row r="633" spans="2:42" x14ac:dyDescent="0.25">
      <c r="B633" s="11">
        <v>630</v>
      </c>
      <c r="C633" s="13">
        <v>2138.5954191510223</v>
      </c>
      <c r="D633" s="13">
        <v>2859.2827290210712</v>
      </c>
      <c r="E633" s="13">
        <v>2388.3636463878101</v>
      </c>
      <c r="F633" s="14">
        <v>3747.5370445013123</v>
      </c>
      <c r="G633" s="13">
        <v>0</v>
      </c>
      <c r="H633" s="13">
        <v>0</v>
      </c>
      <c r="I633" s="13">
        <v>0</v>
      </c>
      <c r="J633" s="14">
        <v>0</v>
      </c>
      <c r="K633" s="13">
        <v>10</v>
      </c>
      <c r="L633" s="13">
        <v>7</v>
      </c>
      <c r="M633" s="13">
        <v>4</v>
      </c>
      <c r="N633" s="14">
        <v>3</v>
      </c>
      <c r="O633" s="13">
        <v>0.74815459982382571</v>
      </c>
      <c r="P633" s="13">
        <v>0.90931896087455422</v>
      </c>
      <c r="Q633" s="13">
        <v>0.87926309009771819</v>
      </c>
      <c r="R633" s="14">
        <v>0.96063093099565477</v>
      </c>
      <c r="S633" s="13">
        <v>1500</v>
      </c>
      <c r="T633" s="13">
        <v>1400</v>
      </c>
      <c r="U633" s="13">
        <v>1600</v>
      </c>
      <c r="V633" s="14">
        <v>3300</v>
      </c>
      <c r="W633" s="13">
        <v>1700</v>
      </c>
      <c r="X633" s="13">
        <v>1800</v>
      </c>
      <c r="Y633" s="13">
        <v>2600</v>
      </c>
      <c r="Z633" s="14">
        <v>5800</v>
      </c>
      <c r="AA633" s="13">
        <v>4.9387119278833689</v>
      </c>
      <c r="AB633" s="13">
        <v>3.2475606346074382</v>
      </c>
      <c r="AC633" s="13">
        <v>8.0324881292436796</v>
      </c>
      <c r="AD633" s="14">
        <v>4.5125652276201969</v>
      </c>
      <c r="AE633" s="13">
        <v>49.387119278833687</v>
      </c>
      <c r="AF633" s="13">
        <v>22.732924442252067</v>
      </c>
      <c r="AG633" s="13">
        <v>32.129952516974718</v>
      </c>
      <c r="AH633" s="14">
        <v>13.537695682860591</v>
      </c>
      <c r="AI633" s="13">
        <v>31.32702569748573</v>
      </c>
      <c r="AJ633" s="13">
        <v>15.406824556912838</v>
      </c>
      <c r="AK633" s="13">
        <v>13.700155653167034</v>
      </c>
      <c r="AL633" s="14">
        <v>4.9360113334226279</v>
      </c>
      <c r="AM633" s="13">
        <v>313.27025697485732</v>
      </c>
      <c r="AN633" s="13">
        <v>107.84777189838987</v>
      </c>
      <c r="AO633" s="13">
        <v>54.800622612668136</v>
      </c>
      <c r="AP633" s="14">
        <v>14.808034000267885</v>
      </c>
    </row>
    <row r="634" spans="2:42" x14ac:dyDescent="0.25">
      <c r="B634" s="11">
        <v>631</v>
      </c>
      <c r="C634" s="13">
        <v>2068.7090306469063</v>
      </c>
      <c r="D634" s="13">
        <v>2759.3072564820477</v>
      </c>
      <c r="E634" s="13">
        <v>2313.9100827065495</v>
      </c>
      <c r="F634" s="14">
        <v>3788.623042522881</v>
      </c>
      <c r="G634" s="13">
        <v>0</v>
      </c>
      <c r="H634" s="13">
        <v>0</v>
      </c>
      <c r="I634" s="13">
        <v>0</v>
      </c>
      <c r="J634" s="14">
        <v>0</v>
      </c>
      <c r="K634" s="13">
        <v>9</v>
      </c>
      <c r="L634" s="13">
        <v>10</v>
      </c>
      <c r="M634" s="13">
        <v>3</v>
      </c>
      <c r="N634" s="14">
        <v>3</v>
      </c>
      <c r="O634" s="13">
        <v>0.77342921420885546</v>
      </c>
      <c r="P634" s="13">
        <v>0.94226548851788439</v>
      </c>
      <c r="Q634" s="13">
        <v>0.9075547125598149</v>
      </c>
      <c r="R634" s="14">
        <v>0.95021329902558083</v>
      </c>
      <c r="S634" s="13">
        <v>1350</v>
      </c>
      <c r="T634" s="13">
        <v>2000</v>
      </c>
      <c r="U634" s="13">
        <v>1200</v>
      </c>
      <c r="V634" s="14">
        <v>3300</v>
      </c>
      <c r="W634" s="13">
        <v>1550</v>
      </c>
      <c r="X634" s="13">
        <v>2400</v>
      </c>
      <c r="Y634" s="13">
        <v>2200</v>
      </c>
      <c r="Z634" s="14">
        <v>5800</v>
      </c>
      <c r="AA634" s="13">
        <v>5.6289290953771776</v>
      </c>
      <c r="AB634" s="13">
        <v>2.1700188384159698</v>
      </c>
      <c r="AC634" s="13">
        <v>9.3674545137767122</v>
      </c>
      <c r="AD634" s="14">
        <v>6.2697295289092851</v>
      </c>
      <c r="AE634" s="13">
        <v>50.660361858394594</v>
      </c>
      <c r="AF634" s="13">
        <v>21.700188384159699</v>
      </c>
      <c r="AG634" s="13">
        <v>28.102363541330135</v>
      </c>
      <c r="AH634" s="14">
        <v>18.809188586727856</v>
      </c>
      <c r="AI634" s="13">
        <v>30.622396631205945</v>
      </c>
      <c r="AJ634" s="13">
        <v>6.1437508150086693</v>
      </c>
      <c r="AK634" s="13">
        <v>12.819414471867722</v>
      </c>
      <c r="AL634" s="14">
        <v>5.6790787049513201</v>
      </c>
      <c r="AM634" s="13">
        <v>275.60156968085352</v>
      </c>
      <c r="AN634" s="13">
        <v>61.437508150086693</v>
      </c>
      <c r="AO634" s="13">
        <v>38.458243415603164</v>
      </c>
      <c r="AP634" s="14">
        <v>17.037236114853961</v>
      </c>
    </row>
    <row r="635" spans="2:42" x14ac:dyDescent="0.25">
      <c r="B635" s="11">
        <v>632</v>
      </c>
      <c r="C635" s="13">
        <v>1970.5352559338392</v>
      </c>
      <c r="D635" s="13">
        <v>3009.99033174739</v>
      </c>
      <c r="E635" s="13">
        <v>2524.7949675013501</v>
      </c>
      <c r="F635" s="14">
        <v>3600</v>
      </c>
      <c r="G635" s="13">
        <v>0</v>
      </c>
      <c r="H635" s="13">
        <v>0</v>
      </c>
      <c r="I635" s="13">
        <v>0</v>
      </c>
      <c r="J635" s="14">
        <v>0</v>
      </c>
      <c r="K635" s="13">
        <v>7</v>
      </c>
      <c r="L635" s="13">
        <v>12</v>
      </c>
      <c r="M635" s="13">
        <v>7</v>
      </c>
      <c r="N635" s="14">
        <v>0</v>
      </c>
      <c r="O635" s="13">
        <v>0.81196212814865776</v>
      </c>
      <c r="P635" s="13">
        <v>0.86379014994729952</v>
      </c>
      <c r="Q635" s="13">
        <v>0.83175070729733502</v>
      </c>
      <c r="R635" s="14">
        <v>1</v>
      </c>
      <c r="S635" s="13">
        <v>1050</v>
      </c>
      <c r="T635" s="13">
        <v>2400</v>
      </c>
      <c r="U635" s="13">
        <v>2800</v>
      </c>
      <c r="V635" s="14">
        <v>0</v>
      </c>
      <c r="W635" s="13">
        <v>1250</v>
      </c>
      <c r="X635" s="13">
        <v>2800</v>
      </c>
      <c r="Y635" s="13">
        <v>3800</v>
      </c>
      <c r="Z635" s="14">
        <v>2500</v>
      </c>
      <c r="AA635" s="13">
        <v>6.7389761877504943</v>
      </c>
      <c r="AB635" s="13">
        <v>4.3227363861640953</v>
      </c>
      <c r="AC635" s="13">
        <v>12.228819439734934</v>
      </c>
      <c r="AD635" s="14">
        <v>3.6302341309494697</v>
      </c>
      <c r="AE635" s="13">
        <v>47.172833314253459</v>
      </c>
      <c r="AF635" s="13">
        <v>51.872836633969143</v>
      </c>
      <c r="AG635" s="13">
        <v>85.60173607814454</v>
      </c>
      <c r="AH635" s="14">
        <v>0</v>
      </c>
      <c r="AI635" s="13">
        <v>31.943100307382764</v>
      </c>
      <c r="AJ635" s="13">
        <v>12.02244562015996</v>
      </c>
      <c r="AK635" s="13">
        <v>5.0768220953963201</v>
      </c>
      <c r="AL635" s="14">
        <v>5.4961009656775452</v>
      </c>
      <c r="AM635" s="13">
        <v>223.60170215167935</v>
      </c>
      <c r="AN635" s="13">
        <v>144.26934744191954</v>
      </c>
      <c r="AO635" s="13">
        <v>35.537754667774237</v>
      </c>
      <c r="AP635" s="14">
        <v>0</v>
      </c>
    </row>
    <row r="636" spans="2:42" x14ac:dyDescent="0.25">
      <c r="B636" s="11">
        <v>633</v>
      </c>
      <c r="C636" s="13">
        <v>2160.6339916390302</v>
      </c>
      <c r="D636" s="13">
        <v>2794.6835430457359</v>
      </c>
      <c r="E636" s="13">
        <v>2392.2488735033889</v>
      </c>
      <c r="F636" s="14">
        <v>3600</v>
      </c>
      <c r="G636" s="13">
        <v>0</v>
      </c>
      <c r="H636" s="13">
        <v>0</v>
      </c>
      <c r="I636" s="13">
        <v>0</v>
      </c>
      <c r="J636" s="14">
        <v>0</v>
      </c>
      <c r="K636" s="13">
        <v>12</v>
      </c>
      <c r="L636" s="13">
        <v>11</v>
      </c>
      <c r="M636" s="13">
        <v>4</v>
      </c>
      <c r="N636" s="14">
        <v>0</v>
      </c>
      <c r="O636" s="13">
        <v>0.74052338627990377</v>
      </c>
      <c r="P636" s="13">
        <v>0.93033789334388706</v>
      </c>
      <c r="Q636" s="13">
        <v>0.87783508783707875</v>
      </c>
      <c r="R636" s="14">
        <v>1</v>
      </c>
      <c r="S636" s="13">
        <v>1800</v>
      </c>
      <c r="T636" s="13">
        <v>2200</v>
      </c>
      <c r="U636" s="13">
        <v>1600</v>
      </c>
      <c r="V636" s="14">
        <v>0</v>
      </c>
      <c r="W636" s="13">
        <v>2000</v>
      </c>
      <c r="X636" s="13">
        <v>2600</v>
      </c>
      <c r="Y636" s="13">
        <v>2600</v>
      </c>
      <c r="Z636" s="14">
        <v>2500</v>
      </c>
      <c r="AA636" s="13">
        <v>3.586349061761485</v>
      </c>
      <c r="AB636" s="13">
        <v>2.2017694250166349</v>
      </c>
      <c r="AC636" s="13">
        <v>8.8851929560822338</v>
      </c>
      <c r="AD636" s="14">
        <v>5.4909254333430209</v>
      </c>
      <c r="AE636" s="13">
        <v>43.036188741137821</v>
      </c>
      <c r="AF636" s="13">
        <v>24.219463675182983</v>
      </c>
      <c r="AG636" s="13">
        <v>35.540771824328935</v>
      </c>
      <c r="AH636" s="14">
        <v>0</v>
      </c>
      <c r="AI636" s="13">
        <v>27.550844584650058</v>
      </c>
      <c r="AJ636" s="13">
        <v>6.9176336281472404</v>
      </c>
      <c r="AK636" s="13">
        <v>13.104491233243603</v>
      </c>
      <c r="AL636" s="14">
        <v>6.0734134625951715</v>
      </c>
      <c r="AM636" s="13">
        <v>330.61013501580067</v>
      </c>
      <c r="AN636" s="13">
        <v>76.093969909619645</v>
      </c>
      <c r="AO636" s="13">
        <v>52.417964932974414</v>
      </c>
      <c r="AP636" s="14">
        <v>0</v>
      </c>
    </row>
    <row r="637" spans="2:42" x14ac:dyDescent="0.25">
      <c r="B637" s="11">
        <v>634</v>
      </c>
      <c r="C637" s="13">
        <v>2472.4268966867908</v>
      </c>
      <c r="D637" s="13">
        <v>2750.0535554766984</v>
      </c>
      <c r="E637" s="13">
        <v>2163.5887717219089</v>
      </c>
      <c r="F637" s="14">
        <v>3662.342645993032</v>
      </c>
      <c r="G637" s="13">
        <v>0</v>
      </c>
      <c r="H637" s="13">
        <v>0</v>
      </c>
      <c r="I637" s="13">
        <v>0</v>
      </c>
      <c r="J637" s="14">
        <v>0</v>
      </c>
      <c r="K637" s="13">
        <v>13</v>
      </c>
      <c r="L637" s="13">
        <v>7</v>
      </c>
      <c r="M637" s="13">
        <v>1</v>
      </c>
      <c r="N637" s="14">
        <v>2</v>
      </c>
      <c r="O637" s="13">
        <v>0.64713743494058473</v>
      </c>
      <c r="P637" s="13">
        <v>0.94543613335170562</v>
      </c>
      <c r="Q637" s="13">
        <v>0.97060958507780504</v>
      </c>
      <c r="R637" s="14">
        <v>0.98297738578304761</v>
      </c>
      <c r="S637" s="13">
        <v>1950</v>
      </c>
      <c r="T637" s="13">
        <v>1400</v>
      </c>
      <c r="U637" s="13">
        <v>400</v>
      </c>
      <c r="V637" s="14">
        <v>2200</v>
      </c>
      <c r="W637" s="13">
        <v>2150</v>
      </c>
      <c r="X637" s="13">
        <v>1800</v>
      </c>
      <c r="Y637" s="13">
        <v>1400</v>
      </c>
      <c r="Z637" s="14">
        <v>4700</v>
      </c>
      <c r="AA637" s="13">
        <v>6.6457203806340601</v>
      </c>
      <c r="AB637" s="13">
        <v>2.8055433732012744</v>
      </c>
      <c r="AC637" s="13">
        <v>6.7066487495471785</v>
      </c>
      <c r="AD637" s="14">
        <v>2</v>
      </c>
      <c r="AE637" s="13">
        <v>86.394364948242782</v>
      </c>
      <c r="AF637" s="13">
        <v>19.638803612408921</v>
      </c>
      <c r="AG637" s="13">
        <v>6.7066487495471785</v>
      </c>
      <c r="AH637" s="14">
        <v>4</v>
      </c>
      <c r="AI637" s="13">
        <v>32.440594518255011</v>
      </c>
      <c r="AJ637" s="13">
        <v>8.4190234801621333</v>
      </c>
      <c r="AK637" s="13">
        <v>14.454449994433165</v>
      </c>
      <c r="AL637" s="14">
        <v>4.1281411181028593</v>
      </c>
      <c r="AM637" s="13">
        <v>421.72772873731515</v>
      </c>
      <c r="AN637" s="13">
        <v>58.933164361134935</v>
      </c>
      <c r="AO637" s="13">
        <v>14.454449994433165</v>
      </c>
      <c r="AP637" s="14">
        <v>8.2562822362057187</v>
      </c>
    </row>
    <row r="638" spans="2:42" x14ac:dyDescent="0.25">
      <c r="B638" s="11">
        <v>635</v>
      </c>
      <c r="C638" s="13">
        <v>1814.3279650628774</v>
      </c>
      <c r="D638" s="13">
        <v>2897.4908619065791</v>
      </c>
      <c r="E638" s="13">
        <v>2215.4575605043747</v>
      </c>
      <c r="F638" s="14">
        <v>3647.6943155032791</v>
      </c>
      <c r="G638" s="13">
        <v>0</v>
      </c>
      <c r="H638" s="13">
        <v>0</v>
      </c>
      <c r="I638" s="13">
        <v>0</v>
      </c>
      <c r="J638" s="14">
        <v>0</v>
      </c>
      <c r="K638" s="13">
        <v>5</v>
      </c>
      <c r="L638" s="13">
        <v>13</v>
      </c>
      <c r="M638" s="13">
        <v>2</v>
      </c>
      <c r="N638" s="14">
        <v>1</v>
      </c>
      <c r="O638" s="13">
        <v>0.88186922695894754</v>
      </c>
      <c r="P638" s="13">
        <v>0.89732811039451321</v>
      </c>
      <c r="Q638" s="13">
        <v>0.94788545600571594</v>
      </c>
      <c r="R638" s="14">
        <v>0.98692480471826527</v>
      </c>
      <c r="S638" s="13">
        <v>750</v>
      </c>
      <c r="T638" s="13">
        <v>2600</v>
      </c>
      <c r="U638" s="13">
        <v>800</v>
      </c>
      <c r="V638" s="14">
        <v>1100</v>
      </c>
      <c r="W638" s="13">
        <v>950</v>
      </c>
      <c r="X638" s="13">
        <v>3000</v>
      </c>
      <c r="Y638" s="13">
        <v>1800</v>
      </c>
      <c r="Z638" s="14">
        <v>3600</v>
      </c>
      <c r="AA638" s="13">
        <v>6.258339140274046</v>
      </c>
      <c r="AB638" s="13">
        <v>2</v>
      </c>
      <c r="AC638" s="13">
        <v>13.467098068341665</v>
      </c>
      <c r="AD638" s="14">
        <v>3.9729845311356242</v>
      </c>
      <c r="AE638" s="13">
        <v>31.29169570137023</v>
      </c>
      <c r="AF638" s="13">
        <v>26</v>
      </c>
      <c r="AG638" s="13">
        <v>26.93419613668333</v>
      </c>
      <c r="AH638" s="14">
        <v>3.9729845311356242</v>
      </c>
      <c r="AI638" s="13">
        <v>27.763323495549088</v>
      </c>
      <c r="AJ638" s="13">
        <v>9.3728862332231415</v>
      </c>
      <c r="AK638" s="13">
        <v>5.2941377696006011</v>
      </c>
      <c r="AL638" s="14">
        <v>5.4411560717133165</v>
      </c>
      <c r="AM638" s="13">
        <v>138.81661747774544</v>
      </c>
      <c r="AN638" s="13">
        <v>121.84752103190084</v>
      </c>
      <c r="AO638" s="13">
        <v>10.588275539201202</v>
      </c>
      <c r="AP638" s="14">
        <v>5.4411560717133165</v>
      </c>
    </row>
    <row r="639" spans="2:42" x14ac:dyDescent="0.25">
      <c r="B639" s="11">
        <v>636</v>
      </c>
      <c r="C639" s="13">
        <v>1983.3039446084977</v>
      </c>
      <c r="D639" s="13">
        <v>2826.4250111049842</v>
      </c>
      <c r="E639" s="13">
        <v>2308.1917861033667</v>
      </c>
      <c r="F639" s="14">
        <v>3600</v>
      </c>
      <c r="G639" s="13">
        <v>0</v>
      </c>
      <c r="H639" s="13">
        <v>0</v>
      </c>
      <c r="I639" s="13">
        <v>0</v>
      </c>
      <c r="J639" s="14">
        <v>0</v>
      </c>
      <c r="K639" s="13">
        <v>7</v>
      </c>
      <c r="L639" s="13">
        <v>9</v>
      </c>
      <c r="M639" s="13">
        <v>3</v>
      </c>
      <c r="N639" s="14">
        <v>0</v>
      </c>
      <c r="O639" s="13">
        <v>0.80673464314408883</v>
      </c>
      <c r="P639" s="13">
        <v>0.91988996339355777</v>
      </c>
      <c r="Q639" s="13">
        <v>0.90980308163437706</v>
      </c>
      <c r="R639" s="14">
        <v>1</v>
      </c>
      <c r="S639" s="13">
        <v>1050</v>
      </c>
      <c r="T639" s="13">
        <v>1800</v>
      </c>
      <c r="U639" s="13">
        <v>1200</v>
      </c>
      <c r="V639" s="14">
        <v>0</v>
      </c>
      <c r="W639" s="13">
        <v>1250</v>
      </c>
      <c r="X639" s="13">
        <v>2200</v>
      </c>
      <c r="Y639" s="13">
        <v>2200</v>
      </c>
      <c r="Z639" s="14">
        <v>2500</v>
      </c>
      <c r="AA639" s="13">
        <v>8.0491152441498581</v>
      </c>
      <c r="AB639" s="13">
        <v>2</v>
      </c>
      <c r="AC639" s="13">
        <v>14.973363130835919</v>
      </c>
      <c r="AD639" s="14">
        <v>6.3100932030377832</v>
      </c>
      <c r="AE639" s="13">
        <v>56.343806709049005</v>
      </c>
      <c r="AF639" s="13">
        <v>18</v>
      </c>
      <c r="AG639" s="13">
        <v>44.920089392507755</v>
      </c>
      <c r="AH639" s="14">
        <v>0</v>
      </c>
      <c r="AI639" s="13">
        <v>31.708329594780434</v>
      </c>
      <c r="AJ639" s="13">
        <v>10.817605857030767</v>
      </c>
      <c r="AK639" s="13">
        <v>6.6738972769135856</v>
      </c>
      <c r="AL639" s="14">
        <v>4.9611066791666172</v>
      </c>
      <c r="AM639" s="13">
        <v>221.95830716346305</v>
      </c>
      <c r="AN639" s="13">
        <v>97.358452713276904</v>
      </c>
      <c r="AO639" s="13">
        <v>20.021691830740757</v>
      </c>
      <c r="AP639" s="14">
        <v>0</v>
      </c>
    </row>
    <row r="640" spans="2:42" x14ac:dyDescent="0.25">
      <c r="B640" s="11">
        <v>637</v>
      </c>
      <c r="C640" s="13">
        <v>2200.6358756338755</v>
      </c>
      <c r="D640" s="13">
        <v>2833.2256235269274</v>
      </c>
      <c r="E640" s="13">
        <v>2488.5017226417363</v>
      </c>
      <c r="F640" s="14">
        <v>3677.7247857676775</v>
      </c>
      <c r="G640" s="13">
        <v>0</v>
      </c>
      <c r="H640" s="13">
        <v>0</v>
      </c>
      <c r="I640" s="13">
        <v>0</v>
      </c>
      <c r="J640" s="14">
        <v>0</v>
      </c>
      <c r="K640" s="13">
        <v>12</v>
      </c>
      <c r="L640" s="13">
        <v>14</v>
      </c>
      <c r="M640" s="13">
        <v>5</v>
      </c>
      <c r="N640" s="14">
        <v>2</v>
      </c>
      <c r="O640" s="13">
        <v>0.7270625811910536</v>
      </c>
      <c r="P640" s="13">
        <v>0.9176819447098612</v>
      </c>
      <c r="Q640" s="13">
        <v>0.84388127237086585</v>
      </c>
      <c r="R640" s="14">
        <v>0.97886606793731212</v>
      </c>
      <c r="S640" s="13">
        <v>1800</v>
      </c>
      <c r="T640" s="13">
        <v>2800</v>
      </c>
      <c r="U640" s="13">
        <v>2000</v>
      </c>
      <c r="V640" s="14">
        <v>2200</v>
      </c>
      <c r="W640" s="13">
        <v>2000</v>
      </c>
      <c r="X640" s="13">
        <v>3200</v>
      </c>
      <c r="Y640" s="13">
        <v>3000</v>
      </c>
      <c r="Z640" s="14">
        <v>4700</v>
      </c>
      <c r="AA640" s="13">
        <v>2.9337812547751598</v>
      </c>
      <c r="AB640" s="13">
        <v>2.4016661322316146</v>
      </c>
      <c r="AC640" s="13">
        <v>8.9107021118132437</v>
      </c>
      <c r="AD640" s="14">
        <v>2.7634919133769782</v>
      </c>
      <c r="AE640" s="13">
        <v>35.205375057301922</v>
      </c>
      <c r="AF640" s="13">
        <v>33.623325851242605</v>
      </c>
      <c r="AG640" s="13">
        <v>44.553510559066218</v>
      </c>
      <c r="AH640" s="14">
        <v>5.5269838267539564</v>
      </c>
      <c r="AI640" s="13">
        <v>29.818709002298398</v>
      </c>
      <c r="AJ640" s="13">
        <v>6.0653338404683836</v>
      </c>
      <c r="AK640" s="13">
        <v>13.570394666782079</v>
      </c>
      <c r="AL640" s="14">
        <v>4.8447236291906357</v>
      </c>
      <c r="AM640" s="13">
        <v>357.8245080275808</v>
      </c>
      <c r="AN640" s="13">
        <v>84.914673766557371</v>
      </c>
      <c r="AO640" s="13">
        <v>67.851973333910394</v>
      </c>
      <c r="AP640" s="14">
        <v>9.6894472583812714</v>
      </c>
    </row>
    <row r="641" spans="2:42" x14ac:dyDescent="0.25">
      <c r="B641" s="11">
        <v>638</v>
      </c>
      <c r="C641" s="13">
        <v>1998.5398815378583</v>
      </c>
      <c r="D641" s="13">
        <v>2869.7197742653707</v>
      </c>
      <c r="E641" s="13">
        <v>2474.5439754906934</v>
      </c>
      <c r="F641" s="14">
        <v>3600</v>
      </c>
      <c r="G641" s="13">
        <v>0</v>
      </c>
      <c r="H641" s="13">
        <v>0</v>
      </c>
      <c r="I641" s="13">
        <v>0</v>
      </c>
      <c r="J641" s="14">
        <v>0</v>
      </c>
      <c r="K641" s="13">
        <v>9</v>
      </c>
      <c r="L641" s="13">
        <v>14</v>
      </c>
      <c r="M641" s="13">
        <v>5</v>
      </c>
      <c r="N641" s="14">
        <v>0</v>
      </c>
      <c r="O641" s="13">
        <v>0.80058447408555822</v>
      </c>
      <c r="P641" s="13">
        <v>0.90601180760430966</v>
      </c>
      <c r="Q641" s="13">
        <v>0.84864121260305247</v>
      </c>
      <c r="R641" s="14">
        <v>1</v>
      </c>
      <c r="S641" s="13">
        <v>1350</v>
      </c>
      <c r="T641" s="13">
        <v>2800</v>
      </c>
      <c r="U641" s="13">
        <v>2000</v>
      </c>
      <c r="V641" s="14">
        <v>0</v>
      </c>
      <c r="W641" s="13">
        <v>1550</v>
      </c>
      <c r="X641" s="13">
        <v>3200</v>
      </c>
      <c r="Y641" s="13">
        <v>3000</v>
      </c>
      <c r="Z641" s="14">
        <v>2500</v>
      </c>
      <c r="AA641" s="13">
        <v>5.8978729173681081</v>
      </c>
      <c r="AB641" s="13">
        <v>2.4639348401937715</v>
      </c>
      <c r="AC641" s="13">
        <v>11.568810601940806</v>
      </c>
      <c r="AD641" s="14">
        <v>7.029696821435377</v>
      </c>
      <c r="AE641" s="13">
        <v>53.08085625631297</v>
      </c>
      <c r="AF641" s="13">
        <v>34.495087762712799</v>
      </c>
      <c r="AG641" s="13">
        <v>57.844053009704027</v>
      </c>
      <c r="AH641" s="14">
        <v>0</v>
      </c>
      <c r="AI641" s="13">
        <v>26.008611228942566</v>
      </c>
      <c r="AJ641" s="13">
        <v>7.2034220919343745</v>
      </c>
      <c r="AK641" s="13">
        <v>10.22685478321964</v>
      </c>
      <c r="AL641" s="14">
        <v>4.7335627849507613</v>
      </c>
      <c r="AM641" s="13">
        <v>234.07750106048309</v>
      </c>
      <c r="AN641" s="13">
        <v>100.84790928708125</v>
      </c>
      <c r="AO641" s="13">
        <v>51.134273916098195</v>
      </c>
      <c r="AP641" s="14">
        <v>0</v>
      </c>
    </row>
    <row r="642" spans="2:42" x14ac:dyDescent="0.25">
      <c r="B642" s="11">
        <v>639</v>
      </c>
      <c r="C642" s="13">
        <v>1929.1846773256932</v>
      </c>
      <c r="D642" s="13">
        <v>2688.0461703453079</v>
      </c>
      <c r="E642" s="13">
        <v>2750.0806906752114</v>
      </c>
      <c r="F642" s="14">
        <v>3600</v>
      </c>
      <c r="G642" s="13">
        <v>0</v>
      </c>
      <c r="H642" s="13">
        <v>0</v>
      </c>
      <c r="I642" s="13">
        <v>0</v>
      </c>
      <c r="J642" s="14">
        <v>0</v>
      </c>
      <c r="K642" s="13">
        <v>8</v>
      </c>
      <c r="L642" s="13">
        <v>4</v>
      </c>
      <c r="M642" s="13">
        <v>7</v>
      </c>
      <c r="N642" s="14">
        <v>0</v>
      </c>
      <c r="O642" s="13">
        <v>0.82936590716549696</v>
      </c>
      <c r="P642" s="13">
        <v>0.96724529090436073</v>
      </c>
      <c r="Q642" s="13">
        <v>0.7636139576269666</v>
      </c>
      <c r="R642" s="14">
        <v>1</v>
      </c>
      <c r="S642" s="13">
        <v>1200</v>
      </c>
      <c r="T642" s="13">
        <v>800</v>
      </c>
      <c r="U642" s="13">
        <v>2800</v>
      </c>
      <c r="V642" s="14">
        <v>0</v>
      </c>
      <c r="W642" s="13">
        <v>1400</v>
      </c>
      <c r="X642" s="13">
        <v>1200</v>
      </c>
      <c r="Y642" s="13">
        <v>3800</v>
      </c>
      <c r="Z642" s="14">
        <v>2500</v>
      </c>
      <c r="AA642" s="13">
        <v>4.9377688237154391</v>
      </c>
      <c r="AB642" s="13">
        <v>2.127095559384879</v>
      </c>
      <c r="AC642" s="13">
        <v>7.6327396032719079</v>
      </c>
      <c r="AD642" s="14">
        <v>5.3391519391767552</v>
      </c>
      <c r="AE642" s="13">
        <v>39.502150589723513</v>
      </c>
      <c r="AF642" s="13">
        <v>8.5083822375395162</v>
      </c>
      <c r="AG642" s="13">
        <v>53.429177222903355</v>
      </c>
      <c r="AH642" s="14">
        <v>0</v>
      </c>
      <c r="AI642" s="13">
        <v>25.776367886495088</v>
      </c>
      <c r="AJ642" s="13">
        <v>9.6645997150452541</v>
      </c>
      <c r="AK642" s="13">
        <v>16.68125332652582</v>
      </c>
      <c r="AL642" s="14">
        <v>4.551503425957157</v>
      </c>
      <c r="AM642" s="13">
        <v>206.2109430919607</v>
      </c>
      <c r="AN642" s="13">
        <v>38.658398860181016</v>
      </c>
      <c r="AO642" s="13">
        <v>116.76877328568074</v>
      </c>
      <c r="AP642" s="14">
        <v>0</v>
      </c>
    </row>
    <row r="643" spans="2:42" x14ac:dyDescent="0.25">
      <c r="B643" s="11">
        <v>640</v>
      </c>
      <c r="C643" s="13">
        <v>2481.4359072299098</v>
      </c>
      <c r="D643" s="13">
        <v>3008.8344789399371</v>
      </c>
      <c r="E643" s="13">
        <v>2739.3305271918202</v>
      </c>
      <c r="F643" s="14">
        <v>3714.4589182564209</v>
      </c>
      <c r="G643" s="13">
        <v>0</v>
      </c>
      <c r="H643" s="13">
        <v>0</v>
      </c>
      <c r="I643" s="13">
        <v>0</v>
      </c>
      <c r="J643" s="14">
        <v>0</v>
      </c>
      <c r="K643" s="13">
        <v>13</v>
      </c>
      <c r="L643" s="13">
        <v>16</v>
      </c>
      <c r="M643" s="13">
        <v>7</v>
      </c>
      <c r="N643" s="14">
        <v>2</v>
      </c>
      <c r="O643" s="13">
        <v>0.64478796141308392</v>
      </c>
      <c r="P643" s="13">
        <v>0.86412197752932673</v>
      </c>
      <c r="Q643" s="13">
        <v>0.76661066605671002</v>
      </c>
      <c r="R643" s="14">
        <v>0.96918557432581642</v>
      </c>
      <c r="S643" s="13">
        <v>1950</v>
      </c>
      <c r="T643" s="13">
        <v>3200</v>
      </c>
      <c r="U643" s="13">
        <v>2800</v>
      </c>
      <c r="V643" s="14">
        <v>2200</v>
      </c>
      <c r="W643" s="13">
        <v>2150</v>
      </c>
      <c r="X643" s="13">
        <v>3600</v>
      </c>
      <c r="Y643" s="13">
        <v>3800</v>
      </c>
      <c r="Z643" s="14">
        <v>4700</v>
      </c>
      <c r="AA643" s="13">
        <v>9.9372333321187121</v>
      </c>
      <c r="AB643" s="13">
        <v>4.8667463041725547</v>
      </c>
      <c r="AC643" s="13">
        <v>12.196048321779353</v>
      </c>
      <c r="AD643" s="14">
        <v>5.7916158566664917</v>
      </c>
      <c r="AE643" s="13">
        <v>129.18403331754325</v>
      </c>
      <c r="AF643" s="13">
        <v>77.867940866760875</v>
      </c>
      <c r="AG643" s="13">
        <v>85.372338252455464</v>
      </c>
      <c r="AH643" s="14">
        <v>11.583231713332983</v>
      </c>
      <c r="AI643" s="13">
        <v>29.409330942124296</v>
      </c>
      <c r="AJ643" s="13">
        <v>7.3622757181880374</v>
      </c>
      <c r="AK643" s="13">
        <v>11.809711740959045</v>
      </c>
      <c r="AL643" s="14">
        <v>5.3015773860396269</v>
      </c>
      <c r="AM643" s="13">
        <v>382.32130224761585</v>
      </c>
      <c r="AN643" s="13">
        <v>117.7964114910086</v>
      </c>
      <c r="AO643" s="13">
        <v>82.667982186713317</v>
      </c>
      <c r="AP643" s="14">
        <v>10.603154772079254</v>
      </c>
    </row>
    <row r="644" spans="2:42" x14ac:dyDescent="0.25">
      <c r="B644" s="11">
        <v>641</v>
      </c>
      <c r="C644" s="13">
        <v>1817.7303350488862</v>
      </c>
      <c r="D644" s="13">
        <v>2892.9412274035326</v>
      </c>
      <c r="E644" s="13">
        <v>2353.5028401154291</v>
      </c>
      <c r="F644" s="14">
        <v>3731.5568863684757</v>
      </c>
      <c r="G644" s="13">
        <v>0</v>
      </c>
      <c r="H644" s="13">
        <v>0</v>
      </c>
      <c r="I644" s="13">
        <v>0</v>
      </c>
      <c r="J644" s="14">
        <v>0</v>
      </c>
      <c r="K644" s="13">
        <v>5</v>
      </c>
      <c r="L644" s="13">
        <v>13</v>
      </c>
      <c r="M644" s="13">
        <v>3</v>
      </c>
      <c r="N644" s="14">
        <v>3</v>
      </c>
      <c r="O644" s="13">
        <v>0.88021857211123089</v>
      </c>
      <c r="P644" s="13">
        <v>0.89873930910568389</v>
      </c>
      <c r="Q644" s="13">
        <v>0.89228700480217138</v>
      </c>
      <c r="R644" s="14">
        <v>0.96474477265801351</v>
      </c>
      <c r="S644" s="13">
        <v>750</v>
      </c>
      <c r="T644" s="13">
        <v>2600</v>
      </c>
      <c r="U644" s="13">
        <v>1200</v>
      </c>
      <c r="V644" s="14">
        <v>3300</v>
      </c>
      <c r="W644" s="13">
        <v>950</v>
      </c>
      <c r="X644" s="13">
        <v>3000</v>
      </c>
      <c r="Y644" s="13">
        <v>2200</v>
      </c>
      <c r="Z644" s="14">
        <v>5800</v>
      </c>
      <c r="AA644" s="13">
        <v>6.19661701414201</v>
      </c>
      <c r="AB644" s="13">
        <v>4.5787554527950007</v>
      </c>
      <c r="AC644" s="13">
        <v>14.586200953243374</v>
      </c>
      <c r="AD644" s="14">
        <v>2.6144068909328189</v>
      </c>
      <c r="AE644" s="13">
        <v>30.98308507071005</v>
      </c>
      <c r="AF644" s="13">
        <v>59.52382088633501</v>
      </c>
      <c r="AG644" s="13">
        <v>43.758602859730118</v>
      </c>
      <c r="AH644" s="14">
        <v>7.8432206727984566</v>
      </c>
      <c r="AI644" s="13">
        <v>28.300434217823479</v>
      </c>
      <c r="AJ644" s="13">
        <v>6.637813384729248</v>
      </c>
      <c r="AK644" s="13">
        <v>11.264917894235523</v>
      </c>
      <c r="AL644" s="14">
        <v>5.8468476711439346</v>
      </c>
      <c r="AM644" s="13">
        <v>141.50217108911738</v>
      </c>
      <c r="AN644" s="13">
        <v>86.291574001480228</v>
      </c>
      <c r="AO644" s="13">
        <v>33.79475368270657</v>
      </c>
      <c r="AP644" s="14">
        <v>17.540543013431805</v>
      </c>
    </row>
    <row r="645" spans="2:42" x14ac:dyDescent="0.25">
      <c r="B645" s="11">
        <v>642</v>
      </c>
      <c r="C645" s="13">
        <v>2188.175467898267</v>
      </c>
      <c r="D645" s="13">
        <v>2760.995962147188</v>
      </c>
      <c r="E645" s="13">
        <v>2787.5254952896107</v>
      </c>
      <c r="F645" s="14">
        <v>3634.9890829999404</v>
      </c>
      <c r="G645" s="13">
        <v>0</v>
      </c>
      <c r="H645" s="13">
        <v>0</v>
      </c>
      <c r="I645" s="13">
        <v>0</v>
      </c>
      <c r="J645" s="14">
        <v>0</v>
      </c>
      <c r="K645" s="13">
        <v>10</v>
      </c>
      <c r="L645" s="13">
        <v>8</v>
      </c>
      <c r="M645" s="13">
        <v>6</v>
      </c>
      <c r="N645" s="14">
        <v>1</v>
      </c>
      <c r="O645" s="13">
        <v>0.73120278673848449</v>
      </c>
      <c r="P645" s="13">
        <v>0.94168917146043785</v>
      </c>
      <c r="Q645" s="13">
        <v>0.75335633828232307</v>
      </c>
      <c r="R645" s="14">
        <v>0.99037436366354525</v>
      </c>
      <c r="S645" s="13">
        <v>1500</v>
      </c>
      <c r="T645" s="13">
        <v>1600</v>
      </c>
      <c r="U645" s="13">
        <v>2400</v>
      </c>
      <c r="V645" s="14">
        <v>1100</v>
      </c>
      <c r="W645" s="13">
        <v>1700</v>
      </c>
      <c r="X645" s="13">
        <v>2000</v>
      </c>
      <c r="Y645" s="13">
        <v>3400</v>
      </c>
      <c r="Z645" s="14">
        <v>3600</v>
      </c>
      <c r="AA645" s="13">
        <v>6.6161334555371356</v>
      </c>
      <c r="AB645" s="13">
        <v>2.152708062749138</v>
      </c>
      <c r="AC645" s="13">
        <v>15.681682601439926</v>
      </c>
      <c r="AD645" s="14">
        <v>2.1141920400364547</v>
      </c>
      <c r="AE645" s="13">
        <v>66.161334555371354</v>
      </c>
      <c r="AF645" s="13">
        <v>17.221664501993104</v>
      </c>
      <c r="AG645" s="13">
        <v>94.090095608639558</v>
      </c>
      <c r="AH645" s="14">
        <v>2.1141920400364547</v>
      </c>
      <c r="AI645" s="13">
        <v>32.090665254121092</v>
      </c>
      <c r="AJ645" s="13">
        <v>8.3432410743720595</v>
      </c>
      <c r="AK645" s="13">
        <v>13.915556804681305</v>
      </c>
      <c r="AL645" s="14">
        <v>4.8162661222109691</v>
      </c>
      <c r="AM645" s="13">
        <v>320.90665254121092</v>
      </c>
      <c r="AN645" s="13">
        <v>66.745928594976476</v>
      </c>
      <c r="AO645" s="13">
        <v>83.493340828087838</v>
      </c>
      <c r="AP645" s="14">
        <v>4.8162661222109691</v>
      </c>
    </row>
    <row r="646" spans="2:42" x14ac:dyDescent="0.25">
      <c r="B646" s="11">
        <v>643</v>
      </c>
      <c r="C646" s="13">
        <v>2064.1998428713514</v>
      </c>
      <c r="D646" s="13">
        <v>2769.4225376525033</v>
      </c>
      <c r="E646" s="13">
        <v>2443.5766676997691</v>
      </c>
      <c r="F646" s="14">
        <v>3600</v>
      </c>
      <c r="G646" s="13">
        <v>0</v>
      </c>
      <c r="H646" s="13">
        <v>0</v>
      </c>
      <c r="I646" s="13">
        <v>0</v>
      </c>
      <c r="J646" s="14">
        <v>0</v>
      </c>
      <c r="K646" s="13">
        <v>10</v>
      </c>
      <c r="L646" s="13">
        <v>7</v>
      </c>
      <c r="M646" s="13">
        <v>4</v>
      </c>
      <c r="N646" s="14">
        <v>0</v>
      </c>
      <c r="O646" s="13">
        <v>0.77511874905210809</v>
      </c>
      <c r="P646" s="13">
        <v>0.93882387560978187</v>
      </c>
      <c r="Q646" s="13">
        <v>0.8593959943056787</v>
      </c>
      <c r="R646" s="14">
        <v>1</v>
      </c>
      <c r="S646" s="13">
        <v>1500</v>
      </c>
      <c r="T646" s="13">
        <v>1400</v>
      </c>
      <c r="U646" s="13">
        <v>1600</v>
      </c>
      <c r="V646" s="14">
        <v>0</v>
      </c>
      <c r="W646" s="13">
        <v>1700</v>
      </c>
      <c r="X646" s="13">
        <v>1800</v>
      </c>
      <c r="Y646" s="13">
        <v>2600</v>
      </c>
      <c r="Z646" s="14">
        <v>2500</v>
      </c>
      <c r="AA646" s="13">
        <v>7.8386035190734011</v>
      </c>
      <c r="AB646" s="13">
        <v>3.2225056197224076</v>
      </c>
      <c r="AC646" s="13">
        <v>13.266001904973249</v>
      </c>
      <c r="AD646" s="14">
        <v>9.8246097088296143</v>
      </c>
      <c r="AE646" s="13">
        <v>78.386035190734006</v>
      </c>
      <c r="AF646" s="13">
        <v>22.557539338056852</v>
      </c>
      <c r="AG646" s="13">
        <v>53.064007619892998</v>
      </c>
      <c r="AH646" s="14">
        <v>0</v>
      </c>
      <c r="AI646" s="13">
        <v>24.544296617423029</v>
      </c>
      <c r="AJ646" s="13">
        <v>9.3622971119795935</v>
      </c>
      <c r="AK646" s="13">
        <v>12.042719120004591</v>
      </c>
      <c r="AL646" s="14">
        <v>5.3218116384173451</v>
      </c>
      <c r="AM646" s="13">
        <v>245.44296617423029</v>
      </c>
      <c r="AN646" s="13">
        <v>65.536079783857161</v>
      </c>
      <c r="AO646" s="13">
        <v>48.170876480018364</v>
      </c>
      <c r="AP646" s="14">
        <v>0</v>
      </c>
    </row>
    <row r="647" spans="2:42" x14ac:dyDescent="0.25">
      <c r="B647" s="11">
        <v>644</v>
      </c>
      <c r="C647" s="13">
        <v>2149.7628908693932</v>
      </c>
      <c r="D647" s="13">
        <v>2843.7808175693626</v>
      </c>
      <c r="E647" s="13">
        <v>2603.2162819315845</v>
      </c>
      <c r="F647" s="14">
        <v>3600</v>
      </c>
      <c r="G647" s="13">
        <v>0</v>
      </c>
      <c r="H647" s="13">
        <v>0</v>
      </c>
      <c r="I647" s="13">
        <v>0</v>
      </c>
      <c r="J647" s="14">
        <v>0</v>
      </c>
      <c r="K647" s="13">
        <v>12</v>
      </c>
      <c r="L647" s="13">
        <v>17</v>
      </c>
      <c r="M647" s="13">
        <v>6</v>
      </c>
      <c r="N647" s="14">
        <v>0</v>
      </c>
      <c r="O647" s="13">
        <v>0.74426812686906996</v>
      </c>
      <c r="P647" s="13">
        <v>0.9142758063268297</v>
      </c>
      <c r="Q647" s="13">
        <v>0.80669440129722969</v>
      </c>
      <c r="R647" s="14">
        <v>1</v>
      </c>
      <c r="S647" s="13">
        <v>1800</v>
      </c>
      <c r="T647" s="13">
        <v>3400</v>
      </c>
      <c r="U647" s="13">
        <v>2400</v>
      </c>
      <c r="V647" s="14">
        <v>0</v>
      </c>
      <c r="W647" s="13">
        <v>2000</v>
      </c>
      <c r="X647" s="13">
        <v>3800</v>
      </c>
      <c r="Y647" s="13">
        <v>3400</v>
      </c>
      <c r="Z647" s="14">
        <v>2500</v>
      </c>
      <c r="AA647" s="13">
        <v>2</v>
      </c>
      <c r="AB647" s="13">
        <v>2.3588569132091779</v>
      </c>
      <c r="AC647" s="13">
        <v>11.79917532920456</v>
      </c>
      <c r="AD647" s="14">
        <v>5.1430372948036913</v>
      </c>
      <c r="AE647" s="13">
        <v>24</v>
      </c>
      <c r="AF647" s="13">
        <v>40.100567524556027</v>
      </c>
      <c r="AG647" s="13">
        <v>70.795051975227366</v>
      </c>
      <c r="AH647" s="14">
        <v>0</v>
      </c>
      <c r="AI647" s="13">
        <v>28.687824775711601</v>
      </c>
      <c r="AJ647" s="13">
        <v>4.9024865508711271</v>
      </c>
      <c r="AK647" s="13">
        <v>11.397496515127866</v>
      </c>
      <c r="AL647" s="14">
        <v>7.877620061289047</v>
      </c>
      <c r="AM647" s="13">
        <v>344.25389730853919</v>
      </c>
      <c r="AN647" s="13">
        <v>83.342271364809164</v>
      </c>
      <c r="AO647" s="13">
        <v>68.384979090767189</v>
      </c>
      <c r="AP647" s="14">
        <v>0</v>
      </c>
    </row>
    <row r="648" spans="2:42" x14ac:dyDescent="0.25">
      <c r="B648" s="11">
        <v>645</v>
      </c>
      <c r="C648" s="13">
        <v>1997.7668010272978</v>
      </c>
      <c r="D648" s="13">
        <v>2985.0235905319705</v>
      </c>
      <c r="E648" s="13">
        <v>2239.3423767062081</v>
      </c>
      <c r="F648" s="14">
        <v>3664.6453667559813</v>
      </c>
      <c r="G648" s="13">
        <v>0</v>
      </c>
      <c r="H648" s="13">
        <v>0</v>
      </c>
      <c r="I648" s="13">
        <v>0</v>
      </c>
      <c r="J648" s="14">
        <v>0</v>
      </c>
      <c r="K648" s="13">
        <v>8</v>
      </c>
      <c r="L648" s="13">
        <v>16</v>
      </c>
      <c r="M648" s="13">
        <v>2</v>
      </c>
      <c r="N648" s="14">
        <v>1</v>
      </c>
      <c r="O648" s="13">
        <v>0.80089427813959224</v>
      </c>
      <c r="P648" s="13">
        <v>0.87101489189123815</v>
      </c>
      <c r="Q648" s="13">
        <v>0.9377753137904874</v>
      </c>
      <c r="R648" s="14">
        <v>0.98235972098626101</v>
      </c>
      <c r="S648" s="13">
        <v>1200</v>
      </c>
      <c r="T648" s="13">
        <v>3200</v>
      </c>
      <c r="U648" s="13">
        <v>800</v>
      </c>
      <c r="V648" s="14">
        <v>1100</v>
      </c>
      <c r="W648" s="13">
        <v>1400</v>
      </c>
      <c r="X648" s="13">
        <v>3600</v>
      </c>
      <c r="Y648" s="13">
        <v>1800</v>
      </c>
      <c r="Z648" s="14">
        <v>3600</v>
      </c>
      <c r="AA648" s="13">
        <v>7.2563464387270278</v>
      </c>
      <c r="AB648" s="13">
        <v>4.5654429456257333</v>
      </c>
      <c r="AC648" s="13">
        <v>13.412511869529141</v>
      </c>
      <c r="AD648" s="14">
        <v>5.7141833525029613</v>
      </c>
      <c r="AE648" s="13">
        <v>58.050771509816222</v>
      </c>
      <c r="AF648" s="13">
        <v>73.047087130011732</v>
      </c>
      <c r="AG648" s="13">
        <v>26.825023739058281</v>
      </c>
      <c r="AH648" s="14">
        <v>5.7141833525029613</v>
      </c>
      <c r="AI648" s="13">
        <v>28.582683496146377</v>
      </c>
      <c r="AJ648" s="13">
        <v>7.0432167841628424</v>
      </c>
      <c r="AK648" s="13">
        <v>8.9883751658953823</v>
      </c>
      <c r="AL648" s="14">
        <v>6.9868175373891335</v>
      </c>
      <c r="AM648" s="13">
        <v>228.66146796917101</v>
      </c>
      <c r="AN648" s="13">
        <v>112.69146854660548</v>
      </c>
      <c r="AO648" s="13">
        <v>17.976750331790765</v>
      </c>
      <c r="AP648" s="14">
        <v>6.9868175373891335</v>
      </c>
    </row>
    <row r="649" spans="2:42" x14ac:dyDescent="0.25">
      <c r="B649" s="11">
        <v>646</v>
      </c>
      <c r="C649" s="13">
        <v>2198.3085411293414</v>
      </c>
      <c r="D649" s="13">
        <v>2846.3478481340153</v>
      </c>
      <c r="E649" s="13">
        <v>2401.0947715398697</v>
      </c>
      <c r="F649" s="14">
        <v>3795.0197718924082</v>
      </c>
      <c r="G649" s="13">
        <v>0</v>
      </c>
      <c r="H649" s="13">
        <v>0</v>
      </c>
      <c r="I649" s="13">
        <v>0</v>
      </c>
      <c r="J649" s="14">
        <v>0</v>
      </c>
      <c r="K649" s="13">
        <v>10</v>
      </c>
      <c r="L649" s="13">
        <v>13</v>
      </c>
      <c r="M649" s="13">
        <v>5</v>
      </c>
      <c r="N649" s="14">
        <v>3</v>
      </c>
      <c r="O649" s="13">
        <v>0.72783231746806065</v>
      </c>
      <c r="P649" s="13">
        <v>0.91345125006575922</v>
      </c>
      <c r="Q649" s="13">
        <v>0.87460104652730075</v>
      </c>
      <c r="R649" s="14">
        <v>0.94861165853816865</v>
      </c>
      <c r="S649" s="13">
        <v>1500</v>
      </c>
      <c r="T649" s="13">
        <v>2600</v>
      </c>
      <c r="U649" s="13">
        <v>2000</v>
      </c>
      <c r="V649" s="14">
        <v>3300</v>
      </c>
      <c r="W649" s="13">
        <v>1700</v>
      </c>
      <c r="X649" s="13">
        <v>3000</v>
      </c>
      <c r="Y649" s="13">
        <v>3000</v>
      </c>
      <c r="Z649" s="14">
        <v>5800</v>
      </c>
      <c r="AA649" s="13">
        <v>9.7958168922730486</v>
      </c>
      <c r="AB649" s="13">
        <v>2.9526815315641421</v>
      </c>
      <c r="AC649" s="13">
        <v>7.8020832194988428</v>
      </c>
      <c r="AD649" s="14">
        <v>6.5174127674397022</v>
      </c>
      <c r="AE649" s="13">
        <v>97.958168922730493</v>
      </c>
      <c r="AF649" s="13">
        <v>38.384859910333844</v>
      </c>
      <c r="AG649" s="13">
        <v>39.010416097494215</v>
      </c>
      <c r="AH649" s="14">
        <v>19.552238302319108</v>
      </c>
      <c r="AI649" s="13">
        <v>29.396329392326212</v>
      </c>
      <c r="AJ649" s="13">
        <v>6.6342569226902182</v>
      </c>
      <c r="AK649" s="13">
        <v>10.255366080569846</v>
      </c>
      <c r="AL649" s="14">
        <v>5.8157891833998168</v>
      </c>
      <c r="AM649" s="13">
        <v>293.96329392326214</v>
      </c>
      <c r="AN649" s="13">
        <v>86.245339994972838</v>
      </c>
      <c r="AO649" s="13">
        <v>51.276830402849228</v>
      </c>
      <c r="AP649" s="14">
        <v>17.447367550199452</v>
      </c>
    </row>
    <row r="650" spans="2:42" x14ac:dyDescent="0.25">
      <c r="B650" s="11">
        <v>647</v>
      </c>
      <c r="C650" s="13">
        <v>2519.9940749907064</v>
      </c>
      <c r="D650" s="13">
        <v>2788.2194283657036</v>
      </c>
      <c r="E650" s="13">
        <v>2446.072917023525</v>
      </c>
      <c r="F650" s="14">
        <v>3600</v>
      </c>
      <c r="G650" s="13">
        <v>0</v>
      </c>
      <c r="H650" s="13">
        <v>0</v>
      </c>
      <c r="I650" s="13">
        <v>0</v>
      </c>
      <c r="J650" s="14">
        <v>0</v>
      </c>
      <c r="K650" s="13">
        <v>15</v>
      </c>
      <c r="L650" s="13">
        <v>11</v>
      </c>
      <c r="M650" s="13">
        <v>6</v>
      </c>
      <c r="N650" s="14">
        <v>0</v>
      </c>
      <c r="O650" s="13">
        <v>0.63492212774583634</v>
      </c>
      <c r="P650" s="13">
        <v>0.93249475760377043</v>
      </c>
      <c r="Q650" s="13">
        <v>0.85851896948164585</v>
      </c>
      <c r="R650" s="14">
        <v>1</v>
      </c>
      <c r="S650" s="13">
        <v>2250</v>
      </c>
      <c r="T650" s="13">
        <v>2200</v>
      </c>
      <c r="U650" s="13">
        <v>2400</v>
      </c>
      <c r="V650" s="14">
        <v>0</v>
      </c>
      <c r="W650" s="13">
        <v>2450</v>
      </c>
      <c r="X650" s="13">
        <v>2600</v>
      </c>
      <c r="Y650" s="13">
        <v>3400</v>
      </c>
      <c r="Z650" s="14">
        <v>2500</v>
      </c>
      <c r="AA650" s="13">
        <v>3.847791242205588</v>
      </c>
      <c r="AB650" s="13">
        <v>2.263627180240062</v>
      </c>
      <c r="AC650" s="13">
        <v>10.825008038513589</v>
      </c>
      <c r="AD650" s="14">
        <v>3.4946845064183281</v>
      </c>
      <c r="AE650" s="13">
        <v>57.71686863308382</v>
      </c>
      <c r="AF650" s="13">
        <v>24.899898982640682</v>
      </c>
      <c r="AG650" s="13">
        <v>64.950048231081539</v>
      </c>
      <c r="AH650" s="14">
        <v>0</v>
      </c>
      <c r="AI650" s="13">
        <v>31.199684494194127</v>
      </c>
      <c r="AJ650" s="13">
        <v>6.5734227334481652</v>
      </c>
      <c r="AK650" s="13">
        <v>6.1527156236889091</v>
      </c>
      <c r="AL650" s="14">
        <v>6.3481074754915277</v>
      </c>
      <c r="AM650" s="13">
        <v>467.99526741291191</v>
      </c>
      <c r="AN650" s="13">
        <v>72.307650067929814</v>
      </c>
      <c r="AO650" s="13">
        <v>36.916293742133455</v>
      </c>
      <c r="AP650" s="14">
        <v>0</v>
      </c>
    </row>
    <row r="651" spans="2:42" x14ac:dyDescent="0.25">
      <c r="B651" s="11">
        <v>648</v>
      </c>
      <c r="C651" s="13">
        <v>2214.2618601583649</v>
      </c>
      <c r="D651" s="13">
        <v>2904.6990164317772</v>
      </c>
      <c r="E651" s="13">
        <v>2404.6182883680599</v>
      </c>
      <c r="F651" s="14">
        <v>3676.8221150528198</v>
      </c>
      <c r="G651" s="13">
        <v>0</v>
      </c>
      <c r="H651" s="13">
        <v>0</v>
      </c>
      <c r="I651" s="13">
        <v>0</v>
      </c>
      <c r="J651" s="14">
        <v>0</v>
      </c>
      <c r="K651" s="13">
        <v>13</v>
      </c>
      <c r="L651" s="13">
        <v>11</v>
      </c>
      <c r="M651" s="13">
        <v>4</v>
      </c>
      <c r="N651" s="14">
        <v>2</v>
      </c>
      <c r="O651" s="13">
        <v>0.72258842948483404</v>
      </c>
      <c r="P651" s="13">
        <v>0.89510134622964177</v>
      </c>
      <c r="Q651" s="13">
        <v>0.87331948282952021</v>
      </c>
      <c r="R651" s="14">
        <v>0.97910638245502501</v>
      </c>
      <c r="S651" s="13">
        <v>1950</v>
      </c>
      <c r="T651" s="13">
        <v>2200</v>
      </c>
      <c r="U651" s="13">
        <v>1600</v>
      </c>
      <c r="V651" s="14">
        <v>2200</v>
      </c>
      <c r="W651" s="13">
        <v>2150</v>
      </c>
      <c r="X651" s="13">
        <v>2600</v>
      </c>
      <c r="Y651" s="13">
        <v>2600</v>
      </c>
      <c r="Z651" s="14">
        <v>4700</v>
      </c>
      <c r="AA651" s="13">
        <v>2</v>
      </c>
      <c r="AB651" s="13">
        <v>3.5019973662196215</v>
      </c>
      <c r="AC651" s="13">
        <v>9.8467478276970368</v>
      </c>
      <c r="AD651" s="14">
        <v>2.2623462225783029</v>
      </c>
      <c r="AE651" s="13">
        <v>26</v>
      </c>
      <c r="AF651" s="13">
        <v>38.521971028415834</v>
      </c>
      <c r="AG651" s="13">
        <v>39.386991310788147</v>
      </c>
      <c r="AH651" s="14">
        <v>4.5246924451566057</v>
      </c>
      <c r="AI651" s="13">
        <v>28.728666272449157</v>
      </c>
      <c r="AJ651" s="13">
        <v>10.230190036445455</v>
      </c>
      <c r="AK651" s="13">
        <v>12.955745262989339</v>
      </c>
      <c r="AL651" s="14">
        <v>5.2593560936126904</v>
      </c>
      <c r="AM651" s="13">
        <v>373.47266154183905</v>
      </c>
      <c r="AN651" s="13">
        <v>112.5320904009</v>
      </c>
      <c r="AO651" s="13">
        <v>51.822981051957356</v>
      </c>
      <c r="AP651" s="14">
        <v>10.518712187225381</v>
      </c>
    </row>
    <row r="652" spans="2:42" x14ac:dyDescent="0.25">
      <c r="B652" s="11">
        <v>649</v>
      </c>
      <c r="C652" s="13">
        <v>2555.6174151649079</v>
      </c>
      <c r="D652" s="13">
        <v>2902.5495290610306</v>
      </c>
      <c r="E652" s="13">
        <v>2146.3903532101167</v>
      </c>
      <c r="F652" s="14">
        <v>3600</v>
      </c>
      <c r="G652" s="13">
        <v>0</v>
      </c>
      <c r="H652" s="13">
        <v>0</v>
      </c>
      <c r="I652" s="13">
        <v>0</v>
      </c>
      <c r="J652" s="14">
        <v>0</v>
      </c>
      <c r="K652" s="13">
        <v>12</v>
      </c>
      <c r="L652" s="13">
        <v>11</v>
      </c>
      <c r="M652" s="13">
        <v>1</v>
      </c>
      <c r="N652" s="14">
        <v>0</v>
      </c>
      <c r="O652" s="13">
        <v>0.62607180186896472</v>
      </c>
      <c r="P652" s="13">
        <v>0.89576421486288815</v>
      </c>
      <c r="Q652" s="13">
        <v>0.97838680501860442</v>
      </c>
      <c r="R652" s="14">
        <v>1</v>
      </c>
      <c r="S652" s="13">
        <v>1800</v>
      </c>
      <c r="T652" s="13">
        <v>2200</v>
      </c>
      <c r="U652" s="13">
        <v>400</v>
      </c>
      <c r="V652" s="14">
        <v>0</v>
      </c>
      <c r="W652" s="13">
        <v>2000</v>
      </c>
      <c r="X652" s="13">
        <v>2600</v>
      </c>
      <c r="Y652" s="13">
        <v>1400</v>
      </c>
      <c r="Z652" s="14">
        <v>2500</v>
      </c>
      <c r="AA652" s="13">
        <v>9.0530882663632593</v>
      </c>
      <c r="AB652" s="13">
        <v>2.6661080756874549</v>
      </c>
      <c r="AC652" s="13">
        <v>5.3417214864717621</v>
      </c>
      <c r="AD652" s="14">
        <v>2</v>
      </c>
      <c r="AE652" s="13">
        <v>108.6370591963591</v>
      </c>
      <c r="AF652" s="13">
        <v>29.327188832562005</v>
      </c>
      <c r="AG652" s="13">
        <v>5.3417214864717621</v>
      </c>
      <c r="AH652" s="14">
        <v>0</v>
      </c>
      <c r="AI652" s="13">
        <v>35.818295509360979</v>
      </c>
      <c r="AJ652" s="13">
        <v>10.9793037968072</v>
      </c>
      <c r="AK652" s="13">
        <v>10.219778900133095</v>
      </c>
      <c r="AL652" s="14">
        <v>5.1630351847232312</v>
      </c>
      <c r="AM652" s="13">
        <v>429.81954611233175</v>
      </c>
      <c r="AN652" s="13">
        <v>120.7723417648792</v>
      </c>
      <c r="AO652" s="13">
        <v>10.219778900133095</v>
      </c>
      <c r="AP652" s="14">
        <v>0</v>
      </c>
    </row>
    <row r="653" spans="2:42" x14ac:dyDescent="0.25">
      <c r="B653" s="11">
        <v>650</v>
      </c>
      <c r="C653" s="13">
        <v>2041.0453065632701</v>
      </c>
      <c r="D653" s="13">
        <v>3123.4103476761879</v>
      </c>
      <c r="E653" s="13">
        <v>2162.9276752354335</v>
      </c>
      <c r="F653" s="14">
        <v>3600</v>
      </c>
      <c r="G653" s="13">
        <v>0</v>
      </c>
      <c r="H653" s="13">
        <v>0</v>
      </c>
      <c r="I653" s="13">
        <v>0</v>
      </c>
      <c r="J653" s="14">
        <v>0</v>
      </c>
      <c r="K653" s="13">
        <v>9</v>
      </c>
      <c r="L653" s="13">
        <v>15</v>
      </c>
      <c r="M653" s="13">
        <v>2</v>
      </c>
      <c r="N653" s="14">
        <v>0</v>
      </c>
      <c r="O653" s="13">
        <v>0.78391204489923549</v>
      </c>
      <c r="P653" s="13">
        <v>0.83242344443610994</v>
      </c>
      <c r="Q653" s="13">
        <v>0.97090625083957838</v>
      </c>
      <c r="R653" s="14">
        <v>1</v>
      </c>
      <c r="S653" s="13">
        <v>1350</v>
      </c>
      <c r="T653" s="13">
        <v>3000</v>
      </c>
      <c r="U653" s="13">
        <v>800</v>
      </c>
      <c r="V653" s="14">
        <v>0</v>
      </c>
      <c r="W653" s="13">
        <v>1550</v>
      </c>
      <c r="X653" s="13">
        <v>3400</v>
      </c>
      <c r="Y653" s="13">
        <v>1800</v>
      </c>
      <c r="Z653" s="14">
        <v>2500</v>
      </c>
      <c r="AA653" s="13">
        <v>2.1796490512049775</v>
      </c>
      <c r="AB653" s="13">
        <v>2</v>
      </c>
      <c r="AC653" s="13">
        <v>8.6310971552727391</v>
      </c>
      <c r="AD653" s="14">
        <v>2</v>
      </c>
      <c r="AE653" s="13">
        <v>19.616841460844796</v>
      </c>
      <c r="AF653" s="13">
        <v>30</v>
      </c>
      <c r="AG653" s="13">
        <v>17.262194310545478</v>
      </c>
      <c r="AH653" s="14">
        <v>0</v>
      </c>
      <c r="AI653" s="13">
        <v>32.394423764917342</v>
      </c>
      <c r="AJ653" s="13">
        <v>14.087349334133442</v>
      </c>
      <c r="AK653" s="13">
        <v>1.8426525424790139</v>
      </c>
      <c r="AL653" s="14">
        <v>4.6628351534199535</v>
      </c>
      <c r="AM653" s="13">
        <v>291.54981388425608</v>
      </c>
      <c r="AN653" s="13">
        <v>211.31024001200163</v>
      </c>
      <c r="AO653" s="13">
        <v>3.6853050849580278</v>
      </c>
      <c r="AP653" s="14">
        <v>0</v>
      </c>
    </row>
    <row r="654" spans="2:42" x14ac:dyDescent="0.25">
      <c r="B654" s="11">
        <v>651</v>
      </c>
      <c r="C654" s="13">
        <v>1766.236714539061</v>
      </c>
      <c r="D654" s="13">
        <v>3098.5193568576838</v>
      </c>
      <c r="E654" s="13">
        <v>2615.9636396932319</v>
      </c>
      <c r="F654" s="14">
        <v>3695.3926307993565</v>
      </c>
      <c r="G654" s="13">
        <v>0</v>
      </c>
      <c r="H654" s="13">
        <v>0</v>
      </c>
      <c r="I654" s="13">
        <v>0</v>
      </c>
      <c r="J654" s="14">
        <v>0</v>
      </c>
      <c r="K654" s="13">
        <v>4</v>
      </c>
      <c r="L654" s="13">
        <v>12</v>
      </c>
      <c r="M654" s="13">
        <v>7</v>
      </c>
      <c r="N654" s="14">
        <v>2</v>
      </c>
      <c r="O654" s="13">
        <v>0.90588084078954034</v>
      </c>
      <c r="P654" s="13">
        <v>0.83911045907963933</v>
      </c>
      <c r="Q654" s="13">
        <v>0.80276345134761207</v>
      </c>
      <c r="R654" s="14">
        <v>0.97418606347690806</v>
      </c>
      <c r="S654" s="13">
        <v>600</v>
      </c>
      <c r="T654" s="13">
        <v>2400</v>
      </c>
      <c r="U654" s="13">
        <v>2800</v>
      </c>
      <c r="V654" s="14">
        <v>2200</v>
      </c>
      <c r="W654" s="13">
        <v>800</v>
      </c>
      <c r="X654" s="13">
        <v>2800</v>
      </c>
      <c r="Y654" s="13">
        <v>3800</v>
      </c>
      <c r="Z654" s="14">
        <v>4700</v>
      </c>
      <c r="AA654" s="13">
        <v>6.962344854328169</v>
      </c>
      <c r="AB654" s="13">
        <v>3.6793933477259353</v>
      </c>
      <c r="AC654" s="13">
        <v>11.655677343756201</v>
      </c>
      <c r="AD654" s="14">
        <v>4.4640288407803004</v>
      </c>
      <c r="AE654" s="13">
        <v>27.849379417312676</v>
      </c>
      <c r="AF654" s="13">
        <v>44.152720172711227</v>
      </c>
      <c r="AG654" s="13">
        <v>81.589741406293413</v>
      </c>
      <c r="AH654" s="14">
        <v>8.9280576815606008</v>
      </c>
      <c r="AI654" s="13">
        <v>26.920552461437353</v>
      </c>
      <c r="AJ654" s="13">
        <v>15.627351562717358</v>
      </c>
      <c r="AK654" s="13">
        <v>8.6315105176322682</v>
      </c>
      <c r="AL654" s="14">
        <v>4.8289883075327751</v>
      </c>
      <c r="AM654" s="13">
        <v>107.68220984574941</v>
      </c>
      <c r="AN654" s="13">
        <v>187.5282187526083</v>
      </c>
      <c r="AO654" s="13">
        <v>60.420573623425881</v>
      </c>
      <c r="AP654" s="14">
        <v>9.6579766150655502</v>
      </c>
    </row>
    <row r="655" spans="2:42" x14ac:dyDescent="0.25">
      <c r="B655" s="11">
        <v>652</v>
      </c>
      <c r="C655" s="13">
        <v>2390.0973032646048</v>
      </c>
      <c r="D655" s="13">
        <v>3085.6047787603688</v>
      </c>
      <c r="E655" s="13">
        <v>2224.2370425890485</v>
      </c>
      <c r="F655" s="14">
        <v>3702.9800591886492</v>
      </c>
      <c r="G655" s="13">
        <v>0</v>
      </c>
      <c r="H655" s="13">
        <v>0</v>
      </c>
      <c r="I655" s="13">
        <v>0</v>
      </c>
      <c r="J655" s="14">
        <v>0</v>
      </c>
      <c r="K655" s="13">
        <v>12</v>
      </c>
      <c r="L655" s="13">
        <v>15</v>
      </c>
      <c r="M655" s="13">
        <v>2</v>
      </c>
      <c r="N655" s="14">
        <v>2</v>
      </c>
      <c r="O655" s="13">
        <v>0.66942881271594235</v>
      </c>
      <c r="P655" s="13">
        <v>0.84262249588702709</v>
      </c>
      <c r="Q655" s="13">
        <v>0.94414397377159298</v>
      </c>
      <c r="R655" s="14">
        <v>0.97218995037979949</v>
      </c>
      <c r="S655" s="13">
        <v>1800</v>
      </c>
      <c r="T655" s="13">
        <v>3000</v>
      </c>
      <c r="U655" s="13">
        <v>800</v>
      </c>
      <c r="V655" s="14">
        <v>2200</v>
      </c>
      <c r="W655" s="13">
        <v>2000</v>
      </c>
      <c r="X655" s="13">
        <v>3400</v>
      </c>
      <c r="Y655" s="13">
        <v>1800</v>
      </c>
      <c r="Z655" s="14">
        <v>4700</v>
      </c>
      <c r="AA655" s="13">
        <v>6.7933310049901205</v>
      </c>
      <c r="AB655" s="13">
        <v>3.346918005723218</v>
      </c>
      <c r="AC655" s="13">
        <v>8.3995163300607345</v>
      </c>
      <c r="AD655" s="14">
        <v>3.7442909134934168</v>
      </c>
      <c r="AE655" s="13">
        <v>81.519972059881439</v>
      </c>
      <c r="AF655" s="13">
        <v>50.203770085848269</v>
      </c>
      <c r="AG655" s="13">
        <v>16.799032660121469</v>
      </c>
      <c r="AH655" s="14">
        <v>7.4885818269868336</v>
      </c>
      <c r="AI655" s="13">
        <v>32.875211469096797</v>
      </c>
      <c r="AJ655" s="13">
        <v>11.761322389122181</v>
      </c>
      <c r="AK655" s="13">
        <v>11.708653112165811</v>
      </c>
      <c r="AL655" s="14">
        <v>6.2673269497787505</v>
      </c>
      <c r="AM655" s="13">
        <v>394.50253762916157</v>
      </c>
      <c r="AN655" s="13">
        <v>176.41983583683273</v>
      </c>
      <c r="AO655" s="13">
        <v>23.417306224331622</v>
      </c>
      <c r="AP655" s="14">
        <v>12.534653899557501</v>
      </c>
    </row>
    <row r="656" spans="2:42" x14ac:dyDescent="0.25">
      <c r="B656" s="11">
        <v>653</v>
      </c>
      <c r="C656" s="13">
        <v>2074.6496078126888</v>
      </c>
      <c r="D656" s="13">
        <v>2962.5219993274259</v>
      </c>
      <c r="E656" s="13">
        <v>2777.8322795209824</v>
      </c>
      <c r="F656" s="14">
        <v>3600</v>
      </c>
      <c r="G656" s="13">
        <v>0</v>
      </c>
      <c r="H656" s="13">
        <v>0</v>
      </c>
      <c r="I656" s="13">
        <v>0</v>
      </c>
      <c r="J656" s="14">
        <v>0</v>
      </c>
      <c r="K656" s="13">
        <v>10</v>
      </c>
      <c r="L656" s="13">
        <v>16</v>
      </c>
      <c r="M656" s="13">
        <v>6</v>
      </c>
      <c r="N656" s="14">
        <v>0</v>
      </c>
      <c r="O656" s="13">
        <v>0.77121456749840578</v>
      </c>
      <c r="P656" s="13">
        <v>0.87763061357528205</v>
      </c>
      <c r="Q656" s="13">
        <v>0.75598516709660035</v>
      </c>
      <c r="R656" s="14">
        <v>1</v>
      </c>
      <c r="S656" s="13">
        <v>1500</v>
      </c>
      <c r="T656" s="13">
        <v>3200</v>
      </c>
      <c r="U656" s="13">
        <v>2400</v>
      </c>
      <c r="V656" s="14">
        <v>0</v>
      </c>
      <c r="W656" s="13">
        <v>1700</v>
      </c>
      <c r="X656" s="13">
        <v>3600</v>
      </c>
      <c r="Y656" s="13">
        <v>3400</v>
      </c>
      <c r="Z656" s="14">
        <v>2500</v>
      </c>
      <c r="AA656" s="13">
        <v>4.4624430318309862</v>
      </c>
      <c r="AB656" s="13">
        <v>2</v>
      </c>
      <c r="AC656" s="13">
        <v>13.206322674330039</v>
      </c>
      <c r="AD656" s="14">
        <v>4.0575179965694605</v>
      </c>
      <c r="AE656" s="13">
        <v>44.624430318309862</v>
      </c>
      <c r="AF656" s="13">
        <v>32</v>
      </c>
      <c r="AG656" s="13">
        <v>79.237936045980234</v>
      </c>
      <c r="AH656" s="14">
        <v>0</v>
      </c>
      <c r="AI656" s="13">
        <v>28.482659248398594</v>
      </c>
      <c r="AJ656" s="13">
        <v>9.0132447782246192</v>
      </c>
      <c r="AK656" s="13">
        <v>16.075457274077912</v>
      </c>
      <c r="AL656" s="14">
        <v>4.5968666156205797</v>
      </c>
      <c r="AM656" s="13">
        <v>284.82659248398596</v>
      </c>
      <c r="AN656" s="13">
        <v>144.21191645159391</v>
      </c>
      <c r="AO656" s="13">
        <v>96.452743644467475</v>
      </c>
      <c r="AP656" s="14">
        <v>0</v>
      </c>
    </row>
    <row r="657" spans="2:42" x14ac:dyDescent="0.25">
      <c r="B657" s="11">
        <v>654</v>
      </c>
      <c r="C657" s="13">
        <v>2110.6226111815367</v>
      </c>
      <c r="D657" s="13">
        <v>2757.5199325099302</v>
      </c>
      <c r="E657" s="13">
        <v>2520.8794250217666</v>
      </c>
      <c r="F657" s="14">
        <v>3642.0151501381947</v>
      </c>
      <c r="G657" s="13">
        <v>0</v>
      </c>
      <c r="H657" s="13">
        <v>0</v>
      </c>
      <c r="I657" s="13">
        <v>0</v>
      </c>
      <c r="J657" s="14">
        <v>0</v>
      </c>
      <c r="K657" s="13">
        <v>10</v>
      </c>
      <c r="L657" s="13">
        <v>11</v>
      </c>
      <c r="M657" s="13">
        <v>5</v>
      </c>
      <c r="N657" s="14">
        <v>1</v>
      </c>
      <c r="O657" s="13">
        <v>0.75807015025974356</v>
      </c>
      <c r="P657" s="13">
        <v>0.94287623068365145</v>
      </c>
      <c r="Q657" s="13">
        <v>0.83304261963337167</v>
      </c>
      <c r="R657" s="14">
        <v>0.98846376294272131</v>
      </c>
      <c r="S657" s="13">
        <v>1500</v>
      </c>
      <c r="T657" s="13">
        <v>2200</v>
      </c>
      <c r="U657" s="13">
        <v>2000</v>
      </c>
      <c r="V657" s="14">
        <v>1100</v>
      </c>
      <c r="W657" s="13">
        <v>1700</v>
      </c>
      <c r="X657" s="13">
        <v>2600</v>
      </c>
      <c r="Y657" s="13">
        <v>3000</v>
      </c>
      <c r="Z657" s="14">
        <v>3600</v>
      </c>
      <c r="AA657" s="13">
        <v>4.1035810029005946</v>
      </c>
      <c r="AB657" s="13">
        <v>2</v>
      </c>
      <c r="AC657" s="13">
        <v>13.842476178233333</v>
      </c>
      <c r="AD657" s="14">
        <v>4.4301221653675045</v>
      </c>
      <c r="AE657" s="13">
        <v>41.035810029005944</v>
      </c>
      <c r="AF657" s="13">
        <v>22</v>
      </c>
      <c r="AG657" s="13">
        <v>69.212380891166674</v>
      </c>
      <c r="AH657" s="14">
        <v>4.4301221653675045</v>
      </c>
      <c r="AI657" s="13">
        <v>30.734317359696334</v>
      </c>
      <c r="AJ657" s="13">
        <v>5.4780207105038121</v>
      </c>
      <c r="AK657" s="13">
        <v>10.199386594561137</v>
      </c>
      <c r="AL657" s="14">
        <v>3.8759685158731729</v>
      </c>
      <c r="AM657" s="13">
        <v>307.34317359696331</v>
      </c>
      <c r="AN657" s="13">
        <v>60.258227815541936</v>
      </c>
      <c r="AO657" s="13">
        <v>50.996932972805681</v>
      </c>
      <c r="AP657" s="14">
        <v>3.8759685158731729</v>
      </c>
    </row>
    <row r="658" spans="2:42" x14ac:dyDescent="0.25">
      <c r="B658" s="11">
        <v>655</v>
      </c>
      <c r="C658" s="13">
        <v>2195.4806213700572</v>
      </c>
      <c r="D658" s="13">
        <v>2888.9516535707667</v>
      </c>
      <c r="E658" s="13">
        <v>2339.7189842926682</v>
      </c>
      <c r="F658" s="14">
        <v>3718.5077290655968</v>
      </c>
      <c r="G658" s="13">
        <v>0</v>
      </c>
      <c r="H658" s="13">
        <v>0</v>
      </c>
      <c r="I658" s="13">
        <v>0</v>
      </c>
      <c r="J658" s="14">
        <v>0</v>
      </c>
      <c r="K658" s="13">
        <v>11</v>
      </c>
      <c r="L658" s="13">
        <v>11</v>
      </c>
      <c r="M658" s="13">
        <v>4</v>
      </c>
      <c r="N658" s="14">
        <v>2</v>
      </c>
      <c r="O658" s="13">
        <v>0.72876981214324887</v>
      </c>
      <c r="P658" s="13">
        <v>0.89998044681238598</v>
      </c>
      <c r="Q658" s="13">
        <v>0.89754368541607621</v>
      </c>
      <c r="R658" s="14">
        <v>0.96813029911453863</v>
      </c>
      <c r="S658" s="13">
        <v>1650</v>
      </c>
      <c r="T658" s="13">
        <v>2200</v>
      </c>
      <c r="U658" s="13">
        <v>1600</v>
      </c>
      <c r="V658" s="14">
        <v>2200</v>
      </c>
      <c r="W658" s="13">
        <v>1850</v>
      </c>
      <c r="X658" s="13">
        <v>2600</v>
      </c>
      <c r="Y658" s="13">
        <v>2600</v>
      </c>
      <c r="Z658" s="14">
        <v>4700</v>
      </c>
      <c r="AA658" s="13">
        <v>7.2586996423716217</v>
      </c>
      <c r="AB658" s="13">
        <v>4.4316167081794458</v>
      </c>
      <c r="AC658" s="13">
        <v>9.1470826050087801</v>
      </c>
      <c r="AD658" s="14">
        <v>6.8612898081752842</v>
      </c>
      <c r="AE658" s="13">
        <v>79.845696066087839</v>
      </c>
      <c r="AF658" s="13">
        <v>48.747783789973901</v>
      </c>
      <c r="AG658" s="13">
        <v>36.58833042003512</v>
      </c>
      <c r="AH658" s="14">
        <v>13.722579616350568</v>
      </c>
      <c r="AI658" s="13">
        <v>28.247797677057619</v>
      </c>
      <c r="AJ658" s="13">
        <v>8.6618520727445727</v>
      </c>
      <c r="AK658" s="13">
        <v>9.2950540200974991</v>
      </c>
      <c r="AL658" s="14">
        <v>4.6118025105908016</v>
      </c>
      <c r="AM658" s="13">
        <v>310.7257744476338</v>
      </c>
      <c r="AN658" s="13">
        <v>95.280372800190293</v>
      </c>
      <c r="AO658" s="13">
        <v>37.180216080389997</v>
      </c>
      <c r="AP658" s="14">
        <v>9.2236050211816032</v>
      </c>
    </row>
    <row r="659" spans="2:42" x14ac:dyDescent="0.25">
      <c r="B659" s="11">
        <v>656</v>
      </c>
      <c r="C659" s="13">
        <v>1787.9239179498747</v>
      </c>
      <c r="D659" s="13">
        <v>2902.8011975190043</v>
      </c>
      <c r="E659" s="13">
        <v>2210.8498832241266</v>
      </c>
      <c r="F659" s="14">
        <v>3600</v>
      </c>
      <c r="G659" s="13">
        <v>0</v>
      </c>
      <c r="H659" s="13">
        <v>0</v>
      </c>
      <c r="I659" s="13">
        <v>0</v>
      </c>
      <c r="J659" s="14">
        <v>0</v>
      </c>
      <c r="K659" s="13">
        <v>4</v>
      </c>
      <c r="L659" s="13">
        <v>12</v>
      </c>
      <c r="M659" s="13">
        <v>2</v>
      </c>
      <c r="N659" s="14">
        <v>0</v>
      </c>
      <c r="O659" s="13">
        <v>0.89489266513904131</v>
      </c>
      <c r="P659" s="13">
        <v>0.89568655346504422</v>
      </c>
      <c r="Q659" s="13">
        <v>0.94986096339455117</v>
      </c>
      <c r="R659" s="14">
        <v>1</v>
      </c>
      <c r="S659" s="13">
        <v>600</v>
      </c>
      <c r="T659" s="13">
        <v>2400</v>
      </c>
      <c r="U659" s="13">
        <v>800</v>
      </c>
      <c r="V659" s="14">
        <v>0</v>
      </c>
      <c r="W659" s="13">
        <v>800</v>
      </c>
      <c r="X659" s="13">
        <v>2800</v>
      </c>
      <c r="Y659" s="13">
        <v>1800</v>
      </c>
      <c r="Z659" s="14">
        <v>2500</v>
      </c>
      <c r="AA659" s="13">
        <v>6.2786909019221131</v>
      </c>
      <c r="AB659" s="13">
        <v>4.4201801801180896</v>
      </c>
      <c r="AC659" s="13">
        <v>8.4050916087622607</v>
      </c>
      <c r="AD659" s="14">
        <v>3.6240098711755833</v>
      </c>
      <c r="AE659" s="13">
        <v>25.114763607688452</v>
      </c>
      <c r="AF659" s="13">
        <v>53.042162161417075</v>
      </c>
      <c r="AG659" s="13">
        <v>16.810183217524521</v>
      </c>
      <c r="AH659" s="14">
        <v>0</v>
      </c>
      <c r="AI659" s="13">
        <v>31.559949648023</v>
      </c>
      <c r="AJ659" s="13">
        <v>8.0974334040766092</v>
      </c>
      <c r="AK659" s="13">
        <v>9.6449615691992676</v>
      </c>
      <c r="AL659" s="14">
        <v>5.8452850495802036</v>
      </c>
      <c r="AM659" s="13">
        <v>126.239798592092</v>
      </c>
      <c r="AN659" s="13">
        <v>97.169200848919303</v>
      </c>
      <c r="AO659" s="13">
        <v>19.289923138398535</v>
      </c>
      <c r="AP659" s="14">
        <v>0</v>
      </c>
    </row>
    <row r="660" spans="2:42" x14ac:dyDescent="0.25">
      <c r="B660" s="11">
        <v>657</v>
      </c>
      <c r="C660" s="13">
        <v>2346.7611496999575</v>
      </c>
      <c r="D660" s="13">
        <v>2997.3308996965748</v>
      </c>
      <c r="E660" s="13">
        <v>2170.2966253190662</v>
      </c>
      <c r="F660" s="14">
        <v>3652.9796152687377</v>
      </c>
      <c r="G660" s="13">
        <v>0</v>
      </c>
      <c r="H660" s="13">
        <v>0</v>
      </c>
      <c r="I660" s="13">
        <v>0</v>
      </c>
      <c r="J660" s="14">
        <v>0</v>
      </c>
      <c r="K660" s="13">
        <v>13</v>
      </c>
      <c r="L660" s="13">
        <v>16</v>
      </c>
      <c r="M660" s="13">
        <v>1</v>
      </c>
      <c r="N660" s="14">
        <v>1</v>
      </c>
      <c r="O660" s="13">
        <v>0.68179073111235289</v>
      </c>
      <c r="P660" s="13">
        <v>0.86743842672265603</v>
      </c>
      <c r="Q660" s="13">
        <v>0.9676096693424423</v>
      </c>
      <c r="R660" s="14">
        <v>0.98549687629044158</v>
      </c>
      <c r="S660" s="13">
        <v>1950</v>
      </c>
      <c r="T660" s="13">
        <v>3200</v>
      </c>
      <c r="U660" s="13">
        <v>400</v>
      </c>
      <c r="V660" s="14">
        <v>1100</v>
      </c>
      <c r="W660" s="13">
        <v>2150</v>
      </c>
      <c r="X660" s="13">
        <v>3600</v>
      </c>
      <c r="Y660" s="13">
        <v>1400</v>
      </c>
      <c r="Z660" s="14">
        <v>3600</v>
      </c>
      <c r="AA660" s="13">
        <v>8.1439096097761574</v>
      </c>
      <c r="AB660" s="13">
        <v>2.6573491234853743</v>
      </c>
      <c r="AC660" s="13">
        <v>12.498207533491478</v>
      </c>
      <c r="AD660" s="14">
        <v>6.2261588972396602</v>
      </c>
      <c r="AE660" s="13">
        <v>105.87082492709004</v>
      </c>
      <c r="AF660" s="13">
        <v>42.517585975765989</v>
      </c>
      <c r="AG660" s="13">
        <v>12.498207533491478</v>
      </c>
      <c r="AH660" s="14">
        <v>6.2261588972396602</v>
      </c>
      <c r="AI660" s="13">
        <v>27.103886328547823</v>
      </c>
      <c r="AJ660" s="13">
        <v>9.2731924714755785</v>
      </c>
      <c r="AK660" s="13">
        <v>10.822830539949987</v>
      </c>
      <c r="AL660" s="14">
        <v>4.2160901736423995</v>
      </c>
      <c r="AM660" s="13">
        <v>352.35052227112169</v>
      </c>
      <c r="AN660" s="13">
        <v>148.37107954360926</v>
      </c>
      <c r="AO660" s="13">
        <v>10.822830539949987</v>
      </c>
      <c r="AP660" s="14">
        <v>4.2160901736423995</v>
      </c>
    </row>
    <row r="661" spans="2:42" x14ac:dyDescent="0.25">
      <c r="B661" s="11">
        <v>658</v>
      </c>
      <c r="C661" s="13">
        <v>1811.4736332875591</v>
      </c>
      <c r="D661" s="13">
        <v>2916.641859625377</v>
      </c>
      <c r="E661" s="13">
        <v>2526.8055227444015</v>
      </c>
      <c r="F661" s="14">
        <v>3635.323675263021</v>
      </c>
      <c r="G661" s="13">
        <v>0</v>
      </c>
      <c r="H661" s="13">
        <v>0</v>
      </c>
      <c r="I661" s="13">
        <v>0</v>
      </c>
      <c r="J661" s="14">
        <v>0</v>
      </c>
      <c r="K661" s="13">
        <v>6</v>
      </c>
      <c r="L661" s="13">
        <v>10</v>
      </c>
      <c r="M661" s="13">
        <v>5</v>
      </c>
      <c r="N661" s="14">
        <v>1</v>
      </c>
      <c r="O661" s="13">
        <v>0.88325878478078346</v>
      </c>
      <c r="P661" s="13">
        <v>0.89143615333490156</v>
      </c>
      <c r="Q661" s="13">
        <v>0.83108889113047302</v>
      </c>
      <c r="R661" s="14">
        <v>0.99028321040478873</v>
      </c>
      <c r="S661" s="13">
        <v>900</v>
      </c>
      <c r="T661" s="13">
        <v>2000</v>
      </c>
      <c r="U661" s="13">
        <v>2000</v>
      </c>
      <c r="V661" s="14">
        <v>1100</v>
      </c>
      <c r="W661" s="13">
        <v>1100</v>
      </c>
      <c r="X661" s="13">
        <v>2400</v>
      </c>
      <c r="Y661" s="13">
        <v>3000</v>
      </c>
      <c r="Z661" s="14">
        <v>3600</v>
      </c>
      <c r="AA661" s="13">
        <v>2.6315280609479181</v>
      </c>
      <c r="AB661" s="13">
        <v>3.3590802989267026</v>
      </c>
      <c r="AC661" s="13">
        <v>10.681407521532023</v>
      </c>
      <c r="AD661" s="14">
        <v>2</v>
      </c>
      <c r="AE661" s="13">
        <v>15.789168365687509</v>
      </c>
      <c r="AF661" s="13">
        <v>33.590802989267026</v>
      </c>
      <c r="AG661" s="13">
        <v>53.407037607660115</v>
      </c>
      <c r="AH661" s="14">
        <v>2</v>
      </c>
      <c r="AI661" s="13">
        <v>25.386363591664047</v>
      </c>
      <c r="AJ661" s="13">
        <v>12.274113620847478</v>
      </c>
      <c r="AK661" s="13">
        <v>13.641792155679873</v>
      </c>
      <c r="AL661" s="14">
        <v>4.9960885085520887</v>
      </c>
      <c r="AM661" s="13">
        <v>152.31818154998427</v>
      </c>
      <c r="AN661" s="13">
        <v>122.74113620847479</v>
      </c>
      <c r="AO661" s="13">
        <v>68.208960778399359</v>
      </c>
      <c r="AP661" s="14">
        <v>4.9960885085520887</v>
      </c>
    </row>
    <row r="662" spans="2:42" x14ac:dyDescent="0.25">
      <c r="B662" s="11">
        <v>659</v>
      </c>
      <c r="C662" s="13">
        <v>2224.5553549740657</v>
      </c>
      <c r="D662" s="13">
        <v>3247.5166244099555</v>
      </c>
      <c r="E662" s="13">
        <v>2270.4748555126798</v>
      </c>
      <c r="F662" s="14">
        <v>3655.9636290984772</v>
      </c>
      <c r="G662" s="13">
        <v>0</v>
      </c>
      <c r="H662" s="13">
        <v>0</v>
      </c>
      <c r="I662" s="13">
        <v>0</v>
      </c>
      <c r="J662" s="14">
        <v>0</v>
      </c>
      <c r="K662" s="13">
        <v>11</v>
      </c>
      <c r="L662" s="13">
        <v>19</v>
      </c>
      <c r="M662" s="13">
        <v>2</v>
      </c>
      <c r="N662" s="14">
        <v>1</v>
      </c>
      <c r="O662" s="13">
        <v>0.71924485781953174</v>
      </c>
      <c r="P662" s="13">
        <v>0.80061175990820266</v>
      </c>
      <c r="Q662" s="13">
        <v>0.92491665120238209</v>
      </c>
      <c r="R662" s="14">
        <v>0.98469250934198238</v>
      </c>
      <c r="S662" s="13">
        <v>1650</v>
      </c>
      <c r="T662" s="13">
        <v>3800</v>
      </c>
      <c r="U662" s="13">
        <v>800</v>
      </c>
      <c r="V662" s="14">
        <v>1100</v>
      </c>
      <c r="W662" s="13">
        <v>1850</v>
      </c>
      <c r="X662" s="13">
        <v>4200</v>
      </c>
      <c r="Y662" s="13">
        <v>1800</v>
      </c>
      <c r="Z662" s="14">
        <v>3600</v>
      </c>
      <c r="AA662" s="13">
        <v>8.543730352110428</v>
      </c>
      <c r="AB662" s="13">
        <v>2</v>
      </c>
      <c r="AC662" s="13">
        <v>12.66517544096876</v>
      </c>
      <c r="AD662" s="14">
        <v>4.905903153457543</v>
      </c>
      <c r="AE662" s="13">
        <v>93.981033873214713</v>
      </c>
      <c r="AF662" s="13">
        <v>38</v>
      </c>
      <c r="AG662" s="13">
        <v>25.33035088193752</v>
      </c>
      <c r="AH662" s="14">
        <v>4.905903153457543</v>
      </c>
      <c r="AI662" s="13">
        <v>28.209670078787237</v>
      </c>
      <c r="AJ662" s="13">
        <v>13.111529775378321</v>
      </c>
      <c r="AK662" s="13">
        <v>14.364830126173652</v>
      </c>
      <c r="AL662" s="14">
        <v>6.1154901203151084</v>
      </c>
      <c r="AM662" s="13">
        <v>310.30637086665962</v>
      </c>
      <c r="AN662" s="13">
        <v>249.11906573218809</v>
      </c>
      <c r="AO662" s="13">
        <v>28.729660252347305</v>
      </c>
      <c r="AP662" s="14">
        <v>6.1154901203151084</v>
      </c>
    </row>
    <row r="663" spans="2:42" x14ac:dyDescent="0.25">
      <c r="B663" s="11">
        <v>660</v>
      </c>
      <c r="C663" s="13">
        <v>1869.4361269374399</v>
      </c>
      <c r="D663" s="13">
        <v>2942.9995350311369</v>
      </c>
      <c r="E663" s="13">
        <v>2342.3943419694624</v>
      </c>
      <c r="F663" s="14">
        <v>3658.3549423867444</v>
      </c>
      <c r="G663" s="13">
        <v>0</v>
      </c>
      <c r="H663" s="13">
        <v>0</v>
      </c>
      <c r="I663" s="13">
        <v>0</v>
      </c>
      <c r="J663" s="14">
        <v>0</v>
      </c>
      <c r="K663" s="13">
        <v>6</v>
      </c>
      <c r="L663" s="13">
        <v>15</v>
      </c>
      <c r="M663" s="13">
        <v>3</v>
      </c>
      <c r="N663" s="14">
        <v>1</v>
      </c>
      <c r="O663" s="13">
        <v>0.85587305013793791</v>
      </c>
      <c r="P663" s="13">
        <v>0.88345239917698182</v>
      </c>
      <c r="Q663" s="13">
        <v>0.8965185589691701</v>
      </c>
      <c r="R663" s="14">
        <v>0.98404885712137247</v>
      </c>
      <c r="S663" s="13">
        <v>900</v>
      </c>
      <c r="T663" s="13">
        <v>3000</v>
      </c>
      <c r="U663" s="13">
        <v>1200</v>
      </c>
      <c r="V663" s="14">
        <v>1100</v>
      </c>
      <c r="W663" s="13">
        <v>1100</v>
      </c>
      <c r="X663" s="13">
        <v>3400</v>
      </c>
      <c r="Y663" s="13">
        <v>2200</v>
      </c>
      <c r="Z663" s="14">
        <v>3600</v>
      </c>
      <c r="AA663" s="13">
        <v>7.4831949193728491</v>
      </c>
      <c r="AB663" s="13">
        <v>2.611079383835508</v>
      </c>
      <c r="AC663" s="13">
        <v>15.145274711604229</v>
      </c>
      <c r="AD663" s="14">
        <v>7.2523813512437236</v>
      </c>
      <c r="AE663" s="13">
        <v>44.899169516237095</v>
      </c>
      <c r="AF663" s="13">
        <v>39.166190757532618</v>
      </c>
      <c r="AG663" s="13">
        <v>45.435824134812684</v>
      </c>
      <c r="AH663" s="14">
        <v>7.2523813512437236</v>
      </c>
      <c r="AI663" s="13">
        <v>27.107273047522071</v>
      </c>
      <c r="AJ663" s="13">
        <v>8.5774902951742327</v>
      </c>
      <c r="AK663" s="13">
        <v>9.6902711357949443</v>
      </c>
      <c r="AL663" s="14">
        <v>4.2324415213681572</v>
      </c>
      <c r="AM663" s="13">
        <v>162.64363828513243</v>
      </c>
      <c r="AN663" s="13">
        <v>128.66235442761348</v>
      </c>
      <c r="AO663" s="13">
        <v>29.070813407384833</v>
      </c>
      <c r="AP663" s="14">
        <v>4.2324415213681572</v>
      </c>
    </row>
    <row r="664" spans="2:42" x14ac:dyDescent="0.25">
      <c r="B664" s="11">
        <v>661</v>
      </c>
      <c r="C664" s="13">
        <v>2425.4783842669917</v>
      </c>
      <c r="D664" s="13">
        <v>2997.3261518850077</v>
      </c>
      <c r="E664" s="13">
        <v>2190.5880931901938</v>
      </c>
      <c r="F664" s="14">
        <v>3664.0359756692101</v>
      </c>
      <c r="G664" s="13">
        <v>0</v>
      </c>
      <c r="H664" s="13">
        <v>0</v>
      </c>
      <c r="I664" s="13">
        <v>0</v>
      </c>
      <c r="J664" s="14">
        <v>0</v>
      </c>
      <c r="K664" s="13">
        <v>14</v>
      </c>
      <c r="L664" s="13">
        <v>12</v>
      </c>
      <c r="M664" s="13">
        <v>2</v>
      </c>
      <c r="N664" s="14">
        <v>1</v>
      </c>
      <c r="O664" s="13">
        <v>0.65966368134982944</v>
      </c>
      <c r="P664" s="13">
        <v>0.8674398007587093</v>
      </c>
      <c r="Q664" s="13">
        <v>0.95864667872896692</v>
      </c>
      <c r="R664" s="14">
        <v>0.98252310400486331</v>
      </c>
      <c r="S664" s="13">
        <v>2100</v>
      </c>
      <c r="T664" s="13">
        <v>2400</v>
      </c>
      <c r="U664" s="13">
        <v>800</v>
      </c>
      <c r="V664" s="14">
        <v>1100</v>
      </c>
      <c r="W664" s="13">
        <v>2300</v>
      </c>
      <c r="X664" s="13">
        <v>2800</v>
      </c>
      <c r="Y664" s="13">
        <v>1800</v>
      </c>
      <c r="Z664" s="14">
        <v>3600</v>
      </c>
      <c r="AA664" s="13">
        <v>4.6591544136477907</v>
      </c>
      <c r="AB664" s="13">
        <v>2.0076112635084709</v>
      </c>
      <c r="AC664" s="13">
        <v>6.8854374107682448</v>
      </c>
      <c r="AD664" s="14">
        <v>7.6972269364575352</v>
      </c>
      <c r="AE664" s="13">
        <v>65.22816179106907</v>
      </c>
      <c r="AF664" s="13">
        <v>24.09133516210165</v>
      </c>
      <c r="AG664" s="13">
        <v>13.77087482153649</v>
      </c>
      <c r="AH664" s="14">
        <v>7.6972269364575352</v>
      </c>
      <c r="AI664" s="13">
        <v>30.346866933226902</v>
      </c>
      <c r="AJ664" s="13">
        <v>13.89961264544641</v>
      </c>
      <c r="AK664" s="13">
        <v>8.0017582468036732</v>
      </c>
      <c r="AL664" s="14">
        <v>4.8861381800408941</v>
      </c>
      <c r="AM664" s="13">
        <v>424.85613706517665</v>
      </c>
      <c r="AN664" s="13">
        <v>166.79535174535692</v>
      </c>
      <c r="AO664" s="13">
        <v>16.003516493607346</v>
      </c>
      <c r="AP664" s="14">
        <v>4.8861381800408941</v>
      </c>
    </row>
    <row r="665" spans="2:42" x14ac:dyDescent="0.25">
      <c r="B665" s="11">
        <v>662</v>
      </c>
      <c r="C665" s="13">
        <v>1799.8120925298635</v>
      </c>
      <c r="D665" s="13">
        <v>2830.0691333821783</v>
      </c>
      <c r="E665" s="13">
        <v>2394.3957883067992</v>
      </c>
      <c r="F665" s="14">
        <v>3670.4212180852451</v>
      </c>
      <c r="G665" s="13">
        <v>0</v>
      </c>
      <c r="H665" s="13">
        <v>0</v>
      </c>
      <c r="I665" s="13">
        <v>0</v>
      </c>
      <c r="J665" s="14">
        <v>0</v>
      </c>
      <c r="K665" s="13">
        <v>6</v>
      </c>
      <c r="L665" s="13">
        <v>7</v>
      </c>
      <c r="M665" s="13">
        <v>5</v>
      </c>
      <c r="N665" s="14">
        <v>1</v>
      </c>
      <c r="O665" s="13">
        <v>0.88898169238934144</v>
      </c>
      <c r="P665" s="13">
        <v>0.91870547236165012</v>
      </c>
      <c r="Q665" s="13">
        <v>0.87704798440403975</v>
      </c>
      <c r="R665" s="14">
        <v>0.98081385925455666</v>
      </c>
      <c r="S665" s="13">
        <v>900</v>
      </c>
      <c r="T665" s="13">
        <v>1400</v>
      </c>
      <c r="U665" s="13">
        <v>2000</v>
      </c>
      <c r="V665" s="14">
        <v>1100</v>
      </c>
      <c r="W665" s="13">
        <v>1100</v>
      </c>
      <c r="X665" s="13">
        <v>1800</v>
      </c>
      <c r="Y665" s="13">
        <v>3000</v>
      </c>
      <c r="Z665" s="14">
        <v>3600</v>
      </c>
      <c r="AA665" s="13">
        <v>2</v>
      </c>
      <c r="AB665" s="13">
        <v>3.6546837231720533</v>
      </c>
      <c r="AC665" s="13">
        <v>6.5318221217064991</v>
      </c>
      <c r="AD665" s="14">
        <v>7.9499604290691943</v>
      </c>
      <c r="AE665" s="13">
        <v>12</v>
      </c>
      <c r="AF665" s="13">
        <v>25.582786062204374</v>
      </c>
      <c r="AG665" s="13">
        <v>32.659110608532494</v>
      </c>
      <c r="AH665" s="14">
        <v>7.9499604290691943</v>
      </c>
      <c r="AI665" s="13">
        <v>24.644393826558058</v>
      </c>
      <c r="AJ665" s="13">
        <v>13.068761962431353</v>
      </c>
      <c r="AK665" s="13">
        <v>11.17326812411177</v>
      </c>
      <c r="AL665" s="14">
        <v>5.864060907650015</v>
      </c>
      <c r="AM665" s="13">
        <v>147.86636295934835</v>
      </c>
      <c r="AN665" s="13">
        <v>91.481333737019469</v>
      </c>
      <c r="AO665" s="13">
        <v>55.866340620558852</v>
      </c>
      <c r="AP665" s="14">
        <v>5.864060907650015</v>
      </c>
    </row>
    <row r="666" spans="2:42" x14ac:dyDescent="0.25">
      <c r="B666" s="11">
        <v>663</v>
      </c>
      <c r="C666" s="13">
        <v>2427.3813694365135</v>
      </c>
      <c r="D666" s="13">
        <v>2710.1014906915698</v>
      </c>
      <c r="E666" s="13">
        <v>2501.6594965683348</v>
      </c>
      <c r="F666" s="14">
        <v>3628.4203677405158</v>
      </c>
      <c r="G666" s="13">
        <v>0</v>
      </c>
      <c r="H666" s="13">
        <v>0</v>
      </c>
      <c r="I666" s="13">
        <v>0</v>
      </c>
      <c r="J666" s="14">
        <v>0</v>
      </c>
      <c r="K666" s="13">
        <v>13</v>
      </c>
      <c r="L666" s="13">
        <v>8</v>
      </c>
      <c r="M666" s="13">
        <v>6</v>
      </c>
      <c r="N666" s="14">
        <v>1</v>
      </c>
      <c r="O666" s="13">
        <v>0.65914652726012313</v>
      </c>
      <c r="P666" s="13">
        <v>0.95937366513035127</v>
      </c>
      <c r="Q666" s="13">
        <v>0.83944277903555076</v>
      </c>
      <c r="R666" s="14">
        <v>0.99216728910652274</v>
      </c>
      <c r="S666" s="13">
        <v>1950</v>
      </c>
      <c r="T666" s="13">
        <v>1600</v>
      </c>
      <c r="U666" s="13">
        <v>2400</v>
      </c>
      <c r="V666" s="14">
        <v>1100</v>
      </c>
      <c r="W666" s="13">
        <v>2150</v>
      </c>
      <c r="X666" s="13">
        <v>2000</v>
      </c>
      <c r="Y666" s="13">
        <v>3400</v>
      </c>
      <c r="Z666" s="14">
        <v>3600</v>
      </c>
      <c r="AA666" s="13">
        <v>7.1633423359231134</v>
      </c>
      <c r="AB666" s="13">
        <v>2.2719959058967647</v>
      </c>
      <c r="AC666" s="13">
        <v>7.9001603376281331</v>
      </c>
      <c r="AD666" s="14">
        <v>2</v>
      </c>
      <c r="AE666" s="13">
        <v>93.123450367000473</v>
      </c>
      <c r="AF666" s="13">
        <v>18.175967247174118</v>
      </c>
      <c r="AG666" s="13">
        <v>47.400962025768798</v>
      </c>
      <c r="AH666" s="14">
        <v>2</v>
      </c>
      <c r="AI666" s="13">
        <v>30.592734644494016</v>
      </c>
      <c r="AJ666" s="13">
        <v>5.040744370640013</v>
      </c>
      <c r="AK666" s="13">
        <v>11.366706178105769</v>
      </c>
      <c r="AL666" s="14">
        <v>3.6395518433035541</v>
      </c>
      <c r="AM666" s="13">
        <v>397.70555037842223</v>
      </c>
      <c r="AN666" s="13">
        <v>40.325954965120104</v>
      </c>
      <c r="AO666" s="13">
        <v>68.200237068634607</v>
      </c>
      <c r="AP666" s="14">
        <v>3.6395518433035541</v>
      </c>
    </row>
    <row r="667" spans="2:42" x14ac:dyDescent="0.25">
      <c r="B667" s="11">
        <v>664</v>
      </c>
      <c r="C667" s="13">
        <v>2322.5575550649737</v>
      </c>
      <c r="D667" s="13">
        <v>2876.1758114039394</v>
      </c>
      <c r="E667" s="13">
        <v>2245.3849142484164</v>
      </c>
      <c r="F667" s="14">
        <v>3600</v>
      </c>
      <c r="G667" s="13">
        <v>0</v>
      </c>
      <c r="H667" s="13">
        <v>0</v>
      </c>
      <c r="I667" s="13">
        <v>0</v>
      </c>
      <c r="J667" s="14">
        <v>0</v>
      </c>
      <c r="K667" s="13">
        <v>13</v>
      </c>
      <c r="L667" s="13">
        <v>9</v>
      </c>
      <c r="M667" s="13">
        <v>3</v>
      </c>
      <c r="N667" s="14">
        <v>0</v>
      </c>
      <c r="O667" s="13">
        <v>0.68889573759356848</v>
      </c>
      <c r="P667" s="13">
        <v>0.90397811903260172</v>
      </c>
      <c r="Q667" s="13">
        <v>0.93525167407785847</v>
      </c>
      <c r="R667" s="14">
        <v>1</v>
      </c>
      <c r="S667" s="13">
        <v>1950</v>
      </c>
      <c r="T667" s="13">
        <v>1800</v>
      </c>
      <c r="U667" s="13">
        <v>1200</v>
      </c>
      <c r="V667" s="14">
        <v>0</v>
      </c>
      <c r="W667" s="13">
        <v>2150</v>
      </c>
      <c r="X667" s="13">
        <v>2200</v>
      </c>
      <c r="Y667" s="13">
        <v>2200</v>
      </c>
      <c r="Z667" s="14">
        <v>2500</v>
      </c>
      <c r="AA667" s="13">
        <v>2</v>
      </c>
      <c r="AB667" s="13">
        <v>3.5292858426358684</v>
      </c>
      <c r="AC667" s="13">
        <v>9.1736283803825422</v>
      </c>
      <c r="AD667" s="14">
        <v>6.65484029028599</v>
      </c>
      <c r="AE667" s="13">
        <v>26</v>
      </c>
      <c r="AF667" s="13">
        <v>31.763572583722816</v>
      </c>
      <c r="AG667" s="13">
        <v>27.520885141147627</v>
      </c>
      <c r="AH667" s="14">
        <v>0</v>
      </c>
      <c r="AI667" s="13">
        <v>32.460779835789339</v>
      </c>
      <c r="AJ667" s="13">
        <v>11.834215112147849</v>
      </c>
      <c r="AK667" s="13">
        <v>6.3659698409314371</v>
      </c>
      <c r="AL667" s="14">
        <v>4.3759152929628851</v>
      </c>
      <c r="AM667" s="13">
        <v>421.99013786526143</v>
      </c>
      <c r="AN667" s="13">
        <v>106.50793600933063</v>
      </c>
      <c r="AO667" s="13">
        <v>19.097909522794311</v>
      </c>
      <c r="AP667" s="14">
        <v>0</v>
      </c>
    </row>
    <row r="668" spans="2:42" x14ac:dyDescent="0.25">
      <c r="B668" s="11">
        <v>665</v>
      </c>
      <c r="C668" s="13">
        <v>2121.5206430563558</v>
      </c>
      <c r="D668" s="13">
        <v>2963.1309890068273</v>
      </c>
      <c r="E668" s="13">
        <v>2242.8380911678805</v>
      </c>
      <c r="F668" s="14">
        <v>3688.002191685508</v>
      </c>
      <c r="G668" s="13">
        <v>0</v>
      </c>
      <c r="H668" s="13">
        <v>0</v>
      </c>
      <c r="I668" s="13">
        <v>0</v>
      </c>
      <c r="J668" s="14">
        <v>0</v>
      </c>
      <c r="K668" s="13">
        <v>10</v>
      </c>
      <c r="L668" s="13">
        <v>13</v>
      </c>
      <c r="M668" s="13">
        <v>4</v>
      </c>
      <c r="N668" s="14">
        <v>2</v>
      </c>
      <c r="O668" s="13">
        <v>0.75417602239069881</v>
      </c>
      <c r="P668" s="13">
        <v>0.87745024085872747</v>
      </c>
      <c r="Q668" s="13">
        <v>0.93631368589183239</v>
      </c>
      <c r="R668" s="14">
        <v>0.97613824853903119</v>
      </c>
      <c r="S668" s="13">
        <v>1500</v>
      </c>
      <c r="T668" s="13">
        <v>2600</v>
      </c>
      <c r="U668" s="13">
        <v>1600</v>
      </c>
      <c r="V668" s="14">
        <v>2200</v>
      </c>
      <c r="W668" s="13">
        <v>1700</v>
      </c>
      <c r="X668" s="13">
        <v>3000</v>
      </c>
      <c r="Y668" s="13">
        <v>2600</v>
      </c>
      <c r="Z668" s="14">
        <v>4700</v>
      </c>
      <c r="AA668" s="13">
        <v>6.309089370935312</v>
      </c>
      <c r="AB668" s="13">
        <v>3.2746426387131438</v>
      </c>
      <c r="AC668" s="13">
        <v>3.3478205360775597</v>
      </c>
      <c r="AD668" s="14">
        <v>2.8822955504067336</v>
      </c>
      <c r="AE668" s="13">
        <v>63.090893709353118</v>
      </c>
      <c r="AF668" s="13">
        <v>42.570354303270868</v>
      </c>
      <c r="AG668" s="13">
        <v>13.391282144310239</v>
      </c>
      <c r="AH668" s="14">
        <v>5.7645911008134672</v>
      </c>
      <c r="AI668" s="13">
        <v>29.089563404804057</v>
      </c>
      <c r="AJ668" s="13">
        <v>10.300099912320116</v>
      </c>
      <c r="AK668" s="13">
        <v>8.1157160033926132</v>
      </c>
      <c r="AL668" s="14">
        <v>5.7079349755420221</v>
      </c>
      <c r="AM668" s="13">
        <v>290.89563404804056</v>
      </c>
      <c r="AN668" s="13">
        <v>133.90129886016152</v>
      </c>
      <c r="AO668" s="13">
        <v>32.462864013570453</v>
      </c>
      <c r="AP668" s="14">
        <v>11.415869951084044</v>
      </c>
    </row>
    <row r="669" spans="2:42" x14ac:dyDescent="0.25">
      <c r="B669" s="11">
        <v>666</v>
      </c>
      <c r="C669" s="13">
        <v>2374.5571288245205</v>
      </c>
      <c r="D669" s="13">
        <v>3424.3577602347209</v>
      </c>
      <c r="E669" s="13">
        <v>2317.6695488564055</v>
      </c>
      <c r="F669" s="14">
        <v>3600</v>
      </c>
      <c r="G669" s="13">
        <v>0</v>
      </c>
      <c r="H669" s="13">
        <v>0</v>
      </c>
      <c r="I669" s="13">
        <v>0</v>
      </c>
      <c r="J669" s="14">
        <v>0</v>
      </c>
      <c r="K669" s="13">
        <v>16</v>
      </c>
      <c r="L669" s="13">
        <v>24</v>
      </c>
      <c r="M669" s="13">
        <v>3</v>
      </c>
      <c r="N669" s="14">
        <v>0</v>
      </c>
      <c r="O669" s="13">
        <v>0.67380985724780174</v>
      </c>
      <c r="P669" s="13">
        <v>0.75926646163915545</v>
      </c>
      <c r="Q669" s="13">
        <v>0.90608257809496229</v>
      </c>
      <c r="R669" s="14">
        <v>1</v>
      </c>
      <c r="S669" s="13">
        <v>2400</v>
      </c>
      <c r="T669" s="13">
        <v>4800</v>
      </c>
      <c r="U669" s="13">
        <v>1200</v>
      </c>
      <c r="V669" s="14">
        <v>0</v>
      </c>
      <c r="W669" s="13">
        <v>2600</v>
      </c>
      <c r="X669" s="13">
        <v>5200</v>
      </c>
      <c r="Y669" s="13">
        <v>2200</v>
      </c>
      <c r="Z669" s="14">
        <v>2500</v>
      </c>
      <c r="AA669" s="13">
        <v>2</v>
      </c>
      <c r="AB669" s="13">
        <v>3.5759405959871042</v>
      </c>
      <c r="AC669" s="13">
        <v>11.923997653322605</v>
      </c>
      <c r="AD669" s="14">
        <v>5.2444065081316511</v>
      </c>
      <c r="AE669" s="13">
        <v>32</v>
      </c>
      <c r="AF669" s="13">
        <v>85.822574303690502</v>
      </c>
      <c r="AG669" s="13">
        <v>35.771992959967818</v>
      </c>
      <c r="AH669" s="14">
        <v>0</v>
      </c>
      <c r="AI669" s="13">
        <v>27.357112847697852</v>
      </c>
      <c r="AJ669" s="13">
        <v>10.868071705663569</v>
      </c>
      <c r="AK669" s="13">
        <v>10.61618360388645</v>
      </c>
      <c r="AL669" s="14">
        <v>4.9496637811859996</v>
      </c>
      <c r="AM669" s="13">
        <v>437.71380556316564</v>
      </c>
      <c r="AN669" s="13">
        <v>260.83372093592567</v>
      </c>
      <c r="AO669" s="13">
        <v>31.848550811659351</v>
      </c>
      <c r="AP669" s="14">
        <v>0</v>
      </c>
    </row>
    <row r="670" spans="2:42" x14ac:dyDescent="0.25">
      <c r="B670" s="11">
        <v>667</v>
      </c>
      <c r="C670" s="13">
        <v>2243.1487232352156</v>
      </c>
      <c r="D670" s="13">
        <v>2971.6857752456813</v>
      </c>
      <c r="E670" s="13">
        <v>2170.9228664087036</v>
      </c>
      <c r="F670" s="14">
        <v>3641.3778845919283</v>
      </c>
      <c r="G670" s="13">
        <v>0</v>
      </c>
      <c r="H670" s="13">
        <v>0</v>
      </c>
      <c r="I670" s="13">
        <v>0</v>
      </c>
      <c r="J670" s="14">
        <v>0</v>
      </c>
      <c r="K670" s="13">
        <v>13</v>
      </c>
      <c r="L670" s="13">
        <v>12</v>
      </c>
      <c r="M670" s="13">
        <v>1</v>
      </c>
      <c r="N670" s="14">
        <v>1</v>
      </c>
      <c r="O670" s="13">
        <v>0.71328306653353579</v>
      </c>
      <c r="P670" s="13">
        <v>0.87492426745053409</v>
      </c>
      <c r="Q670" s="13">
        <v>0.96733054522290363</v>
      </c>
      <c r="R670" s="14">
        <v>0.98863675072916379</v>
      </c>
      <c r="S670" s="13">
        <v>1950</v>
      </c>
      <c r="T670" s="13">
        <v>2400</v>
      </c>
      <c r="U670" s="13">
        <v>400</v>
      </c>
      <c r="V670" s="14">
        <v>1100</v>
      </c>
      <c r="W670" s="13">
        <v>2150</v>
      </c>
      <c r="X670" s="13">
        <v>2800</v>
      </c>
      <c r="Y670" s="13">
        <v>1400</v>
      </c>
      <c r="Z670" s="14">
        <v>3600</v>
      </c>
      <c r="AA670" s="13">
        <v>4.0500884187670358</v>
      </c>
      <c r="AB670" s="13">
        <v>2</v>
      </c>
      <c r="AC670" s="13">
        <v>14.237307920905373</v>
      </c>
      <c r="AD670" s="14">
        <v>4.6875210751866652</v>
      </c>
      <c r="AE670" s="13">
        <v>52.651149443971462</v>
      </c>
      <c r="AF670" s="13">
        <v>24</v>
      </c>
      <c r="AG670" s="13">
        <v>14.237307920905373</v>
      </c>
      <c r="AH670" s="14">
        <v>4.6875210751866652</v>
      </c>
      <c r="AI670" s="13">
        <v>27.709325749825936</v>
      </c>
      <c r="AJ670" s="13">
        <v>13.009087905935917</v>
      </c>
      <c r="AK670" s="13">
        <v>9.2846995186040164</v>
      </c>
      <c r="AL670" s="14">
        <v>3.4940183998154271</v>
      </c>
      <c r="AM670" s="13">
        <v>360.22123474773718</v>
      </c>
      <c r="AN670" s="13">
        <v>156.10905487123102</v>
      </c>
      <c r="AO670" s="13">
        <v>9.2846995186040164</v>
      </c>
      <c r="AP670" s="14">
        <v>3.4940183998154271</v>
      </c>
    </row>
    <row r="671" spans="2:42" x14ac:dyDescent="0.25">
      <c r="B671" s="11">
        <v>668</v>
      </c>
      <c r="C671" s="13">
        <v>2151.5518793057977</v>
      </c>
      <c r="D671" s="13">
        <v>2819.1463823164768</v>
      </c>
      <c r="E671" s="13">
        <v>2521.509764915053</v>
      </c>
      <c r="F671" s="14">
        <v>3600</v>
      </c>
      <c r="G671" s="13">
        <v>0</v>
      </c>
      <c r="H671" s="13">
        <v>0</v>
      </c>
      <c r="I671" s="13">
        <v>0</v>
      </c>
      <c r="J671" s="14">
        <v>0</v>
      </c>
      <c r="K671" s="13">
        <v>12</v>
      </c>
      <c r="L671" s="13">
        <v>11</v>
      </c>
      <c r="M671" s="13">
        <v>5</v>
      </c>
      <c r="N671" s="14">
        <v>0</v>
      </c>
      <c r="O671" s="13">
        <v>0.74364927724459196</v>
      </c>
      <c r="P671" s="13">
        <v>0.9222649864189012</v>
      </c>
      <c r="Q671" s="13">
        <v>0.83283437138334726</v>
      </c>
      <c r="R671" s="14">
        <v>1</v>
      </c>
      <c r="S671" s="13">
        <v>1800</v>
      </c>
      <c r="T671" s="13">
        <v>2200</v>
      </c>
      <c r="U671" s="13">
        <v>2000</v>
      </c>
      <c r="V671" s="14">
        <v>0</v>
      </c>
      <c r="W671" s="13">
        <v>2000</v>
      </c>
      <c r="X671" s="13">
        <v>2600</v>
      </c>
      <c r="Y671" s="13">
        <v>3000</v>
      </c>
      <c r="Z671" s="14">
        <v>2500</v>
      </c>
      <c r="AA671" s="13">
        <v>5.3505745067743398</v>
      </c>
      <c r="AB671" s="13">
        <v>2.2538301088243995</v>
      </c>
      <c r="AC671" s="13">
        <v>10.117768397592929</v>
      </c>
      <c r="AD671" s="14">
        <v>6.8341902798921819</v>
      </c>
      <c r="AE671" s="13">
        <v>64.206894081292077</v>
      </c>
      <c r="AF671" s="13">
        <v>24.792131197068393</v>
      </c>
      <c r="AG671" s="13">
        <v>50.588841987964642</v>
      </c>
      <c r="AH671" s="14">
        <v>0</v>
      </c>
      <c r="AI671" s="13">
        <v>25.411512223874627</v>
      </c>
      <c r="AJ671" s="13">
        <v>7.9223898508830706</v>
      </c>
      <c r="AK671" s="13">
        <v>13.954082123205065</v>
      </c>
      <c r="AL671" s="14">
        <v>4.9688859402905212</v>
      </c>
      <c r="AM671" s="13">
        <v>304.93814668649554</v>
      </c>
      <c r="AN671" s="13">
        <v>87.146288359713779</v>
      </c>
      <c r="AO671" s="13">
        <v>69.77041061602533</v>
      </c>
      <c r="AP671" s="14">
        <v>0</v>
      </c>
    </row>
    <row r="672" spans="2:42" x14ac:dyDescent="0.25">
      <c r="B672" s="11">
        <v>669</v>
      </c>
      <c r="C672" s="13">
        <v>2199.8039089616136</v>
      </c>
      <c r="D672" s="13">
        <v>2696.5864772271198</v>
      </c>
      <c r="E672" s="13">
        <v>2270.4812205808166</v>
      </c>
      <c r="F672" s="14">
        <v>3600</v>
      </c>
      <c r="G672" s="13">
        <v>0</v>
      </c>
      <c r="H672" s="13">
        <v>0</v>
      </c>
      <c r="I672" s="13">
        <v>0</v>
      </c>
      <c r="J672" s="14">
        <v>0</v>
      </c>
      <c r="K672" s="13">
        <v>13</v>
      </c>
      <c r="L672" s="13">
        <v>7</v>
      </c>
      <c r="M672" s="13">
        <v>3</v>
      </c>
      <c r="N672" s="14">
        <v>0</v>
      </c>
      <c r="O672" s="13">
        <v>0.72733755653487198</v>
      </c>
      <c r="P672" s="13">
        <v>0.96418194704942706</v>
      </c>
      <c r="Q672" s="13">
        <v>0.9249140582906008</v>
      </c>
      <c r="R672" s="14">
        <v>1</v>
      </c>
      <c r="S672" s="13">
        <v>1950</v>
      </c>
      <c r="T672" s="13">
        <v>1400</v>
      </c>
      <c r="U672" s="13">
        <v>1200</v>
      </c>
      <c r="V672" s="14">
        <v>0</v>
      </c>
      <c r="W672" s="13">
        <v>2150</v>
      </c>
      <c r="X672" s="13">
        <v>1800</v>
      </c>
      <c r="Y672" s="13">
        <v>2200</v>
      </c>
      <c r="Z672" s="14">
        <v>2500</v>
      </c>
      <c r="AA672" s="13">
        <v>3.6725952778158448</v>
      </c>
      <c r="AB672" s="13">
        <v>2.4915519725782631</v>
      </c>
      <c r="AC672" s="13">
        <v>9.9850553106146762</v>
      </c>
      <c r="AD672" s="14">
        <v>4.3432417392215212</v>
      </c>
      <c r="AE672" s="13">
        <v>47.743738611605984</v>
      </c>
      <c r="AF672" s="13">
        <v>17.44086380804784</v>
      </c>
      <c r="AG672" s="13">
        <v>29.955165931844029</v>
      </c>
      <c r="AH672" s="14">
        <v>0</v>
      </c>
      <c r="AI672" s="13">
        <v>26.530013844475253</v>
      </c>
      <c r="AJ672" s="13">
        <v>4.8767332058253192</v>
      </c>
      <c r="AK672" s="13">
        <v>8.0355706996411307</v>
      </c>
      <c r="AL672" s="14">
        <v>4.1217800097524133</v>
      </c>
      <c r="AM672" s="13">
        <v>344.89017997817831</v>
      </c>
      <c r="AN672" s="13">
        <v>34.137132440777236</v>
      </c>
      <c r="AO672" s="13">
        <v>24.106712098923392</v>
      </c>
      <c r="AP672" s="14">
        <v>0</v>
      </c>
    </row>
    <row r="673" spans="2:42" x14ac:dyDescent="0.25">
      <c r="B673" s="11">
        <v>670</v>
      </c>
      <c r="C673" s="13">
        <v>1937.709125571859</v>
      </c>
      <c r="D673" s="13">
        <v>2959.3612496677447</v>
      </c>
      <c r="E673" s="13">
        <v>2224.8508294045341</v>
      </c>
      <c r="F673" s="14">
        <v>3656.4497917203421</v>
      </c>
      <c r="G673" s="13">
        <v>0</v>
      </c>
      <c r="H673" s="13">
        <v>0</v>
      </c>
      <c r="I673" s="13">
        <v>0</v>
      </c>
      <c r="J673" s="14">
        <v>0</v>
      </c>
      <c r="K673" s="13">
        <v>7</v>
      </c>
      <c r="L673" s="13">
        <v>13</v>
      </c>
      <c r="M673" s="13">
        <v>2</v>
      </c>
      <c r="N673" s="14">
        <v>1</v>
      </c>
      <c r="O673" s="13">
        <v>0.82571732716994151</v>
      </c>
      <c r="P673" s="13">
        <v>0.87856796810186955</v>
      </c>
      <c r="Q673" s="13">
        <v>0.94388350546721844</v>
      </c>
      <c r="R673" s="14">
        <v>0.98456158434113694</v>
      </c>
      <c r="S673" s="13">
        <v>1050</v>
      </c>
      <c r="T673" s="13">
        <v>2600</v>
      </c>
      <c r="U673" s="13">
        <v>800</v>
      </c>
      <c r="V673" s="14">
        <v>1100</v>
      </c>
      <c r="W673" s="13">
        <v>1250</v>
      </c>
      <c r="X673" s="13">
        <v>3000</v>
      </c>
      <c r="Y673" s="13">
        <v>1800</v>
      </c>
      <c r="Z673" s="14">
        <v>3600</v>
      </c>
      <c r="AA673" s="13">
        <v>5.541568939526722</v>
      </c>
      <c r="AB673" s="13">
        <v>4.5773013148209589</v>
      </c>
      <c r="AC673" s="13">
        <v>9.2071300351699978</v>
      </c>
      <c r="AD673" s="14">
        <v>4.2672461967335753</v>
      </c>
      <c r="AE673" s="13">
        <v>38.790982576687057</v>
      </c>
      <c r="AF673" s="13">
        <v>59.504917092672464</v>
      </c>
      <c r="AG673" s="13">
        <v>18.414260070339996</v>
      </c>
      <c r="AH673" s="14">
        <v>4.2672461967335753</v>
      </c>
      <c r="AI673" s="13">
        <v>30.310866614085302</v>
      </c>
      <c r="AJ673" s="13">
        <v>8.8736314492796424</v>
      </c>
      <c r="AK673" s="13">
        <v>10.994807996631399</v>
      </c>
      <c r="AL673" s="14">
        <v>6.8484130776477867</v>
      </c>
      <c r="AM673" s="13">
        <v>212.17606629859711</v>
      </c>
      <c r="AN673" s="13">
        <v>115.35720884063535</v>
      </c>
      <c r="AO673" s="13">
        <v>21.989615993262799</v>
      </c>
      <c r="AP673" s="14">
        <v>6.8484130776477867</v>
      </c>
    </row>
    <row r="674" spans="2:42" x14ac:dyDescent="0.25">
      <c r="B674" s="11">
        <v>671</v>
      </c>
      <c r="C674" s="13">
        <v>2271.8281960559912</v>
      </c>
      <c r="D674" s="13">
        <v>2926.0428161402256</v>
      </c>
      <c r="E674" s="13">
        <v>2211.5074526391404</v>
      </c>
      <c r="F674" s="14">
        <v>3600</v>
      </c>
      <c r="G674" s="13">
        <v>0</v>
      </c>
      <c r="H674" s="13">
        <v>0</v>
      </c>
      <c r="I674" s="13">
        <v>0</v>
      </c>
      <c r="J674" s="14">
        <v>0</v>
      </c>
      <c r="K674" s="13">
        <v>11</v>
      </c>
      <c r="L674" s="13">
        <v>13</v>
      </c>
      <c r="M674" s="13">
        <v>2</v>
      </c>
      <c r="N674" s="14">
        <v>0</v>
      </c>
      <c r="O674" s="13">
        <v>0.70427860820535682</v>
      </c>
      <c r="P674" s="13">
        <v>0.88857209664132253</v>
      </c>
      <c r="Q674" s="13">
        <v>0.94957853182630203</v>
      </c>
      <c r="R674" s="14">
        <v>1</v>
      </c>
      <c r="S674" s="13">
        <v>1650</v>
      </c>
      <c r="T674" s="13">
        <v>2600</v>
      </c>
      <c r="U674" s="13">
        <v>800</v>
      </c>
      <c r="V674" s="14">
        <v>0</v>
      </c>
      <c r="W674" s="13">
        <v>1850</v>
      </c>
      <c r="X674" s="13">
        <v>3000</v>
      </c>
      <c r="Y674" s="13">
        <v>1800</v>
      </c>
      <c r="Z674" s="14">
        <v>2500</v>
      </c>
      <c r="AA674" s="13">
        <v>4.5705819737850391</v>
      </c>
      <c r="AB674" s="13">
        <v>2.5669449617360529</v>
      </c>
      <c r="AC674" s="13">
        <v>7.1238735932783808</v>
      </c>
      <c r="AD674" s="14">
        <v>5.0037261017951256</v>
      </c>
      <c r="AE674" s="13">
        <v>50.27640171163543</v>
      </c>
      <c r="AF674" s="13">
        <v>33.370284502568687</v>
      </c>
      <c r="AG674" s="13">
        <v>14.247747186556762</v>
      </c>
      <c r="AH674" s="14">
        <v>0</v>
      </c>
      <c r="AI674" s="13">
        <v>34.142036588422783</v>
      </c>
      <c r="AJ674" s="13">
        <v>9.7758381795328422</v>
      </c>
      <c r="AK674" s="13">
        <v>11.027854949252898</v>
      </c>
      <c r="AL674" s="14">
        <v>4.7919596050312334</v>
      </c>
      <c r="AM674" s="13">
        <v>375.5624024726506</v>
      </c>
      <c r="AN674" s="13">
        <v>127.08589633392695</v>
      </c>
      <c r="AO674" s="13">
        <v>22.055709898505796</v>
      </c>
      <c r="AP674" s="14">
        <v>0</v>
      </c>
    </row>
    <row r="675" spans="2:42" x14ac:dyDescent="0.25">
      <c r="B675" s="11">
        <v>672</v>
      </c>
      <c r="C675" s="13">
        <v>1879.3357818778074</v>
      </c>
      <c r="D675" s="13">
        <v>2751.3710332488595</v>
      </c>
      <c r="E675" s="13">
        <v>2277.2647200560527</v>
      </c>
      <c r="F675" s="14">
        <v>3630.3442105103004</v>
      </c>
      <c r="G675" s="13">
        <v>0</v>
      </c>
      <c r="H675" s="13">
        <v>0</v>
      </c>
      <c r="I675" s="13">
        <v>0</v>
      </c>
      <c r="J675" s="14">
        <v>0</v>
      </c>
      <c r="K675" s="13">
        <v>6</v>
      </c>
      <c r="L675" s="13">
        <v>5</v>
      </c>
      <c r="M675" s="13">
        <v>3</v>
      </c>
      <c r="N675" s="14">
        <v>1</v>
      </c>
      <c r="O675" s="13">
        <v>0.85136462330393192</v>
      </c>
      <c r="P675" s="13">
        <v>0.94498341684214138</v>
      </c>
      <c r="Q675" s="13">
        <v>0.92215893106547153</v>
      </c>
      <c r="R675" s="14">
        <v>0.99164150594248057</v>
      </c>
      <c r="S675" s="13">
        <v>900</v>
      </c>
      <c r="T675" s="13">
        <v>1000</v>
      </c>
      <c r="U675" s="13">
        <v>1200</v>
      </c>
      <c r="V675" s="14">
        <v>1100</v>
      </c>
      <c r="W675" s="13">
        <v>1100</v>
      </c>
      <c r="X675" s="13">
        <v>1400</v>
      </c>
      <c r="Y675" s="13">
        <v>2200</v>
      </c>
      <c r="Z675" s="14">
        <v>3600</v>
      </c>
      <c r="AA675" s="13">
        <v>5.5553056114685369</v>
      </c>
      <c r="AB675" s="13">
        <v>2.9445528832818169</v>
      </c>
      <c r="AC675" s="13">
        <v>8.0019925324099415</v>
      </c>
      <c r="AD675" s="14">
        <v>2</v>
      </c>
      <c r="AE675" s="13">
        <v>33.331833668811221</v>
      </c>
      <c r="AF675" s="13">
        <v>14.722764416409085</v>
      </c>
      <c r="AG675" s="13">
        <v>24.005977597229823</v>
      </c>
      <c r="AH675" s="14">
        <v>2</v>
      </c>
      <c r="AI675" s="13">
        <v>30.117184795587772</v>
      </c>
      <c r="AJ675" s="13">
        <v>12.900223066181473</v>
      </c>
      <c r="AK675" s="13">
        <v>10.679864011876889</v>
      </c>
      <c r="AL675" s="14">
        <v>4.0181157214139755</v>
      </c>
      <c r="AM675" s="13">
        <v>180.70310877352662</v>
      </c>
      <c r="AN675" s="13">
        <v>64.501115330907368</v>
      </c>
      <c r="AO675" s="13">
        <v>32.039592035630669</v>
      </c>
      <c r="AP675" s="14">
        <v>4.0181157214139755</v>
      </c>
    </row>
    <row r="676" spans="2:42" x14ac:dyDescent="0.25">
      <c r="B676" s="11">
        <v>673</v>
      </c>
      <c r="C676" s="13">
        <v>1944.0130871398148</v>
      </c>
      <c r="D676" s="13">
        <v>2981.652083191897</v>
      </c>
      <c r="E676" s="13">
        <v>2406.806597798216</v>
      </c>
      <c r="F676" s="14">
        <v>3600</v>
      </c>
      <c r="G676" s="13">
        <v>0</v>
      </c>
      <c r="H676" s="13">
        <v>0</v>
      </c>
      <c r="I676" s="13">
        <v>0</v>
      </c>
      <c r="J676" s="14">
        <v>0</v>
      </c>
      <c r="K676" s="13">
        <v>9</v>
      </c>
      <c r="L676" s="13">
        <v>12</v>
      </c>
      <c r="M676" s="13">
        <v>5</v>
      </c>
      <c r="N676" s="14">
        <v>0</v>
      </c>
      <c r="O676" s="13">
        <v>0.82303972673046455</v>
      </c>
      <c r="P676" s="13">
        <v>0.87199979322090004</v>
      </c>
      <c r="Q676" s="13">
        <v>0.87252544592536541</v>
      </c>
      <c r="R676" s="14">
        <v>1</v>
      </c>
      <c r="S676" s="13">
        <v>1350</v>
      </c>
      <c r="T676" s="13">
        <v>2400</v>
      </c>
      <c r="U676" s="13">
        <v>2000</v>
      </c>
      <c r="V676" s="14">
        <v>0</v>
      </c>
      <c r="W676" s="13">
        <v>1550</v>
      </c>
      <c r="X676" s="13">
        <v>2800</v>
      </c>
      <c r="Y676" s="13">
        <v>3000</v>
      </c>
      <c r="Z676" s="14">
        <v>2500</v>
      </c>
      <c r="AA676" s="13">
        <v>2</v>
      </c>
      <c r="AB676" s="13">
        <v>4.2041426720267205</v>
      </c>
      <c r="AC676" s="13">
        <v>12.676756741053776</v>
      </c>
      <c r="AD676" s="14">
        <v>2.9810288114573114</v>
      </c>
      <c r="AE676" s="13">
        <v>18</v>
      </c>
      <c r="AF676" s="13">
        <v>50.44971206432065</v>
      </c>
      <c r="AG676" s="13">
        <v>63.383783705268883</v>
      </c>
      <c r="AH676" s="14">
        <v>0</v>
      </c>
      <c r="AI676" s="13">
        <v>26.313643723125679</v>
      </c>
      <c r="AJ676" s="13">
        <v>11.155882141465279</v>
      </c>
      <c r="AK676" s="13">
        <v>5.6795790456935995</v>
      </c>
      <c r="AL676" s="14">
        <v>6.7631178977460404</v>
      </c>
      <c r="AM676" s="13">
        <v>236.8227935081311</v>
      </c>
      <c r="AN676" s="13">
        <v>133.87058569758335</v>
      </c>
      <c r="AO676" s="13">
        <v>28.397895228467998</v>
      </c>
      <c r="AP676" s="14">
        <v>0</v>
      </c>
    </row>
    <row r="677" spans="2:42" x14ac:dyDescent="0.25">
      <c r="B677" s="11">
        <v>674</v>
      </c>
      <c r="C677" s="13">
        <v>2666.4512118421931</v>
      </c>
      <c r="D677" s="13">
        <v>2796.7419315176153</v>
      </c>
      <c r="E677" s="13">
        <v>2181.1795617638318</v>
      </c>
      <c r="F677" s="14">
        <v>3600</v>
      </c>
      <c r="G677" s="13">
        <v>0</v>
      </c>
      <c r="H677" s="13">
        <v>0</v>
      </c>
      <c r="I677" s="13">
        <v>0</v>
      </c>
      <c r="J677" s="14">
        <v>0</v>
      </c>
      <c r="K677" s="13">
        <v>15</v>
      </c>
      <c r="L677" s="13">
        <v>8</v>
      </c>
      <c r="M677" s="13">
        <v>2</v>
      </c>
      <c r="N677" s="14">
        <v>0</v>
      </c>
      <c r="O677" s="13">
        <v>0.60004848125257648</v>
      </c>
      <c r="P677" s="13">
        <v>0.92965316917501362</v>
      </c>
      <c r="Q677" s="13">
        <v>0.96278180706122829</v>
      </c>
      <c r="R677" s="14">
        <v>1</v>
      </c>
      <c r="S677" s="13">
        <v>2250</v>
      </c>
      <c r="T677" s="13">
        <v>1600</v>
      </c>
      <c r="U677" s="13">
        <v>800</v>
      </c>
      <c r="V677" s="14">
        <v>0</v>
      </c>
      <c r="W677" s="13">
        <v>2450</v>
      </c>
      <c r="X677" s="13">
        <v>2000</v>
      </c>
      <c r="Y677" s="13">
        <v>1800</v>
      </c>
      <c r="Z677" s="14">
        <v>2500</v>
      </c>
      <c r="AA677" s="13">
        <v>6.7428094018741138</v>
      </c>
      <c r="AB677" s="13">
        <v>2.5929489517844391</v>
      </c>
      <c r="AC677" s="13">
        <v>7.3886667790974299</v>
      </c>
      <c r="AD677" s="14">
        <v>2</v>
      </c>
      <c r="AE677" s="13">
        <v>101.14214102811171</v>
      </c>
      <c r="AF677" s="13">
        <v>20.743591614275513</v>
      </c>
      <c r="AG677" s="13">
        <v>14.77733355819486</v>
      </c>
      <c r="AH677" s="14">
        <v>0</v>
      </c>
      <c r="AI677" s="13">
        <v>31.652536397878546</v>
      </c>
      <c r="AJ677" s="13">
        <v>10.069480596713118</v>
      </c>
      <c r="AK677" s="13">
        <v>6.0098826788603832</v>
      </c>
      <c r="AL677" s="14">
        <v>4.6592646502516528</v>
      </c>
      <c r="AM677" s="13">
        <v>474.78804596817821</v>
      </c>
      <c r="AN677" s="13">
        <v>80.555844773704948</v>
      </c>
      <c r="AO677" s="13">
        <v>12.019765357720766</v>
      </c>
      <c r="AP677" s="14">
        <v>0</v>
      </c>
    </row>
    <row r="678" spans="2:42" x14ac:dyDescent="0.25">
      <c r="B678" s="11">
        <v>675</v>
      </c>
      <c r="C678" s="13">
        <v>2180.4651187962895</v>
      </c>
      <c r="D678" s="13">
        <v>2811.7024371816215</v>
      </c>
      <c r="E678" s="13">
        <v>2210.7209196123599</v>
      </c>
      <c r="F678" s="14">
        <v>3600</v>
      </c>
      <c r="G678" s="13">
        <v>0</v>
      </c>
      <c r="H678" s="13">
        <v>0</v>
      </c>
      <c r="I678" s="13">
        <v>0</v>
      </c>
      <c r="J678" s="14">
        <v>0</v>
      </c>
      <c r="K678" s="13">
        <v>13</v>
      </c>
      <c r="L678" s="13">
        <v>8</v>
      </c>
      <c r="M678" s="13">
        <v>2</v>
      </c>
      <c r="N678" s="14">
        <v>0</v>
      </c>
      <c r="O678" s="13">
        <v>0.73378839505732096</v>
      </c>
      <c r="P678" s="13">
        <v>0.92470667081192759</v>
      </c>
      <c r="Q678" s="13">
        <v>0.94991637405241802</v>
      </c>
      <c r="R678" s="14">
        <v>1</v>
      </c>
      <c r="S678" s="13">
        <v>1950</v>
      </c>
      <c r="T678" s="13">
        <v>1600</v>
      </c>
      <c r="U678" s="13">
        <v>800</v>
      </c>
      <c r="V678" s="14">
        <v>0</v>
      </c>
      <c r="W678" s="13">
        <v>2150</v>
      </c>
      <c r="X678" s="13">
        <v>2000</v>
      </c>
      <c r="Y678" s="13">
        <v>1800</v>
      </c>
      <c r="Z678" s="14">
        <v>2500</v>
      </c>
      <c r="AA678" s="13">
        <v>2</v>
      </c>
      <c r="AB678" s="13">
        <v>4.0015464019803435</v>
      </c>
      <c r="AC678" s="13">
        <v>13.176315569670859</v>
      </c>
      <c r="AD678" s="14">
        <v>2.8461705375605604</v>
      </c>
      <c r="AE678" s="13">
        <v>26</v>
      </c>
      <c r="AF678" s="13">
        <v>32.012371215842748</v>
      </c>
      <c r="AG678" s="13">
        <v>26.352631139341717</v>
      </c>
      <c r="AH678" s="14">
        <v>0</v>
      </c>
      <c r="AI678" s="13">
        <v>27.4880547013429</v>
      </c>
      <c r="AJ678" s="13">
        <v>9.551252851872686</v>
      </c>
      <c r="AK678" s="13">
        <v>4.8537897714586578</v>
      </c>
      <c r="AL678" s="14">
        <v>4.7238672745807104</v>
      </c>
      <c r="AM678" s="13">
        <v>357.34471111745768</v>
      </c>
      <c r="AN678" s="13">
        <v>76.410022814981488</v>
      </c>
      <c r="AO678" s="13">
        <v>9.7075795429173155</v>
      </c>
      <c r="AP678" s="14">
        <v>0</v>
      </c>
    </row>
    <row r="679" spans="2:42" x14ac:dyDescent="0.25">
      <c r="B679" s="11">
        <v>676</v>
      </c>
      <c r="C679" s="13">
        <v>2714.1481821809243</v>
      </c>
      <c r="D679" s="13">
        <v>2793.4594510745783</v>
      </c>
      <c r="E679" s="13">
        <v>2185.3897451356097</v>
      </c>
      <c r="F679" s="14">
        <v>3681.4122613483946</v>
      </c>
      <c r="G679" s="13">
        <v>0</v>
      </c>
      <c r="H679" s="13">
        <v>0</v>
      </c>
      <c r="I679" s="13">
        <v>0</v>
      </c>
      <c r="J679" s="14">
        <v>0</v>
      </c>
      <c r="K679" s="13">
        <v>14</v>
      </c>
      <c r="L679" s="13">
        <v>8</v>
      </c>
      <c r="M679" s="13">
        <v>3</v>
      </c>
      <c r="N679" s="14">
        <v>2</v>
      </c>
      <c r="O679" s="13">
        <v>0.58950355419221712</v>
      </c>
      <c r="P679" s="13">
        <v>0.93074556675588793</v>
      </c>
      <c r="Q679" s="13">
        <v>0.96092699468107412</v>
      </c>
      <c r="R679" s="14">
        <v>0.97788558966808692</v>
      </c>
      <c r="S679" s="13">
        <v>2100</v>
      </c>
      <c r="T679" s="13">
        <v>1600</v>
      </c>
      <c r="U679" s="13">
        <v>1200</v>
      </c>
      <c r="V679" s="14">
        <v>2200</v>
      </c>
      <c r="W679" s="13">
        <v>2300</v>
      </c>
      <c r="X679" s="13">
        <v>2000</v>
      </c>
      <c r="Y679" s="13">
        <v>2200</v>
      </c>
      <c r="Z679" s="14">
        <v>4700</v>
      </c>
      <c r="AA679" s="13">
        <v>5.6996324821727651</v>
      </c>
      <c r="AB679" s="13">
        <v>2.3248760783210236</v>
      </c>
      <c r="AC679" s="13">
        <v>8.3995168687632518</v>
      </c>
      <c r="AD679" s="14">
        <v>3.4988650704000941</v>
      </c>
      <c r="AE679" s="13">
        <v>79.794854750418708</v>
      </c>
      <c r="AF679" s="13">
        <v>18.599008626568189</v>
      </c>
      <c r="AG679" s="13">
        <v>25.198550606289757</v>
      </c>
      <c r="AH679" s="14">
        <v>6.9977301408001882</v>
      </c>
      <c r="AI679" s="13">
        <v>36.522859086627761</v>
      </c>
      <c r="AJ679" s="13">
        <v>10.140921905619164</v>
      </c>
      <c r="AK679" s="13">
        <v>0.97800440777893982</v>
      </c>
      <c r="AL679" s="14">
        <v>4.4623226490886099</v>
      </c>
      <c r="AM679" s="13">
        <v>511.32002721278866</v>
      </c>
      <c r="AN679" s="13">
        <v>81.127375244953313</v>
      </c>
      <c r="AO679" s="13">
        <v>2.9340132233368195</v>
      </c>
      <c r="AP679" s="14">
        <v>8.9246452981772197</v>
      </c>
    </row>
    <row r="680" spans="2:42" x14ac:dyDescent="0.25">
      <c r="B680" s="11">
        <v>677</v>
      </c>
      <c r="C680" s="13">
        <v>1982.4730590995732</v>
      </c>
      <c r="D680" s="13">
        <v>2873.4647115819466</v>
      </c>
      <c r="E680" s="13">
        <v>2409.4659719798956</v>
      </c>
      <c r="F680" s="14">
        <v>3652.5763453654299</v>
      </c>
      <c r="G680" s="13">
        <v>0</v>
      </c>
      <c r="H680" s="13">
        <v>0</v>
      </c>
      <c r="I680" s="13">
        <v>0</v>
      </c>
      <c r="J680" s="14">
        <v>0</v>
      </c>
      <c r="K680" s="13">
        <v>9</v>
      </c>
      <c r="L680" s="13">
        <v>14</v>
      </c>
      <c r="M680" s="13">
        <v>5</v>
      </c>
      <c r="N680" s="14">
        <v>1</v>
      </c>
      <c r="O680" s="13">
        <v>0.80707275826825609</v>
      </c>
      <c r="P680" s="13">
        <v>0.90483101794161436</v>
      </c>
      <c r="Q680" s="13">
        <v>0.87156242271991813</v>
      </c>
      <c r="R680" s="14">
        <v>0.9856056820189012</v>
      </c>
      <c r="S680" s="13">
        <v>1350</v>
      </c>
      <c r="T680" s="13">
        <v>2800</v>
      </c>
      <c r="U680" s="13">
        <v>2000</v>
      </c>
      <c r="V680" s="14">
        <v>1100</v>
      </c>
      <c r="W680" s="13">
        <v>1550</v>
      </c>
      <c r="X680" s="13">
        <v>3200</v>
      </c>
      <c r="Y680" s="13">
        <v>3000</v>
      </c>
      <c r="Z680" s="14">
        <v>3600</v>
      </c>
      <c r="AA680" s="13">
        <v>3.0147190006065863</v>
      </c>
      <c r="AB680" s="13">
        <v>2.078201249587833</v>
      </c>
      <c r="AC680" s="13">
        <v>10.273196613371226</v>
      </c>
      <c r="AD680" s="14">
        <v>5.9269880775408206</v>
      </c>
      <c r="AE680" s="13">
        <v>27.132471005459276</v>
      </c>
      <c r="AF680" s="13">
        <v>29.094817494229662</v>
      </c>
      <c r="AG680" s="13">
        <v>51.365983066856131</v>
      </c>
      <c r="AH680" s="14">
        <v>5.9269880775408206</v>
      </c>
      <c r="AI680" s="13">
        <v>27.853639676472444</v>
      </c>
      <c r="AJ680" s="13">
        <v>7.710608333560403</v>
      </c>
      <c r="AK680" s="13">
        <v>8.2218145149605739</v>
      </c>
      <c r="AL680" s="14">
        <v>4.4369208688503052</v>
      </c>
      <c r="AM680" s="13">
        <v>250.682757088252</v>
      </c>
      <c r="AN680" s="13">
        <v>107.94851666984565</v>
      </c>
      <c r="AO680" s="13">
        <v>41.109072574802866</v>
      </c>
      <c r="AP680" s="14">
        <v>4.4369208688503052</v>
      </c>
    </row>
    <row r="681" spans="2:42" x14ac:dyDescent="0.25">
      <c r="B681" s="11">
        <v>678</v>
      </c>
      <c r="C681" s="13">
        <v>2176.8171662076384</v>
      </c>
      <c r="D681" s="13">
        <v>2808.471976020242</v>
      </c>
      <c r="E681" s="13">
        <v>2477.533587437099</v>
      </c>
      <c r="F681" s="14">
        <v>3672.8965295678622</v>
      </c>
      <c r="G681" s="13">
        <v>0</v>
      </c>
      <c r="H681" s="13">
        <v>0</v>
      </c>
      <c r="I681" s="13">
        <v>0</v>
      </c>
      <c r="J681" s="14">
        <v>0</v>
      </c>
      <c r="K681" s="13">
        <v>10</v>
      </c>
      <c r="L681" s="13">
        <v>8</v>
      </c>
      <c r="M681" s="13">
        <v>5</v>
      </c>
      <c r="N681" s="14">
        <v>2</v>
      </c>
      <c r="O681" s="13">
        <v>0.7350180919362439</v>
      </c>
      <c r="P681" s="13">
        <v>0.92577032001734338</v>
      </c>
      <c r="Q681" s="13">
        <v>0.84761716678576249</v>
      </c>
      <c r="R681" s="14">
        <v>0.98015284967027405</v>
      </c>
      <c r="S681" s="13">
        <v>1500</v>
      </c>
      <c r="T681" s="13">
        <v>1600</v>
      </c>
      <c r="U681" s="13">
        <v>2000</v>
      </c>
      <c r="V681" s="14">
        <v>2200</v>
      </c>
      <c r="W681" s="13">
        <v>1700</v>
      </c>
      <c r="X681" s="13">
        <v>2000</v>
      </c>
      <c r="Y681" s="13">
        <v>3000</v>
      </c>
      <c r="Z681" s="14">
        <v>4700</v>
      </c>
      <c r="AA681" s="13">
        <v>2</v>
      </c>
      <c r="AB681" s="13">
        <v>3.6301091784012325</v>
      </c>
      <c r="AC681" s="13">
        <v>9.9458582754910836</v>
      </c>
      <c r="AD681" s="14">
        <v>2.3047752420181618</v>
      </c>
      <c r="AE681" s="13">
        <v>20</v>
      </c>
      <c r="AF681" s="13">
        <v>29.04087342720986</v>
      </c>
      <c r="AG681" s="13">
        <v>49.729291377455418</v>
      </c>
      <c r="AH681" s="14">
        <v>4.6095504840363235</v>
      </c>
      <c r="AI681" s="13">
        <v>36.157394761180889</v>
      </c>
      <c r="AJ681" s="13">
        <v>9.7312332184769641</v>
      </c>
      <c r="AK681" s="13">
        <v>11.997269707359129</v>
      </c>
      <c r="AL681" s="14">
        <v>4.8401988766831918</v>
      </c>
      <c r="AM681" s="13">
        <v>361.57394761180888</v>
      </c>
      <c r="AN681" s="13">
        <v>77.849865747815713</v>
      </c>
      <c r="AO681" s="13">
        <v>59.986348536795646</v>
      </c>
      <c r="AP681" s="14">
        <v>9.6803977533663836</v>
      </c>
    </row>
    <row r="682" spans="2:42" x14ac:dyDescent="0.25">
      <c r="B682" s="11">
        <v>679</v>
      </c>
      <c r="C682" s="13">
        <v>2540.1792243669488</v>
      </c>
      <c r="D682" s="13">
        <v>2928.4686525303355</v>
      </c>
      <c r="E682" s="13">
        <v>2302.9149778582891</v>
      </c>
      <c r="F682" s="14">
        <v>3635.3095930443915</v>
      </c>
      <c r="G682" s="13">
        <v>0</v>
      </c>
      <c r="H682" s="13">
        <v>0</v>
      </c>
      <c r="I682" s="13">
        <v>0</v>
      </c>
      <c r="J682" s="14">
        <v>0</v>
      </c>
      <c r="K682" s="13">
        <v>16</v>
      </c>
      <c r="L682" s="13">
        <v>12</v>
      </c>
      <c r="M682" s="13">
        <v>3</v>
      </c>
      <c r="N682" s="14">
        <v>1</v>
      </c>
      <c r="O682" s="13">
        <v>0.62987681524666606</v>
      </c>
      <c r="P682" s="13">
        <v>0.88783603599563099</v>
      </c>
      <c r="Q682" s="13">
        <v>0.91188776841123331</v>
      </c>
      <c r="R682" s="14">
        <v>0.9902870464975112</v>
      </c>
      <c r="S682" s="13">
        <v>2400</v>
      </c>
      <c r="T682" s="13">
        <v>2400</v>
      </c>
      <c r="U682" s="13">
        <v>1200</v>
      </c>
      <c r="V682" s="14">
        <v>1100</v>
      </c>
      <c r="W682" s="13">
        <v>2600</v>
      </c>
      <c r="X682" s="13">
        <v>2800</v>
      </c>
      <c r="Y682" s="13">
        <v>2200</v>
      </c>
      <c r="Z682" s="14">
        <v>3600</v>
      </c>
      <c r="AA682" s="13">
        <v>6.4618939822237902</v>
      </c>
      <c r="AB682" s="13">
        <v>3.1969292615836498</v>
      </c>
      <c r="AC682" s="13">
        <v>10.353610948729083</v>
      </c>
      <c r="AD682" s="14">
        <v>2.0834276535677585</v>
      </c>
      <c r="AE682" s="13">
        <v>103.39030371558064</v>
      </c>
      <c r="AF682" s="13">
        <v>38.363151139003797</v>
      </c>
      <c r="AG682" s="13">
        <v>31.060832846187246</v>
      </c>
      <c r="AH682" s="14">
        <v>2.0834276535677585</v>
      </c>
      <c r="AI682" s="13">
        <v>26.84919264557626</v>
      </c>
      <c r="AJ682" s="13">
        <v>10.262746418940635</v>
      </c>
      <c r="AK682" s="13">
        <v>10.793324632574926</v>
      </c>
      <c r="AL682" s="14">
        <v>4.9098988682241025</v>
      </c>
      <c r="AM682" s="13">
        <v>429.58708232922015</v>
      </c>
      <c r="AN682" s="13">
        <v>123.15295702728761</v>
      </c>
      <c r="AO682" s="13">
        <v>32.379973897724781</v>
      </c>
      <c r="AP682" s="14">
        <v>4.9098988682241025</v>
      </c>
    </row>
    <row r="683" spans="2:42" x14ac:dyDescent="0.25">
      <c r="B683" s="11">
        <v>680</v>
      </c>
      <c r="C683" s="13">
        <v>1970.0142135058586</v>
      </c>
      <c r="D683" s="13">
        <v>2862.7581759448558</v>
      </c>
      <c r="E683" s="13">
        <v>2320.6220385619199</v>
      </c>
      <c r="F683" s="14">
        <v>3788.9583318522295</v>
      </c>
      <c r="G683" s="13">
        <v>0</v>
      </c>
      <c r="H683" s="13">
        <v>0</v>
      </c>
      <c r="I683" s="13">
        <v>0</v>
      </c>
      <c r="J683" s="14">
        <v>0</v>
      </c>
      <c r="K683" s="13">
        <v>8</v>
      </c>
      <c r="L683" s="13">
        <v>9</v>
      </c>
      <c r="M683" s="13">
        <v>3</v>
      </c>
      <c r="N683" s="14">
        <v>3</v>
      </c>
      <c r="O683" s="13">
        <v>0.81217688127875109</v>
      </c>
      <c r="P683" s="13">
        <v>0.90821502907484242</v>
      </c>
      <c r="Q683" s="13">
        <v>0.90492978395627133</v>
      </c>
      <c r="R683" s="14">
        <v>0.95012921354565083</v>
      </c>
      <c r="S683" s="13">
        <v>1200</v>
      </c>
      <c r="T683" s="13">
        <v>1800</v>
      </c>
      <c r="U683" s="13">
        <v>1200</v>
      </c>
      <c r="V683" s="14">
        <v>3300</v>
      </c>
      <c r="W683" s="13">
        <v>1400</v>
      </c>
      <c r="X683" s="13">
        <v>2200</v>
      </c>
      <c r="Y683" s="13">
        <v>2200</v>
      </c>
      <c r="Z683" s="14">
        <v>5800</v>
      </c>
      <c r="AA683" s="13">
        <v>5.7754121043521787</v>
      </c>
      <c r="AB683" s="13">
        <v>2.8707201303228156</v>
      </c>
      <c r="AC683" s="13">
        <v>11.772609215749844</v>
      </c>
      <c r="AD683" s="14">
        <v>5.3167105472718523</v>
      </c>
      <c r="AE683" s="13">
        <v>46.203296834817429</v>
      </c>
      <c r="AF683" s="13">
        <v>25.836481172905341</v>
      </c>
      <c r="AG683" s="13">
        <v>35.31782764724953</v>
      </c>
      <c r="AH683" s="14">
        <v>15.950131641815556</v>
      </c>
      <c r="AI683" s="13">
        <v>28.032749265472631</v>
      </c>
      <c r="AJ683" s="13">
        <v>11.814875217702395</v>
      </c>
      <c r="AK683" s="13">
        <v>11.044242634745034</v>
      </c>
      <c r="AL683" s="14">
        <v>6.6522782017719555</v>
      </c>
      <c r="AM683" s="13">
        <v>224.26199412378105</v>
      </c>
      <c r="AN683" s="13">
        <v>106.33387695932156</v>
      </c>
      <c r="AO683" s="13">
        <v>33.132727904235104</v>
      </c>
      <c r="AP683" s="14">
        <v>19.956834605315866</v>
      </c>
    </row>
    <row r="684" spans="2:42" x14ac:dyDescent="0.25">
      <c r="B684" s="11">
        <v>681</v>
      </c>
      <c r="C684" s="13">
        <v>2009.7145193299666</v>
      </c>
      <c r="D684" s="13">
        <v>3025.0681480506282</v>
      </c>
      <c r="E684" s="13">
        <v>2182.1680308690384</v>
      </c>
      <c r="F684" s="14">
        <v>3647.9341353928367</v>
      </c>
      <c r="G684" s="13">
        <v>0</v>
      </c>
      <c r="H684" s="13">
        <v>0</v>
      </c>
      <c r="I684" s="13">
        <v>0</v>
      </c>
      <c r="J684" s="14">
        <v>0</v>
      </c>
      <c r="K684" s="13">
        <v>9</v>
      </c>
      <c r="L684" s="13">
        <v>12</v>
      </c>
      <c r="M684" s="13">
        <v>2</v>
      </c>
      <c r="N684" s="14">
        <v>1</v>
      </c>
      <c r="O684" s="13">
        <v>0.79613297541057504</v>
      </c>
      <c r="P684" s="13">
        <v>0.85948476951683073</v>
      </c>
      <c r="Q684" s="13">
        <v>0.96234569029209216</v>
      </c>
      <c r="R684" s="14">
        <v>0.98685992301018488</v>
      </c>
      <c r="S684" s="13">
        <v>1350</v>
      </c>
      <c r="T684" s="13">
        <v>2400</v>
      </c>
      <c r="U684" s="13">
        <v>800</v>
      </c>
      <c r="V684" s="14">
        <v>1100</v>
      </c>
      <c r="W684" s="13">
        <v>1550</v>
      </c>
      <c r="X684" s="13">
        <v>2800</v>
      </c>
      <c r="Y684" s="13">
        <v>1800</v>
      </c>
      <c r="Z684" s="14">
        <v>3600</v>
      </c>
      <c r="AA684" s="13">
        <v>2</v>
      </c>
      <c r="AB684" s="13">
        <v>2.8284376504297191</v>
      </c>
      <c r="AC684" s="13">
        <v>4.8305605162888767</v>
      </c>
      <c r="AD684" s="14">
        <v>3.5305817985007542</v>
      </c>
      <c r="AE684" s="13">
        <v>18</v>
      </c>
      <c r="AF684" s="13">
        <v>33.941251805156625</v>
      </c>
      <c r="AG684" s="13">
        <v>9.6611210325777535</v>
      </c>
      <c r="AH684" s="14">
        <v>3.5305817985007542</v>
      </c>
      <c r="AI684" s="13">
        <v>30.618723934307997</v>
      </c>
      <c r="AJ684" s="13">
        <v>14.033390007550597</v>
      </c>
      <c r="AK684" s="13">
        <v>8.7249909785579387</v>
      </c>
      <c r="AL684" s="14">
        <v>5.9302736341662055</v>
      </c>
      <c r="AM684" s="13">
        <v>275.56851540877199</v>
      </c>
      <c r="AN684" s="13">
        <v>168.40068009060718</v>
      </c>
      <c r="AO684" s="13">
        <v>17.449981957115877</v>
      </c>
      <c r="AP684" s="14">
        <v>5.9302736341662055</v>
      </c>
    </row>
    <row r="685" spans="2:42" x14ac:dyDescent="0.25">
      <c r="B685" s="11">
        <v>682</v>
      </c>
      <c r="C685" s="13">
        <v>1992.8459833022521</v>
      </c>
      <c r="D685" s="13">
        <v>2867.5746995330469</v>
      </c>
      <c r="E685" s="13">
        <v>2264.3071457022588</v>
      </c>
      <c r="F685" s="14">
        <v>3600</v>
      </c>
      <c r="G685" s="13">
        <v>0</v>
      </c>
      <c r="H685" s="13">
        <v>0</v>
      </c>
      <c r="I685" s="13">
        <v>0</v>
      </c>
      <c r="J685" s="14">
        <v>0</v>
      </c>
      <c r="K685" s="13">
        <v>9</v>
      </c>
      <c r="L685" s="13">
        <v>11</v>
      </c>
      <c r="M685" s="13">
        <v>3</v>
      </c>
      <c r="N685" s="14">
        <v>0</v>
      </c>
      <c r="O685" s="13">
        <v>0.80287187941574623</v>
      </c>
      <c r="P685" s="13">
        <v>0.90668954514886102</v>
      </c>
      <c r="Q685" s="13">
        <v>0.92743601679033694</v>
      </c>
      <c r="R685" s="14">
        <v>1</v>
      </c>
      <c r="S685" s="13">
        <v>1350</v>
      </c>
      <c r="T685" s="13">
        <v>2200</v>
      </c>
      <c r="U685" s="13">
        <v>1200</v>
      </c>
      <c r="V685" s="14">
        <v>0</v>
      </c>
      <c r="W685" s="13">
        <v>1550</v>
      </c>
      <c r="X685" s="13">
        <v>2600</v>
      </c>
      <c r="Y685" s="13">
        <v>2200</v>
      </c>
      <c r="Z685" s="14">
        <v>2500</v>
      </c>
      <c r="AA685" s="13">
        <v>4.7222120234613172</v>
      </c>
      <c r="AB685" s="13">
        <v>3.6598956926028223</v>
      </c>
      <c r="AC685" s="13">
        <v>7.2697046257932278</v>
      </c>
      <c r="AD685" s="14">
        <v>7.2012033816711831</v>
      </c>
      <c r="AE685" s="13">
        <v>42.499908211151855</v>
      </c>
      <c r="AF685" s="13">
        <v>40.258852618631046</v>
      </c>
      <c r="AG685" s="13">
        <v>21.809113877379684</v>
      </c>
      <c r="AH685" s="14">
        <v>0</v>
      </c>
      <c r="AI685" s="13">
        <v>26.818287270019283</v>
      </c>
      <c r="AJ685" s="13">
        <v>8.5552911242735554</v>
      </c>
      <c r="AK685" s="13">
        <v>10.145651344525938</v>
      </c>
      <c r="AL685" s="14">
        <v>3.9525915015105242</v>
      </c>
      <c r="AM685" s="13">
        <v>241.36458543017355</v>
      </c>
      <c r="AN685" s="13">
        <v>94.108202367009113</v>
      </c>
      <c r="AO685" s="13">
        <v>30.436954033577813</v>
      </c>
      <c r="AP685" s="14">
        <v>0</v>
      </c>
    </row>
    <row r="686" spans="2:42" x14ac:dyDescent="0.25">
      <c r="B686" s="11">
        <v>683</v>
      </c>
      <c r="C686" s="13">
        <v>1866.6099043234183</v>
      </c>
      <c r="D686" s="13">
        <v>3097.9792536922141</v>
      </c>
      <c r="E686" s="13">
        <v>2373.7626856274869</v>
      </c>
      <c r="F686" s="14">
        <v>3711.9721104920723</v>
      </c>
      <c r="G686" s="13">
        <v>0</v>
      </c>
      <c r="H686" s="13">
        <v>0</v>
      </c>
      <c r="I686" s="13">
        <v>0</v>
      </c>
      <c r="J686" s="14">
        <v>0</v>
      </c>
      <c r="K686" s="13">
        <v>6</v>
      </c>
      <c r="L686" s="13">
        <v>15</v>
      </c>
      <c r="M686" s="13">
        <v>4</v>
      </c>
      <c r="N686" s="14">
        <v>2</v>
      </c>
      <c r="O686" s="13">
        <v>0.85716892227674368</v>
      </c>
      <c r="P686" s="13">
        <v>0.83925674999317201</v>
      </c>
      <c r="Q686" s="13">
        <v>0.88467141754099998</v>
      </c>
      <c r="R686" s="14">
        <v>0.9698348729033881</v>
      </c>
      <c r="S686" s="13">
        <v>900</v>
      </c>
      <c r="T686" s="13">
        <v>3000</v>
      </c>
      <c r="U686" s="13">
        <v>1600</v>
      </c>
      <c r="V686" s="14">
        <v>2200</v>
      </c>
      <c r="W686" s="13">
        <v>1100</v>
      </c>
      <c r="X686" s="13">
        <v>3400</v>
      </c>
      <c r="Y686" s="13">
        <v>2600</v>
      </c>
      <c r="Z686" s="14">
        <v>4700</v>
      </c>
      <c r="AA686" s="13">
        <v>4.9903442306301509</v>
      </c>
      <c r="AB686" s="13">
        <v>2.7688805167904604</v>
      </c>
      <c r="AC686" s="13">
        <v>10.573197029066307</v>
      </c>
      <c r="AD686" s="14">
        <v>6.697901399697777</v>
      </c>
      <c r="AE686" s="13">
        <v>29.942065383780907</v>
      </c>
      <c r="AF686" s="13">
        <v>41.533207751856906</v>
      </c>
      <c r="AG686" s="13">
        <v>42.292788116265228</v>
      </c>
      <c r="AH686" s="14">
        <v>13.395802799395554</v>
      </c>
      <c r="AI686" s="13">
        <v>29.289114422951354</v>
      </c>
      <c r="AJ686" s="13">
        <v>12.662471483865023</v>
      </c>
      <c r="AK686" s="13">
        <v>10.185947813553698</v>
      </c>
      <c r="AL686" s="14">
        <v>4.1615443550824862</v>
      </c>
      <c r="AM686" s="13">
        <v>175.73468653770811</v>
      </c>
      <c r="AN686" s="13">
        <v>189.93707225797533</v>
      </c>
      <c r="AO686" s="13">
        <v>40.743791254214791</v>
      </c>
      <c r="AP686" s="14">
        <v>8.3230887101649724</v>
      </c>
    </row>
    <row r="687" spans="2:42" x14ac:dyDescent="0.25">
      <c r="B687" s="11">
        <v>684</v>
      </c>
      <c r="C687" s="13">
        <v>2501.9580555700918</v>
      </c>
      <c r="D687" s="13">
        <v>2823.3117238863583</v>
      </c>
      <c r="E687" s="13">
        <v>2365.6617153545894</v>
      </c>
      <c r="F687" s="14">
        <v>3652.1032808619598</v>
      </c>
      <c r="G687" s="13">
        <v>0</v>
      </c>
      <c r="H687" s="13">
        <v>0</v>
      </c>
      <c r="I687" s="13">
        <v>0</v>
      </c>
      <c r="J687" s="14">
        <v>0</v>
      </c>
      <c r="K687" s="13">
        <v>12</v>
      </c>
      <c r="L687" s="13">
        <v>10</v>
      </c>
      <c r="M687" s="13">
        <v>3</v>
      </c>
      <c r="N687" s="14">
        <v>1</v>
      </c>
      <c r="O687" s="13">
        <v>0.6394991300665217</v>
      </c>
      <c r="P687" s="13">
        <v>0.92090433302243924</v>
      </c>
      <c r="Q687" s="13">
        <v>0.88770088570555861</v>
      </c>
      <c r="R687" s="14">
        <v>0.98573334956462055</v>
      </c>
      <c r="S687" s="13">
        <v>1800</v>
      </c>
      <c r="T687" s="13">
        <v>2000</v>
      </c>
      <c r="U687" s="13">
        <v>1200</v>
      </c>
      <c r="V687" s="14">
        <v>1100</v>
      </c>
      <c r="W687" s="13">
        <v>2000</v>
      </c>
      <c r="X687" s="13">
        <v>2400</v>
      </c>
      <c r="Y687" s="13">
        <v>2200</v>
      </c>
      <c r="Z687" s="14">
        <v>3600</v>
      </c>
      <c r="AA687" s="13">
        <v>7.6032044773848906</v>
      </c>
      <c r="AB687" s="13">
        <v>2</v>
      </c>
      <c r="AC687" s="13">
        <v>10.507202276276434</v>
      </c>
      <c r="AD687" s="14">
        <v>7.3500947044402807</v>
      </c>
      <c r="AE687" s="13">
        <v>91.23845372861868</v>
      </c>
      <c r="AF687" s="13">
        <v>20</v>
      </c>
      <c r="AG687" s="13">
        <v>31.521606828829302</v>
      </c>
      <c r="AH687" s="14">
        <v>7.3500947044402807</v>
      </c>
      <c r="AI687" s="13">
        <v>35.656899914632511</v>
      </c>
      <c r="AJ687" s="13">
        <v>9.3897760447687411</v>
      </c>
      <c r="AK687" s="13">
        <v>16.444585154389511</v>
      </c>
      <c r="AL687" s="14">
        <v>2.9218936090329266</v>
      </c>
      <c r="AM687" s="13">
        <v>427.88279897559016</v>
      </c>
      <c r="AN687" s="13">
        <v>93.897760447687403</v>
      </c>
      <c r="AO687" s="13">
        <v>49.333755463168529</v>
      </c>
      <c r="AP687" s="14">
        <v>2.9218936090329266</v>
      </c>
    </row>
    <row r="688" spans="2:42" x14ac:dyDescent="0.25">
      <c r="B688" s="11">
        <v>685</v>
      </c>
      <c r="C688" s="13">
        <v>2392.0012983557749</v>
      </c>
      <c r="D688" s="13">
        <v>2807.9873217509212</v>
      </c>
      <c r="E688" s="13">
        <v>2342.6189917551042</v>
      </c>
      <c r="F688" s="14">
        <v>3756.7619652809917</v>
      </c>
      <c r="G688" s="13">
        <v>0</v>
      </c>
      <c r="H688" s="13">
        <v>0</v>
      </c>
      <c r="I688" s="13">
        <v>0</v>
      </c>
      <c r="J688" s="14">
        <v>0</v>
      </c>
      <c r="K688" s="13">
        <v>13</v>
      </c>
      <c r="L688" s="13">
        <v>11</v>
      </c>
      <c r="M688" s="13">
        <v>3</v>
      </c>
      <c r="N688" s="14">
        <v>3</v>
      </c>
      <c r="O688" s="13">
        <v>0.66889595799961121</v>
      </c>
      <c r="P688" s="13">
        <v>0.92593010654292029</v>
      </c>
      <c r="Q688" s="13">
        <v>0.89643258566202755</v>
      </c>
      <c r="R688" s="14">
        <v>0.95827205270662752</v>
      </c>
      <c r="S688" s="13">
        <v>1950</v>
      </c>
      <c r="T688" s="13">
        <v>2200</v>
      </c>
      <c r="U688" s="13">
        <v>1200</v>
      </c>
      <c r="V688" s="14">
        <v>3300</v>
      </c>
      <c r="W688" s="13">
        <v>2150</v>
      </c>
      <c r="X688" s="13">
        <v>2600</v>
      </c>
      <c r="Y688" s="13">
        <v>2200</v>
      </c>
      <c r="Z688" s="14">
        <v>5800</v>
      </c>
      <c r="AA688" s="13">
        <v>4.7424693353820837</v>
      </c>
      <c r="AB688" s="13">
        <v>2</v>
      </c>
      <c r="AC688" s="13">
        <v>13.153549216976931</v>
      </c>
      <c r="AD688" s="14">
        <v>5.8584836823410971</v>
      </c>
      <c r="AE688" s="13">
        <v>61.652101359967091</v>
      </c>
      <c r="AF688" s="13">
        <v>22</v>
      </c>
      <c r="AG688" s="13">
        <v>39.460647650930795</v>
      </c>
      <c r="AH688" s="14">
        <v>17.575451047023293</v>
      </c>
      <c r="AI688" s="13">
        <v>31.93367070158406</v>
      </c>
      <c r="AJ688" s="13">
        <v>7.6964224161995096</v>
      </c>
      <c r="AK688" s="13">
        <v>11.702630224136454</v>
      </c>
      <c r="AL688" s="14">
        <v>4.1562236680683071</v>
      </c>
      <c r="AM688" s="13">
        <v>415.13771912059275</v>
      </c>
      <c r="AN688" s="13">
        <v>84.660646578194601</v>
      </c>
      <c r="AO688" s="13">
        <v>35.107890672409361</v>
      </c>
      <c r="AP688" s="14">
        <v>12.468671004204921</v>
      </c>
    </row>
    <row r="689" spans="2:42" x14ac:dyDescent="0.25">
      <c r="B689" s="11">
        <v>686</v>
      </c>
      <c r="C689" s="13">
        <v>2089.3477409680318</v>
      </c>
      <c r="D689" s="13">
        <v>3094.9515711744975</v>
      </c>
      <c r="E689" s="13">
        <v>2300.1567080087211</v>
      </c>
      <c r="F689" s="14">
        <v>3600</v>
      </c>
      <c r="G689" s="13">
        <v>0</v>
      </c>
      <c r="H689" s="13">
        <v>0</v>
      </c>
      <c r="I689" s="13">
        <v>0</v>
      </c>
      <c r="J689" s="14">
        <v>0</v>
      </c>
      <c r="K689" s="13">
        <v>10</v>
      </c>
      <c r="L689" s="13">
        <v>17</v>
      </c>
      <c r="M689" s="13">
        <v>3</v>
      </c>
      <c r="N689" s="14">
        <v>0</v>
      </c>
      <c r="O689" s="13">
        <v>0.76578923107299113</v>
      </c>
      <c r="P689" s="13">
        <v>0.84007776542148949</v>
      </c>
      <c r="Q689" s="13">
        <v>0.91298127327072431</v>
      </c>
      <c r="R689" s="14">
        <v>1</v>
      </c>
      <c r="S689" s="13">
        <v>1500</v>
      </c>
      <c r="T689" s="13">
        <v>3400</v>
      </c>
      <c r="U689" s="13">
        <v>1200</v>
      </c>
      <c r="V689" s="14">
        <v>0</v>
      </c>
      <c r="W689" s="13">
        <v>1700</v>
      </c>
      <c r="X689" s="13">
        <v>3800</v>
      </c>
      <c r="Y689" s="13">
        <v>2200</v>
      </c>
      <c r="Z689" s="14">
        <v>2500</v>
      </c>
      <c r="AA689" s="13">
        <v>4.3303972708791409</v>
      </c>
      <c r="AB689" s="13">
        <v>4.0709065508672104</v>
      </c>
      <c r="AC689" s="13">
        <v>12.425388066949228</v>
      </c>
      <c r="AD689" s="14">
        <v>8.5683823420619358</v>
      </c>
      <c r="AE689" s="13">
        <v>43.303972708791406</v>
      </c>
      <c r="AF689" s="13">
        <v>69.205411364742574</v>
      </c>
      <c r="AG689" s="13">
        <v>37.276164200847688</v>
      </c>
      <c r="AH689" s="14">
        <v>0</v>
      </c>
      <c r="AI689" s="13">
        <v>29.395953454610144</v>
      </c>
      <c r="AJ689" s="13">
        <v>9.4754474369595609</v>
      </c>
      <c r="AK689" s="13">
        <v>8.45910634807694</v>
      </c>
      <c r="AL689" s="14">
        <v>3.7596933294650423</v>
      </c>
      <c r="AM689" s="13">
        <v>293.95953454610145</v>
      </c>
      <c r="AN689" s="13">
        <v>161.08260642831254</v>
      </c>
      <c r="AO689" s="13">
        <v>25.37731904423082</v>
      </c>
      <c r="AP689" s="14">
        <v>0</v>
      </c>
    </row>
    <row r="690" spans="2:42" x14ac:dyDescent="0.25">
      <c r="B690" s="11">
        <v>687</v>
      </c>
      <c r="C690" s="13">
        <v>2408.9234137931735</v>
      </c>
      <c r="D690" s="13">
        <v>2920.0933270886653</v>
      </c>
      <c r="E690" s="13">
        <v>2282.1460401970294</v>
      </c>
      <c r="F690" s="14">
        <v>3663.1044707843439</v>
      </c>
      <c r="G690" s="13">
        <v>0</v>
      </c>
      <c r="H690" s="13">
        <v>0</v>
      </c>
      <c r="I690" s="13">
        <v>0</v>
      </c>
      <c r="J690" s="14">
        <v>0</v>
      </c>
      <c r="K690" s="13">
        <v>15</v>
      </c>
      <c r="L690" s="13">
        <v>17</v>
      </c>
      <c r="M690" s="13">
        <v>3</v>
      </c>
      <c r="N690" s="14">
        <v>1</v>
      </c>
      <c r="O690" s="13">
        <v>0.66419712259784347</v>
      </c>
      <c r="P690" s="13">
        <v>0.89038250109362138</v>
      </c>
      <c r="Q690" s="13">
        <v>0.92018650998281259</v>
      </c>
      <c r="R690" s="14">
        <v>0.98277295357322092</v>
      </c>
      <c r="S690" s="13">
        <v>2250</v>
      </c>
      <c r="T690" s="13">
        <v>3400</v>
      </c>
      <c r="U690" s="13">
        <v>1200</v>
      </c>
      <c r="V690" s="14">
        <v>1100</v>
      </c>
      <c r="W690" s="13">
        <v>2450</v>
      </c>
      <c r="X690" s="13">
        <v>3800</v>
      </c>
      <c r="Y690" s="13">
        <v>2200</v>
      </c>
      <c r="Z690" s="14">
        <v>3600</v>
      </c>
      <c r="AA690" s="13">
        <v>7.6644254778588596</v>
      </c>
      <c r="AB690" s="13">
        <v>3.7104295841456501</v>
      </c>
      <c r="AC690" s="13">
        <v>8.1724918247379588</v>
      </c>
      <c r="AD690" s="14">
        <v>6.1131395779968933</v>
      </c>
      <c r="AE690" s="13">
        <v>114.9663821678829</v>
      </c>
      <c r="AF690" s="13">
        <v>63.077302930476051</v>
      </c>
      <c r="AG690" s="13">
        <v>24.517475474213875</v>
      </c>
      <c r="AH690" s="14">
        <v>6.1131395779968933</v>
      </c>
      <c r="AI690" s="13">
        <v>24.572650752748167</v>
      </c>
      <c r="AJ690" s="13">
        <v>5.5748173820417222</v>
      </c>
      <c r="AK690" s="13">
        <v>10.982745779387036</v>
      </c>
      <c r="AL690" s="14">
        <v>6.2903338492839866</v>
      </c>
      <c r="AM690" s="13">
        <v>368.58976129122249</v>
      </c>
      <c r="AN690" s="13">
        <v>94.77189549470927</v>
      </c>
      <c r="AO690" s="13">
        <v>32.948237338161107</v>
      </c>
      <c r="AP690" s="14">
        <v>6.2903338492839866</v>
      </c>
    </row>
    <row r="691" spans="2:42" x14ac:dyDescent="0.25">
      <c r="B691" s="11">
        <v>688</v>
      </c>
      <c r="C691" s="13">
        <v>1925.6700077868875</v>
      </c>
      <c r="D691" s="13">
        <v>2938.5718592449857</v>
      </c>
      <c r="E691" s="13">
        <v>2404.1210719374376</v>
      </c>
      <c r="F691" s="14">
        <v>3600</v>
      </c>
      <c r="G691" s="13">
        <v>0</v>
      </c>
      <c r="H691" s="13">
        <v>0</v>
      </c>
      <c r="I691" s="13">
        <v>0</v>
      </c>
      <c r="J691" s="14">
        <v>0</v>
      </c>
      <c r="K691" s="13">
        <v>7</v>
      </c>
      <c r="L691" s="13">
        <v>10</v>
      </c>
      <c r="M691" s="13">
        <v>5</v>
      </c>
      <c r="N691" s="14">
        <v>0</v>
      </c>
      <c r="O691" s="13">
        <v>0.83087963853102231</v>
      </c>
      <c r="P691" s="13">
        <v>0.88478353585949887</v>
      </c>
      <c r="Q691" s="13">
        <v>0.87350010135207046</v>
      </c>
      <c r="R691" s="14">
        <v>1</v>
      </c>
      <c r="S691" s="13">
        <v>1050</v>
      </c>
      <c r="T691" s="13">
        <v>2000</v>
      </c>
      <c r="U691" s="13">
        <v>2000</v>
      </c>
      <c r="V691" s="14">
        <v>0</v>
      </c>
      <c r="W691" s="13">
        <v>1250</v>
      </c>
      <c r="X691" s="13">
        <v>2400</v>
      </c>
      <c r="Y691" s="13">
        <v>3000</v>
      </c>
      <c r="Z691" s="14">
        <v>2500</v>
      </c>
      <c r="AA691" s="13">
        <v>6.2430349072061606</v>
      </c>
      <c r="AB691" s="13">
        <v>2.7268178487386718</v>
      </c>
      <c r="AC691" s="13">
        <v>5.259426743952929</v>
      </c>
      <c r="AD691" s="14">
        <v>6.9856224319136517</v>
      </c>
      <c r="AE691" s="13">
        <v>43.701244350443126</v>
      </c>
      <c r="AF691" s="13">
        <v>27.26817848738672</v>
      </c>
      <c r="AG691" s="13">
        <v>26.297133719764645</v>
      </c>
      <c r="AH691" s="14">
        <v>0</v>
      </c>
      <c r="AI691" s="13">
        <v>28.54743945212638</v>
      </c>
      <c r="AJ691" s="13">
        <v>13.86435298749349</v>
      </c>
      <c r="AK691" s="13">
        <v>12.956558661348913</v>
      </c>
      <c r="AL691" s="14">
        <v>4.8821628899454881</v>
      </c>
      <c r="AM691" s="13">
        <v>199.83207616488465</v>
      </c>
      <c r="AN691" s="13">
        <v>138.6435298749349</v>
      </c>
      <c r="AO691" s="13">
        <v>64.782793306744566</v>
      </c>
      <c r="AP691" s="14">
        <v>0</v>
      </c>
    </row>
    <row r="692" spans="2:42" x14ac:dyDescent="0.25">
      <c r="B692" s="11">
        <v>689</v>
      </c>
      <c r="C692" s="13">
        <v>2251.3661821006394</v>
      </c>
      <c r="D692" s="13">
        <v>2939.3800891295241</v>
      </c>
      <c r="E692" s="13">
        <v>2498.2573763373575</v>
      </c>
      <c r="F692" s="14">
        <v>3600</v>
      </c>
      <c r="G692" s="13">
        <v>0</v>
      </c>
      <c r="H692" s="13">
        <v>0</v>
      </c>
      <c r="I692" s="13">
        <v>0</v>
      </c>
      <c r="J692" s="14">
        <v>0</v>
      </c>
      <c r="K692" s="13">
        <v>9</v>
      </c>
      <c r="L692" s="13">
        <v>15</v>
      </c>
      <c r="M692" s="13">
        <v>4</v>
      </c>
      <c r="N692" s="14">
        <v>0</v>
      </c>
      <c r="O692" s="13">
        <v>0.71067959211642706</v>
      </c>
      <c r="P692" s="13">
        <v>0.88454025037979045</v>
      </c>
      <c r="Q692" s="13">
        <v>0.840585929972822</v>
      </c>
      <c r="R692" s="14">
        <v>1</v>
      </c>
      <c r="S692" s="13">
        <v>1350</v>
      </c>
      <c r="T692" s="13">
        <v>3000</v>
      </c>
      <c r="U692" s="13">
        <v>1600</v>
      </c>
      <c r="V692" s="14">
        <v>0</v>
      </c>
      <c r="W692" s="13">
        <v>1550</v>
      </c>
      <c r="X692" s="13">
        <v>3400</v>
      </c>
      <c r="Y692" s="13">
        <v>2600</v>
      </c>
      <c r="Z692" s="14">
        <v>2500</v>
      </c>
      <c r="AA692" s="13">
        <v>10.494093869327092</v>
      </c>
      <c r="AB692" s="13">
        <v>2</v>
      </c>
      <c r="AC692" s="13">
        <v>11.874767349362273</v>
      </c>
      <c r="AD692" s="14">
        <v>3.6327552846823394</v>
      </c>
      <c r="AE692" s="13">
        <v>94.44684482394382</v>
      </c>
      <c r="AF692" s="13">
        <v>30</v>
      </c>
      <c r="AG692" s="13">
        <v>47.499069397449091</v>
      </c>
      <c r="AH692" s="14">
        <v>0</v>
      </c>
      <c r="AI692" s="13">
        <v>35.797171392044568</v>
      </c>
      <c r="AJ692" s="13">
        <v>9.0841359635401275</v>
      </c>
      <c r="AK692" s="13">
        <v>16.819765255529752</v>
      </c>
      <c r="AL692" s="14">
        <v>4.6126691616653321</v>
      </c>
      <c r="AM692" s="13">
        <v>322.1745425284011</v>
      </c>
      <c r="AN692" s="13">
        <v>136.26203945310192</v>
      </c>
      <c r="AO692" s="13">
        <v>67.279061022119009</v>
      </c>
      <c r="AP692" s="14">
        <v>0</v>
      </c>
    </row>
    <row r="693" spans="2:42" x14ac:dyDescent="0.25">
      <c r="B693" s="11">
        <v>690</v>
      </c>
      <c r="C693" s="13">
        <v>2123.6637658831719</v>
      </c>
      <c r="D693" s="13">
        <v>2780.6933221002987</v>
      </c>
      <c r="E693" s="13">
        <v>2257.4389407873505</v>
      </c>
      <c r="F693" s="14">
        <v>3600</v>
      </c>
      <c r="G693" s="13">
        <v>0</v>
      </c>
      <c r="H693" s="13">
        <v>0</v>
      </c>
      <c r="I693" s="13">
        <v>0</v>
      </c>
      <c r="J693" s="14">
        <v>0</v>
      </c>
      <c r="K693" s="13">
        <v>10</v>
      </c>
      <c r="L693" s="13">
        <v>6</v>
      </c>
      <c r="M693" s="13">
        <v>3</v>
      </c>
      <c r="N693" s="14">
        <v>0</v>
      </c>
      <c r="O693" s="13">
        <v>0.75341493587832875</v>
      </c>
      <c r="P693" s="13">
        <v>0.93501860824989558</v>
      </c>
      <c r="Q693" s="13">
        <v>0.93025771907148957</v>
      </c>
      <c r="R693" s="14">
        <v>1</v>
      </c>
      <c r="S693" s="13">
        <v>1500</v>
      </c>
      <c r="T693" s="13">
        <v>1200</v>
      </c>
      <c r="U693" s="13">
        <v>1200</v>
      </c>
      <c r="V693" s="14">
        <v>0</v>
      </c>
      <c r="W693" s="13">
        <v>1700</v>
      </c>
      <c r="X693" s="13">
        <v>1600</v>
      </c>
      <c r="Y693" s="13">
        <v>2200</v>
      </c>
      <c r="Z693" s="14">
        <v>2500</v>
      </c>
      <c r="AA693" s="13">
        <v>7.2830853231091286</v>
      </c>
      <c r="AB693" s="13">
        <v>3.5407894983632597</v>
      </c>
      <c r="AC693" s="13">
        <v>13.727382119343529</v>
      </c>
      <c r="AD693" s="14">
        <v>4.1378779591502859</v>
      </c>
      <c r="AE693" s="13">
        <v>72.830853231091282</v>
      </c>
      <c r="AF693" s="13">
        <v>21.244736990179558</v>
      </c>
      <c r="AG693" s="13">
        <v>41.182146358030586</v>
      </c>
      <c r="AH693" s="14">
        <v>0</v>
      </c>
      <c r="AI693" s="13">
        <v>28.225163910411538</v>
      </c>
      <c r="AJ693" s="13">
        <v>12.054744521661796</v>
      </c>
      <c r="AK693" s="13">
        <v>3.010765303498971</v>
      </c>
      <c r="AL693" s="14">
        <v>6.1552594883879914</v>
      </c>
      <c r="AM693" s="13">
        <v>282.25163910411538</v>
      </c>
      <c r="AN693" s="13">
        <v>72.328467129970775</v>
      </c>
      <c r="AO693" s="13">
        <v>9.0322959104969129</v>
      </c>
      <c r="AP693" s="14">
        <v>0</v>
      </c>
    </row>
    <row r="694" spans="2:42" x14ac:dyDescent="0.25">
      <c r="B694" s="11">
        <v>691</v>
      </c>
      <c r="C694" s="13">
        <v>1925.9546814945061</v>
      </c>
      <c r="D694" s="13">
        <v>3069.0642880488549</v>
      </c>
      <c r="E694" s="13">
        <v>2374.9688194356536</v>
      </c>
      <c r="F694" s="14">
        <v>3693.3160242193007</v>
      </c>
      <c r="G694" s="13">
        <v>0</v>
      </c>
      <c r="H694" s="13">
        <v>0</v>
      </c>
      <c r="I694" s="13">
        <v>0</v>
      </c>
      <c r="J694" s="14">
        <v>0</v>
      </c>
      <c r="K694" s="13">
        <v>7</v>
      </c>
      <c r="L694" s="13">
        <v>13</v>
      </c>
      <c r="M694" s="13">
        <v>5</v>
      </c>
      <c r="N694" s="14">
        <v>2</v>
      </c>
      <c r="O694" s="13">
        <v>0.83075682692514285</v>
      </c>
      <c r="P694" s="13">
        <v>0.8471637463329057</v>
      </c>
      <c r="Q694" s="13">
        <v>0.88422213496638991</v>
      </c>
      <c r="R694" s="14">
        <v>0.97473381004837623</v>
      </c>
      <c r="S694" s="13">
        <v>1050</v>
      </c>
      <c r="T694" s="13">
        <v>2600</v>
      </c>
      <c r="U694" s="13">
        <v>2000</v>
      </c>
      <c r="V694" s="14">
        <v>2200</v>
      </c>
      <c r="W694" s="13">
        <v>1250</v>
      </c>
      <c r="X694" s="13">
        <v>3000</v>
      </c>
      <c r="Y694" s="13">
        <v>3000</v>
      </c>
      <c r="Z694" s="14">
        <v>4700</v>
      </c>
      <c r="AA694" s="13">
        <v>2</v>
      </c>
      <c r="AB694" s="13">
        <v>2.8503396301143704</v>
      </c>
      <c r="AC694" s="13">
        <v>8.0345679127707239</v>
      </c>
      <c r="AD694" s="14">
        <v>3.8273528668509673</v>
      </c>
      <c r="AE694" s="13">
        <v>14</v>
      </c>
      <c r="AF694" s="13">
        <v>37.054415191486818</v>
      </c>
      <c r="AG694" s="13">
        <v>40.172839563853621</v>
      </c>
      <c r="AH694" s="14">
        <v>7.6547057337019346</v>
      </c>
      <c r="AI694" s="13">
        <v>32.815738461113469</v>
      </c>
      <c r="AJ694" s="13">
        <v>14.079214622240691</v>
      </c>
      <c r="AK694" s="13">
        <v>8.6374446520691368</v>
      </c>
      <c r="AL694" s="14">
        <v>5.2684755157335772</v>
      </c>
      <c r="AM694" s="13">
        <v>229.71016922779427</v>
      </c>
      <c r="AN694" s="13">
        <v>183.02979008912899</v>
      </c>
      <c r="AO694" s="13">
        <v>43.187223260345682</v>
      </c>
      <c r="AP694" s="14">
        <v>10.536951031467154</v>
      </c>
    </row>
    <row r="695" spans="2:42" x14ac:dyDescent="0.25">
      <c r="B695" s="11">
        <v>692</v>
      </c>
      <c r="C695" s="13">
        <v>2206.0620005803617</v>
      </c>
      <c r="D695" s="13">
        <v>2953.974009156484</v>
      </c>
      <c r="E695" s="13">
        <v>2420.9911334410567</v>
      </c>
      <c r="F695" s="14">
        <v>3600</v>
      </c>
      <c r="G695" s="13">
        <v>0</v>
      </c>
      <c r="H695" s="13">
        <v>0</v>
      </c>
      <c r="I695" s="13">
        <v>0</v>
      </c>
      <c r="J695" s="14">
        <v>0</v>
      </c>
      <c r="K695" s="13">
        <v>12</v>
      </c>
      <c r="L695" s="13">
        <v>10</v>
      </c>
      <c r="M695" s="13">
        <v>6</v>
      </c>
      <c r="N695" s="14">
        <v>0</v>
      </c>
      <c r="O695" s="13">
        <v>0.72527426680622697</v>
      </c>
      <c r="P695" s="13">
        <v>0.88017023573692099</v>
      </c>
      <c r="Q695" s="13">
        <v>0.86741333786513353</v>
      </c>
      <c r="R695" s="14">
        <v>1</v>
      </c>
      <c r="S695" s="13">
        <v>1800</v>
      </c>
      <c r="T695" s="13">
        <v>2000</v>
      </c>
      <c r="U695" s="13">
        <v>2400</v>
      </c>
      <c r="V695" s="14">
        <v>0</v>
      </c>
      <c r="W695" s="13">
        <v>2000</v>
      </c>
      <c r="X695" s="13">
        <v>2400</v>
      </c>
      <c r="Y695" s="13">
        <v>3400</v>
      </c>
      <c r="Z695" s="14">
        <v>2500</v>
      </c>
      <c r="AA695" s="13">
        <v>3.3190104753004048</v>
      </c>
      <c r="AB695" s="13">
        <v>3.4664529596357601</v>
      </c>
      <c r="AC695" s="13">
        <v>7.4181839049401166</v>
      </c>
      <c r="AD695" s="14">
        <v>4.543261563127599</v>
      </c>
      <c r="AE695" s="13">
        <v>39.828125703604854</v>
      </c>
      <c r="AF695" s="13">
        <v>34.664529596357603</v>
      </c>
      <c r="AG695" s="13">
        <v>44.509103429640703</v>
      </c>
      <c r="AH695" s="14">
        <v>0</v>
      </c>
      <c r="AI695" s="13">
        <v>29.648077507952358</v>
      </c>
      <c r="AJ695" s="13">
        <v>13.789033094247607</v>
      </c>
      <c r="AK695" s="13">
        <v>8.4922155512438522</v>
      </c>
      <c r="AL695" s="14">
        <v>5.6121671522971184</v>
      </c>
      <c r="AM695" s="13">
        <v>355.77693009542827</v>
      </c>
      <c r="AN695" s="13">
        <v>137.89033094247606</v>
      </c>
      <c r="AO695" s="13">
        <v>50.953293307463113</v>
      </c>
      <c r="AP695" s="14">
        <v>0</v>
      </c>
    </row>
    <row r="696" spans="2:42" x14ac:dyDescent="0.25">
      <c r="B696" s="11">
        <v>693</v>
      </c>
      <c r="C696" s="13">
        <v>2018.2498958529748</v>
      </c>
      <c r="D696" s="13">
        <v>2895.9866905194758</v>
      </c>
      <c r="E696" s="13">
        <v>2291.5544939606025</v>
      </c>
      <c r="F696" s="14">
        <v>3677.9995125953319</v>
      </c>
      <c r="G696" s="13">
        <v>0</v>
      </c>
      <c r="H696" s="13">
        <v>0</v>
      </c>
      <c r="I696" s="13">
        <v>0</v>
      </c>
      <c r="J696" s="14">
        <v>0</v>
      </c>
      <c r="K696" s="13">
        <v>10</v>
      </c>
      <c r="L696" s="13">
        <v>15</v>
      </c>
      <c r="M696" s="13">
        <v>3</v>
      </c>
      <c r="N696" s="14">
        <v>1</v>
      </c>
      <c r="O696" s="13">
        <v>0.79276605106613451</v>
      </c>
      <c r="P696" s="13">
        <v>0.89779418134467237</v>
      </c>
      <c r="Q696" s="13">
        <v>0.91640849280894487</v>
      </c>
      <c r="R696" s="14">
        <v>0.97879295189457693</v>
      </c>
      <c r="S696" s="13">
        <v>1500</v>
      </c>
      <c r="T696" s="13">
        <v>3000</v>
      </c>
      <c r="U696" s="13">
        <v>1200</v>
      </c>
      <c r="V696" s="14">
        <v>1100</v>
      </c>
      <c r="W696" s="13">
        <v>1700</v>
      </c>
      <c r="X696" s="13">
        <v>3400</v>
      </c>
      <c r="Y696" s="13">
        <v>2200</v>
      </c>
      <c r="Z696" s="14">
        <v>3600</v>
      </c>
      <c r="AA696" s="13">
        <v>2</v>
      </c>
      <c r="AB696" s="13">
        <v>2.7153346740559074</v>
      </c>
      <c r="AC696" s="13">
        <v>12.597129185243816</v>
      </c>
      <c r="AD696" s="14">
        <v>9.997599050910086</v>
      </c>
      <c r="AE696" s="13">
        <v>20</v>
      </c>
      <c r="AF696" s="13">
        <v>40.730020110838609</v>
      </c>
      <c r="AG696" s="13">
        <v>37.791387555731447</v>
      </c>
      <c r="AH696" s="14">
        <v>9.997599050910086</v>
      </c>
      <c r="AI696" s="13">
        <v>27.84168864647663</v>
      </c>
      <c r="AJ696" s="13">
        <v>7.0964239168555423</v>
      </c>
      <c r="AK696" s="13">
        <v>7.4648325406094154</v>
      </c>
      <c r="AL696" s="14">
        <v>5.2714755849945565</v>
      </c>
      <c r="AM696" s="13">
        <v>278.41688646476632</v>
      </c>
      <c r="AN696" s="13">
        <v>106.44635875283313</v>
      </c>
      <c r="AO696" s="13">
        <v>22.394497621828247</v>
      </c>
      <c r="AP696" s="14">
        <v>5.2714755849945565</v>
      </c>
    </row>
    <row r="697" spans="2:42" x14ac:dyDescent="0.25">
      <c r="B697" s="11">
        <v>694</v>
      </c>
      <c r="C697" s="13">
        <v>2007.4430272763284</v>
      </c>
      <c r="D697" s="13">
        <v>2708.4874310210471</v>
      </c>
      <c r="E697" s="13">
        <v>2222.7751036806835</v>
      </c>
      <c r="F697" s="14">
        <v>3600</v>
      </c>
      <c r="G697" s="13">
        <v>0</v>
      </c>
      <c r="H697" s="13">
        <v>0</v>
      </c>
      <c r="I697" s="13">
        <v>0</v>
      </c>
      <c r="J697" s="14">
        <v>0</v>
      </c>
      <c r="K697" s="13">
        <v>9</v>
      </c>
      <c r="L697" s="13">
        <v>12</v>
      </c>
      <c r="M697" s="13">
        <v>3</v>
      </c>
      <c r="N697" s="14">
        <v>0</v>
      </c>
      <c r="O697" s="13">
        <v>0.79703382773998743</v>
      </c>
      <c r="P697" s="13">
        <v>0.95994538140420704</v>
      </c>
      <c r="Q697" s="13">
        <v>0.94476494564052793</v>
      </c>
      <c r="R697" s="14">
        <v>1</v>
      </c>
      <c r="S697" s="13">
        <v>1350</v>
      </c>
      <c r="T697" s="13">
        <v>2400</v>
      </c>
      <c r="U697" s="13">
        <v>1200</v>
      </c>
      <c r="V697" s="14">
        <v>0</v>
      </c>
      <c r="W697" s="13">
        <v>1550</v>
      </c>
      <c r="X697" s="13">
        <v>2800</v>
      </c>
      <c r="Y697" s="13">
        <v>2200</v>
      </c>
      <c r="Z697" s="14">
        <v>2500</v>
      </c>
      <c r="AA697" s="13">
        <v>4.3655517641070887</v>
      </c>
      <c r="AB697" s="13">
        <v>4.4711327131244474</v>
      </c>
      <c r="AC697" s="13">
        <v>6.7182980834144077</v>
      </c>
      <c r="AD697" s="14">
        <v>5.5626789687438629</v>
      </c>
      <c r="AE697" s="13">
        <v>39.289965876963798</v>
      </c>
      <c r="AF697" s="13">
        <v>53.653592557493369</v>
      </c>
      <c r="AG697" s="13">
        <v>20.154894250243224</v>
      </c>
      <c r="AH697" s="14">
        <v>0</v>
      </c>
      <c r="AI697" s="13">
        <v>28.109035797494922</v>
      </c>
      <c r="AJ697" s="13">
        <v>0.33542151837069767</v>
      </c>
      <c r="AK697" s="13">
        <v>6.5381149628588888</v>
      </c>
      <c r="AL697" s="14">
        <v>4.5781576148005696</v>
      </c>
      <c r="AM697" s="13">
        <v>252.9813221774543</v>
      </c>
      <c r="AN697" s="13">
        <v>4.025058220448372</v>
      </c>
      <c r="AO697" s="13">
        <v>19.614344888576667</v>
      </c>
      <c r="AP697" s="14">
        <v>0</v>
      </c>
    </row>
    <row r="698" spans="2:42" x14ac:dyDescent="0.25">
      <c r="B698" s="11">
        <v>695</v>
      </c>
      <c r="C698" s="13">
        <v>2047.5926668510908</v>
      </c>
      <c r="D698" s="13">
        <v>2841.1900293599742</v>
      </c>
      <c r="E698" s="13">
        <v>2100</v>
      </c>
      <c r="F698" s="14">
        <v>3600</v>
      </c>
      <c r="G698" s="13">
        <v>0</v>
      </c>
      <c r="H698" s="13">
        <v>0</v>
      </c>
      <c r="I698" s="13">
        <v>0</v>
      </c>
      <c r="J698" s="14">
        <v>0</v>
      </c>
      <c r="K698" s="13">
        <v>8</v>
      </c>
      <c r="L698" s="13">
        <v>8</v>
      </c>
      <c r="M698" s="13">
        <v>0</v>
      </c>
      <c r="N698" s="14">
        <v>0</v>
      </c>
      <c r="O698" s="13">
        <v>0.78140541617614534</v>
      </c>
      <c r="P698" s="13">
        <v>0.91510950451480144</v>
      </c>
      <c r="Q698" s="13">
        <v>1</v>
      </c>
      <c r="R698" s="14">
        <v>1</v>
      </c>
      <c r="S698" s="13">
        <v>1200</v>
      </c>
      <c r="T698" s="13">
        <v>1600</v>
      </c>
      <c r="U698" s="13">
        <v>0</v>
      </c>
      <c r="V698" s="14">
        <v>0</v>
      </c>
      <c r="W698" s="13">
        <v>1400</v>
      </c>
      <c r="X698" s="13">
        <v>2000</v>
      </c>
      <c r="Y698" s="13">
        <v>1000</v>
      </c>
      <c r="Z698" s="14">
        <v>2500</v>
      </c>
      <c r="AA698" s="13">
        <v>8.0360568401602333</v>
      </c>
      <c r="AB698" s="13">
        <v>2.679524055179852</v>
      </c>
      <c r="AC698" s="13">
        <v>12.771955706970589</v>
      </c>
      <c r="AD698" s="14">
        <v>6.3105931736458212</v>
      </c>
      <c r="AE698" s="13">
        <v>64.288454721281866</v>
      </c>
      <c r="AF698" s="13">
        <v>21.436192441438816</v>
      </c>
      <c r="AG698" s="13">
        <v>0</v>
      </c>
      <c r="AH698" s="14">
        <v>0</v>
      </c>
      <c r="AI698" s="13">
        <v>31.310968248133598</v>
      </c>
      <c r="AJ698" s="13">
        <v>12.600765132155892</v>
      </c>
      <c r="AK698" s="13">
        <v>7.8625135831625146</v>
      </c>
      <c r="AL698" s="14">
        <v>5.5331558282774287</v>
      </c>
      <c r="AM698" s="13">
        <v>250.48774598506878</v>
      </c>
      <c r="AN698" s="13">
        <v>100.80612105724714</v>
      </c>
      <c r="AO698" s="13">
        <v>0</v>
      </c>
      <c r="AP698" s="14">
        <v>0</v>
      </c>
    </row>
    <row r="699" spans="2:42" x14ac:dyDescent="0.25">
      <c r="B699" s="11">
        <v>696</v>
      </c>
      <c r="C699" s="13">
        <v>2227.5180792897431</v>
      </c>
      <c r="D699" s="13">
        <v>2951.3023347883777</v>
      </c>
      <c r="E699" s="13">
        <v>2432.3374106108408</v>
      </c>
      <c r="F699" s="14">
        <v>3600</v>
      </c>
      <c r="G699" s="13">
        <v>0</v>
      </c>
      <c r="H699" s="13">
        <v>0</v>
      </c>
      <c r="I699" s="13">
        <v>0</v>
      </c>
      <c r="J699" s="14">
        <v>0</v>
      </c>
      <c r="K699" s="13">
        <v>12</v>
      </c>
      <c r="L699" s="13">
        <v>14</v>
      </c>
      <c r="M699" s="13">
        <v>4</v>
      </c>
      <c r="N699" s="14">
        <v>0</v>
      </c>
      <c r="O699" s="13">
        <v>0.71828822171004292</v>
      </c>
      <c r="P699" s="13">
        <v>0.88096701220765716</v>
      </c>
      <c r="Q699" s="13">
        <v>0.86336706035887512</v>
      </c>
      <c r="R699" s="14">
        <v>1</v>
      </c>
      <c r="S699" s="13">
        <v>1800</v>
      </c>
      <c r="T699" s="13">
        <v>2800</v>
      </c>
      <c r="U699" s="13">
        <v>1600</v>
      </c>
      <c r="V699" s="14">
        <v>0</v>
      </c>
      <c r="W699" s="13">
        <v>2000</v>
      </c>
      <c r="X699" s="13">
        <v>3200</v>
      </c>
      <c r="Y699" s="13">
        <v>2600</v>
      </c>
      <c r="Z699" s="14">
        <v>2500</v>
      </c>
      <c r="AA699" s="13">
        <v>5.9981958539957123</v>
      </c>
      <c r="AB699" s="13">
        <v>4.6035089561919653</v>
      </c>
      <c r="AC699" s="13">
        <v>14.26995880004757</v>
      </c>
      <c r="AD699" s="14">
        <v>2</v>
      </c>
      <c r="AE699" s="13">
        <v>71.978350247948555</v>
      </c>
      <c r="AF699" s="13">
        <v>64.449125386687513</v>
      </c>
      <c r="AG699" s="13">
        <v>57.079835200190281</v>
      </c>
      <c r="AH699" s="14">
        <v>0</v>
      </c>
      <c r="AI699" s="13">
        <v>27.807217540799137</v>
      </c>
      <c r="AJ699" s="13">
        <v>7.63988407387758</v>
      </c>
      <c r="AK699" s="13">
        <v>10.3239703353549</v>
      </c>
      <c r="AL699" s="14">
        <v>4.1865314913205305</v>
      </c>
      <c r="AM699" s="13">
        <v>333.68661048958961</v>
      </c>
      <c r="AN699" s="13">
        <v>106.95837703428612</v>
      </c>
      <c r="AO699" s="13">
        <v>41.295881341419602</v>
      </c>
      <c r="AP699" s="14">
        <v>0</v>
      </c>
    </row>
    <row r="700" spans="2:42" x14ac:dyDescent="0.25">
      <c r="B700" s="11">
        <v>697</v>
      </c>
      <c r="C700" s="13">
        <v>2985.3751192480026</v>
      </c>
      <c r="D700" s="13">
        <v>2988.2860520629906</v>
      </c>
      <c r="E700" s="13">
        <v>2399.7068098240065</v>
      </c>
      <c r="F700" s="14">
        <v>3600</v>
      </c>
      <c r="G700" s="13">
        <v>0</v>
      </c>
      <c r="H700" s="13">
        <v>0</v>
      </c>
      <c r="I700" s="13">
        <v>0</v>
      </c>
      <c r="J700" s="14">
        <v>0</v>
      </c>
      <c r="K700" s="13">
        <v>17</v>
      </c>
      <c r="L700" s="13">
        <v>13</v>
      </c>
      <c r="M700" s="13">
        <v>6</v>
      </c>
      <c r="N700" s="14">
        <v>0</v>
      </c>
      <c r="O700" s="13">
        <v>0.53594604901880138</v>
      </c>
      <c r="P700" s="13">
        <v>0.8700639613149036</v>
      </c>
      <c r="Q700" s="13">
        <v>0.87510690531149216</v>
      </c>
      <c r="R700" s="14">
        <v>1</v>
      </c>
      <c r="S700" s="13">
        <v>2550</v>
      </c>
      <c r="T700" s="13">
        <v>2600</v>
      </c>
      <c r="U700" s="13">
        <v>2400</v>
      </c>
      <c r="V700" s="14">
        <v>0</v>
      </c>
      <c r="W700" s="13">
        <v>2750</v>
      </c>
      <c r="X700" s="13">
        <v>3000</v>
      </c>
      <c r="Y700" s="13">
        <v>3400</v>
      </c>
      <c r="Z700" s="14">
        <v>2500</v>
      </c>
      <c r="AA700" s="13">
        <v>3.4375053388983554</v>
      </c>
      <c r="AB700" s="13">
        <v>3.770979378773371</v>
      </c>
      <c r="AC700" s="13">
        <v>11.533551054375575</v>
      </c>
      <c r="AD700" s="14">
        <v>5.6551011470877173</v>
      </c>
      <c r="AE700" s="13">
        <v>58.437590761272041</v>
      </c>
      <c r="AF700" s="13">
        <v>49.022731924053822</v>
      </c>
      <c r="AG700" s="13">
        <v>69.201306326253444</v>
      </c>
      <c r="AH700" s="14">
        <v>0</v>
      </c>
      <c r="AI700" s="13">
        <v>35.870594038332584</v>
      </c>
      <c r="AJ700" s="13">
        <v>10.621935675575767</v>
      </c>
      <c r="AK700" s="13">
        <v>3.4536203082453696</v>
      </c>
      <c r="AL700" s="14">
        <v>4.4932217772059229</v>
      </c>
      <c r="AM700" s="13">
        <v>609.80009865165391</v>
      </c>
      <c r="AN700" s="13">
        <v>138.08516378248495</v>
      </c>
      <c r="AO700" s="13">
        <v>20.721721849472218</v>
      </c>
      <c r="AP700" s="14">
        <v>0</v>
      </c>
    </row>
    <row r="701" spans="2:42" x14ac:dyDescent="0.25">
      <c r="B701" s="11">
        <v>698</v>
      </c>
      <c r="C701" s="13">
        <v>2247.8770612875628</v>
      </c>
      <c r="D701" s="13">
        <v>2882.4953388331801</v>
      </c>
      <c r="E701" s="13">
        <v>2532.6043585143079</v>
      </c>
      <c r="F701" s="14">
        <v>3647.4966791386778</v>
      </c>
      <c r="G701" s="13">
        <v>0</v>
      </c>
      <c r="H701" s="13">
        <v>0</v>
      </c>
      <c r="I701" s="13">
        <v>0</v>
      </c>
      <c r="J701" s="14">
        <v>0</v>
      </c>
      <c r="K701" s="13">
        <v>10</v>
      </c>
      <c r="L701" s="13">
        <v>11</v>
      </c>
      <c r="M701" s="13">
        <v>6</v>
      </c>
      <c r="N701" s="14">
        <v>1</v>
      </c>
      <c r="O701" s="13">
        <v>0.71178269824219609</v>
      </c>
      <c r="P701" s="13">
        <v>0.90199625476323131</v>
      </c>
      <c r="Q701" s="13">
        <v>0.82918596935208433</v>
      </c>
      <c r="R701" s="14">
        <v>0.98697828036134261</v>
      </c>
      <c r="S701" s="13">
        <v>1500</v>
      </c>
      <c r="T701" s="13">
        <v>2200</v>
      </c>
      <c r="U701" s="13">
        <v>2400</v>
      </c>
      <c r="V701" s="14">
        <v>1100</v>
      </c>
      <c r="W701" s="13">
        <v>1700</v>
      </c>
      <c r="X701" s="13">
        <v>2600</v>
      </c>
      <c r="Y701" s="13">
        <v>3400</v>
      </c>
      <c r="Z701" s="14">
        <v>3600</v>
      </c>
      <c r="AA701" s="13">
        <v>8.8001244383763737</v>
      </c>
      <c r="AB701" s="13">
        <v>2.9503882491640057</v>
      </c>
      <c r="AC701" s="13">
        <v>7.9495807317378393</v>
      </c>
      <c r="AD701" s="14">
        <v>2.5447465234633406</v>
      </c>
      <c r="AE701" s="13">
        <v>88.001244383763733</v>
      </c>
      <c r="AF701" s="13">
        <v>32.454270740804063</v>
      </c>
      <c r="AG701" s="13">
        <v>47.697484390427036</v>
      </c>
      <c r="AH701" s="14">
        <v>2.5447465234633406</v>
      </c>
      <c r="AI701" s="13">
        <v>32.703167014747379</v>
      </c>
      <c r="AJ701" s="13">
        <v>9.8791929454675262</v>
      </c>
      <c r="AK701" s="13">
        <v>12.548102946012033</v>
      </c>
      <c r="AL701" s="14">
        <v>6.8308916163699784</v>
      </c>
      <c r="AM701" s="13">
        <v>327.03167014747379</v>
      </c>
      <c r="AN701" s="13">
        <v>108.67112240014279</v>
      </c>
      <c r="AO701" s="13">
        <v>75.288617676072192</v>
      </c>
      <c r="AP701" s="14">
        <v>6.8308916163699784</v>
      </c>
    </row>
    <row r="702" spans="2:42" x14ac:dyDescent="0.25">
      <c r="B702" s="11">
        <v>699</v>
      </c>
      <c r="C702" s="13">
        <v>2275.2770174754801</v>
      </c>
      <c r="D702" s="13">
        <v>3022.5211899324295</v>
      </c>
      <c r="E702" s="13">
        <v>2385.3513468791389</v>
      </c>
      <c r="F702" s="14">
        <v>3787.4085663512301</v>
      </c>
      <c r="G702" s="13">
        <v>0</v>
      </c>
      <c r="H702" s="13">
        <v>0</v>
      </c>
      <c r="I702" s="13">
        <v>0</v>
      </c>
      <c r="J702" s="14">
        <v>0</v>
      </c>
      <c r="K702" s="13">
        <v>11</v>
      </c>
      <c r="L702" s="13">
        <v>13</v>
      </c>
      <c r="M702" s="13">
        <v>4</v>
      </c>
      <c r="N702" s="14">
        <v>3</v>
      </c>
      <c r="O702" s="13">
        <v>0.70321107615074951</v>
      </c>
      <c r="P702" s="13">
        <v>0.86020902306995073</v>
      </c>
      <c r="Q702" s="13">
        <v>0.88037345221596941</v>
      </c>
      <c r="R702" s="14">
        <v>0.95051799586233221</v>
      </c>
      <c r="S702" s="13">
        <v>1650</v>
      </c>
      <c r="T702" s="13">
        <v>2600</v>
      </c>
      <c r="U702" s="13">
        <v>1600</v>
      </c>
      <c r="V702" s="14">
        <v>3300</v>
      </c>
      <c r="W702" s="13">
        <v>1850</v>
      </c>
      <c r="X702" s="13">
        <v>3000</v>
      </c>
      <c r="Y702" s="13">
        <v>2600</v>
      </c>
      <c r="Z702" s="14">
        <v>5800</v>
      </c>
      <c r="AA702" s="13">
        <v>6.3264471630784147</v>
      </c>
      <c r="AB702" s="13">
        <v>3.1637351839546084</v>
      </c>
      <c r="AC702" s="13">
        <v>9.8122211155503258</v>
      </c>
      <c r="AD702" s="14">
        <v>6.9216203951377526</v>
      </c>
      <c r="AE702" s="13">
        <v>69.590918793862556</v>
      </c>
      <c r="AF702" s="13">
        <v>41.128557391409906</v>
      </c>
      <c r="AG702" s="13">
        <v>39.248884462201303</v>
      </c>
      <c r="AH702" s="14">
        <v>20.76486118541326</v>
      </c>
      <c r="AI702" s="13">
        <v>32.525921049914373</v>
      </c>
      <c r="AJ702" s="13">
        <v>12.320803799066233</v>
      </c>
      <c r="AK702" s="13">
        <v>11.720557485575174</v>
      </c>
      <c r="AL702" s="14">
        <v>4.9540605979025036</v>
      </c>
      <c r="AM702" s="13">
        <v>357.78513154905812</v>
      </c>
      <c r="AN702" s="13">
        <v>160.17044938786103</v>
      </c>
      <c r="AO702" s="13">
        <v>46.882229942300697</v>
      </c>
      <c r="AP702" s="14">
        <v>14.86218179370751</v>
      </c>
    </row>
    <row r="703" spans="2:42" x14ac:dyDescent="0.25">
      <c r="B703" s="11">
        <v>700</v>
      </c>
      <c r="C703" s="13">
        <v>2209.407857927622</v>
      </c>
      <c r="D703" s="13">
        <v>2860.4746380557676</v>
      </c>
      <c r="E703" s="13">
        <v>2285.6074980143508</v>
      </c>
      <c r="F703" s="14">
        <v>3649.988717924381</v>
      </c>
      <c r="G703" s="13">
        <v>0</v>
      </c>
      <c r="H703" s="13">
        <v>0</v>
      </c>
      <c r="I703" s="13">
        <v>0</v>
      </c>
      <c r="J703" s="14">
        <v>0</v>
      </c>
      <c r="K703" s="13">
        <v>10</v>
      </c>
      <c r="L703" s="13">
        <v>11</v>
      </c>
      <c r="M703" s="13">
        <v>3</v>
      </c>
      <c r="N703" s="14">
        <v>1</v>
      </c>
      <c r="O703" s="13">
        <v>0.72417593440659089</v>
      </c>
      <c r="P703" s="13">
        <v>0.90894006379556325</v>
      </c>
      <c r="Q703" s="13">
        <v>0.91879292565517068</v>
      </c>
      <c r="R703" s="14">
        <v>0.98630441850987205</v>
      </c>
      <c r="S703" s="13">
        <v>1500</v>
      </c>
      <c r="T703" s="13">
        <v>2200</v>
      </c>
      <c r="U703" s="13">
        <v>1200</v>
      </c>
      <c r="V703" s="14">
        <v>1100</v>
      </c>
      <c r="W703" s="13">
        <v>1700</v>
      </c>
      <c r="X703" s="13">
        <v>2600</v>
      </c>
      <c r="Y703" s="13">
        <v>2200</v>
      </c>
      <c r="Z703" s="14">
        <v>3600</v>
      </c>
      <c r="AA703" s="13">
        <v>7.4115907927965043</v>
      </c>
      <c r="AB703" s="13">
        <v>4.0698434805067674</v>
      </c>
      <c r="AC703" s="13">
        <v>9.6113258667340382</v>
      </c>
      <c r="AD703" s="14">
        <v>5.2723786177922181</v>
      </c>
      <c r="AE703" s="13">
        <v>74.11590792796504</v>
      </c>
      <c r="AF703" s="13">
        <v>44.768278285574439</v>
      </c>
      <c r="AG703" s="13">
        <v>28.833977600202115</v>
      </c>
      <c r="AH703" s="14">
        <v>5.2723786177922181</v>
      </c>
      <c r="AI703" s="13">
        <v>32.307074652654414</v>
      </c>
      <c r="AJ703" s="13">
        <v>7.850729986255863</v>
      </c>
      <c r="AK703" s="13">
        <v>9.8783719760249866</v>
      </c>
      <c r="AL703" s="14">
        <v>4.5884400550999036</v>
      </c>
      <c r="AM703" s="13">
        <v>323.07074652654416</v>
      </c>
      <c r="AN703" s="13">
        <v>86.358029848814496</v>
      </c>
      <c r="AO703" s="13">
        <v>29.63511592807496</v>
      </c>
      <c r="AP703" s="14">
        <v>4.5884400550999036</v>
      </c>
    </row>
    <row r="704" spans="2:42" x14ac:dyDescent="0.25">
      <c r="B704" s="11">
        <v>701</v>
      </c>
      <c r="C704" s="13">
        <v>1986.5424149450889</v>
      </c>
      <c r="D704" s="13">
        <v>2826.3259901094157</v>
      </c>
      <c r="E704" s="13">
        <v>2424.5364462588609</v>
      </c>
      <c r="F704" s="14">
        <v>3649.1499568393492</v>
      </c>
      <c r="G704" s="13">
        <v>0</v>
      </c>
      <c r="H704" s="13">
        <v>0</v>
      </c>
      <c r="I704" s="13">
        <v>0</v>
      </c>
      <c r="J704" s="14">
        <v>0</v>
      </c>
      <c r="K704" s="13">
        <v>8</v>
      </c>
      <c r="L704" s="13">
        <v>9</v>
      </c>
      <c r="M704" s="13">
        <v>6</v>
      </c>
      <c r="N704" s="14">
        <v>1</v>
      </c>
      <c r="O704" s="13">
        <v>0.80541950071789759</v>
      </c>
      <c r="P704" s="13">
        <v>0.91992219195470304</v>
      </c>
      <c r="Q704" s="13">
        <v>0.86614495040500161</v>
      </c>
      <c r="R704" s="14">
        <v>0.98653112165280277</v>
      </c>
      <c r="S704" s="13">
        <v>1200</v>
      </c>
      <c r="T704" s="13">
        <v>1800</v>
      </c>
      <c r="U704" s="13">
        <v>2400</v>
      </c>
      <c r="V704" s="14">
        <v>1100</v>
      </c>
      <c r="W704" s="13">
        <v>1400</v>
      </c>
      <c r="X704" s="13">
        <v>2200</v>
      </c>
      <c r="Y704" s="13">
        <v>3400</v>
      </c>
      <c r="Z704" s="14">
        <v>3600</v>
      </c>
      <c r="AA704" s="13">
        <v>2.8706748059141303</v>
      </c>
      <c r="AB704" s="13">
        <v>2.614409642534369</v>
      </c>
      <c r="AC704" s="13">
        <v>4.5052098537931329</v>
      </c>
      <c r="AD704" s="14">
        <v>5.7252736561368982</v>
      </c>
      <c r="AE704" s="13">
        <v>22.965398447313042</v>
      </c>
      <c r="AF704" s="13">
        <v>23.529686782809321</v>
      </c>
      <c r="AG704" s="13">
        <v>27.031259122758797</v>
      </c>
      <c r="AH704" s="14">
        <v>5.7252736561368982</v>
      </c>
      <c r="AI704" s="13">
        <v>32.153815064864304</v>
      </c>
      <c r="AJ704" s="13">
        <v>10.198039644713161</v>
      </c>
      <c r="AK704" s="13">
        <v>11.557396097606663</v>
      </c>
      <c r="AL704" s="14">
        <v>3.9723187538451001</v>
      </c>
      <c r="AM704" s="13">
        <v>257.23052051891443</v>
      </c>
      <c r="AN704" s="13">
        <v>91.782356802418448</v>
      </c>
      <c r="AO704" s="13">
        <v>69.344376585639978</v>
      </c>
      <c r="AP704" s="14">
        <v>3.9723187538451001</v>
      </c>
    </row>
    <row r="705" spans="2:42" x14ac:dyDescent="0.25">
      <c r="B705" s="11">
        <v>702</v>
      </c>
      <c r="C705" s="13">
        <v>1860.6233390511218</v>
      </c>
      <c r="D705" s="13">
        <v>2815.2499430217395</v>
      </c>
      <c r="E705" s="13">
        <v>2438.58354713474</v>
      </c>
      <c r="F705" s="14">
        <v>3600</v>
      </c>
      <c r="G705" s="13">
        <v>0</v>
      </c>
      <c r="H705" s="13">
        <v>0</v>
      </c>
      <c r="I705" s="13">
        <v>0</v>
      </c>
      <c r="J705" s="14">
        <v>0</v>
      </c>
      <c r="K705" s="13">
        <v>5</v>
      </c>
      <c r="L705" s="13">
        <v>9</v>
      </c>
      <c r="M705" s="13">
        <v>4</v>
      </c>
      <c r="N705" s="14">
        <v>0</v>
      </c>
      <c r="O705" s="13">
        <v>0.85992686774313276</v>
      </c>
      <c r="P705" s="13">
        <v>0.92354144485277867</v>
      </c>
      <c r="Q705" s="13">
        <v>0.86115565015905848</v>
      </c>
      <c r="R705" s="14">
        <v>1</v>
      </c>
      <c r="S705" s="13">
        <v>750</v>
      </c>
      <c r="T705" s="13">
        <v>1800</v>
      </c>
      <c r="U705" s="13">
        <v>1600</v>
      </c>
      <c r="V705" s="14">
        <v>0</v>
      </c>
      <c r="W705" s="13">
        <v>950</v>
      </c>
      <c r="X705" s="13">
        <v>2200</v>
      </c>
      <c r="Y705" s="13">
        <v>2600</v>
      </c>
      <c r="Z705" s="14">
        <v>2500</v>
      </c>
      <c r="AA705" s="13">
        <v>5.7660576467404443</v>
      </c>
      <c r="AB705" s="13">
        <v>2.0584335556432318</v>
      </c>
      <c r="AC705" s="13">
        <v>12.318734174571174</v>
      </c>
      <c r="AD705" s="14">
        <v>6.4165646678568766</v>
      </c>
      <c r="AE705" s="13">
        <v>28.83028823370222</v>
      </c>
      <c r="AF705" s="13">
        <v>18.525902000789088</v>
      </c>
      <c r="AG705" s="13">
        <v>49.274936698284698</v>
      </c>
      <c r="AH705" s="14">
        <v>0</v>
      </c>
      <c r="AI705" s="13">
        <v>34.575004443237319</v>
      </c>
      <c r="AJ705" s="13">
        <v>10.174935267912177</v>
      </c>
      <c r="AK705" s="13">
        <v>12.673248796798307</v>
      </c>
      <c r="AL705" s="14">
        <v>3.8141853001712245</v>
      </c>
      <c r="AM705" s="13">
        <v>172.87502221618661</v>
      </c>
      <c r="AN705" s="13">
        <v>91.574417411209595</v>
      </c>
      <c r="AO705" s="13">
        <v>50.692995187193226</v>
      </c>
      <c r="AP705" s="14">
        <v>0</v>
      </c>
    </row>
    <row r="706" spans="2:42" x14ac:dyDescent="0.25">
      <c r="B706" s="11">
        <v>703</v>
      </c>
      <c r="C706" s="13">
        <v>2244.9332286887984</v>
      </c>
      <c r="D706" s="13">
        <v>2957.0166145401449</v>
      </c>
      <c r="E706" s="13">
        <v>2410.3236871799318</v>
      </c>
      <c r="F706" s="14">
        <v>3600</v>
      </c>
      <c r="G706" s="13">
        <v>0</v>
      </c>
      <c r="H706" s="13">
        <v>0</v>
      </c>
      <c r="I706" s="13">
        <v>0</v>
      </c>
      <c r="J706" s="14">
        <v>0</v>
      </c>
      <c r="K706" s="13">
        <v>12</v>
      </c>
      <c r="L706" s="13">
        <v>10</v>
      </c>
      <c r="M706" s="13">
        <v>5</v>
      </c>
      <c r="N706" s="14">
        <v>0</v>
      </c>
      <c r="O706" s="13">
        <v>0.71271607527254355</v>
      </c>
      <c r="P706" s="13">
        <v>0.87926458959187626</v>
      </c>
      <c r="Q706" s="13">
        <v>0.87125227668363125</v>
      </c>
      <c r="R706" s="14">
        <v>1</v>
      </c>
      <c r="S706" s="13">
        <v>1800</v>
      </c>
      <c r="T706" s="13">
        <v>2000</v>
      </c>
      <c r="U706" s="13">
        <v>2000</v>
      </c>
      <c r="V706" s="14">
        <v>0</v>
      </c>
      <c r="W706" s="13">
        <v>2000</v>
      </c>
      <c r="X706" s="13">
        <v>2400</v>
      </c>
      <c r="Y706" s="13">
        <v>3000</v>
      </c>
      <c r="Z706" s="14">
        <v>2500</v>
      </c>
      <c r="AA706" s="13">
        <v>6.7913158232944761</v>
      </c>
      <c r="AB706" s="13">
        <v>4.0400273421465736</v>
      </c>
      <c r="AC706" s="13">
        <v>12.242880842833586</v>
      </c>
      <c r="AD706" s="14">
        <v>7.8137129690713385</v>
      </c>
      <c r="AE706" s="13">
        <v>81.495789879533717</v>
      </c>
      <c r="AF706" s="13">
        <v>40.400273421465734</v>
      </c>
      <c r="AG706" s="13">
        <v>61.214404214167928</v>
      </c>
      <c r="AH706" s="14">
        <v>0</v>
      </c>
      <c r="AI706" s="13">
        <v>27.682755144000303</v>
      </c>
      <c r="AJ706" s="13">
        <v>13.34587175662325</v>
      </c>
      <c r="AK706" s="13">
        <v>6.2967913147235191</v>
      </c>
      <c r="AL706" s="14">
        <v>2.6021731862167683</v>
      </c>
      <c r="AM706" s="13">
        <v>332.19306172800361</v>
      </c>
      <c r="AN706" s="13">
        <v>133.45871756623251</v>
      </c>
      <c r="AO706" s="13">
        <v>31.483956573617597</v>
      </c>
      <c r="AP706" s="14">
        <v>0</v>
      </c>
    </row>
    <row r="707" spans="2:42" x14ac:dyDescent="0.25">
      <c r="B707" s="11">
        <v>704</v>
      </c>
      <c r="C707" s="13">
        <v>1881.0183361813135</v>
      </c>
      <c r="D707" s="13">
        <v>2877.700478102844</v>
      </c>
      <c r="E707" s="13">
        <v>2268.039002276917</v>
      </c>
      <c r="F707" s="14">
        <v>3783.2206347235769</v>
      </c>
      <c r="G707" s="13">
        <v>0</v>
      </c>
      <c r="H707" s="13">
        <v>0</v>
      </c>
      <c r="I707" s="13">
        <v>0</v>
      </c>
      <c r="J707" s="14">
        <v>0</v>
      </c>
      <c r="K707" s="13">
        <v>7</v>
      </c>
      <c r="L707" s="13">
        <v>11</v>
      </c>
      <c r="M707" s="13">
        <v>3</v>
      </c>
      <c r="N707" s="14">
        <v>3</v>
      </c>
      <c r="O707" s="13">
        <v>0.85060308516087435</v>
      </c>
      <c r="P707" s="13">
        <v>0.90349917226760124</v>
      </c>
      <c r="Q707" s="13">
        <v>0.92591000326351514</v>
      </c>
      <c r="R707" s="14">
        <v>0.95157019576338719</v>
      </c>
      <c r="S707" s="13">
        <v>1050</v>
      </c>
      <c r="T707" s="13">
        <v>2200</v>
      </c>
      <c r="U707" s="13">
        <v>1200</v>
      </c>
      <c r="V707" s="14">
        <v>3300</v>
      </c>
      <c r="W707" s="13">
        <v>1250</v>
      </c>
      <c r="X707" s="13">
        <v>2600</v>
      </c>
      <c r="Y707" s="13">
        <v>2200</v>
      </c>
      <c r="Z707" s="14">
        <v>5800</v>
      </c>
      <c r="AA707" s="13">
        <v>2</v>
      </c>
      <c r="AB707" s="13">
        <v>4.4639542850563885</v>
      </c>
      <c r="AC707" s="13">
        <v>7.4081761587214654</v>
      </c>
      <c r="AD707" s="14">
        <v>6.7935263241608563</v>
      </c>
      <c r="AE707" s="13">
        <v>14</v>
      </c>
      <c r="AF707" s="13">
        <v>49.103497135620273</v>
      </c>
      <c r="AG707" s="13">
        <v>22.224528476164394</v>
      </c>
      <c r="AH707" s="14">
        <v>20.380578972482567</v>
      </c>
      <c r="AI707" s="13">
        <v>28.733079624048727</v>
      </c>
      <c r="AJ707" s="13">
        <v>8.1688813453667137</v>
      </c>
      <c r="AK707" s="13">
        <v>10.37342305803492</v>
      </c>
      <c r="AL707" s="14">
        <v>4.8296266926262268</v>
      </c>
      <c r="AM707" s="13">
        <v>201.13155736834108</v>
      </c>
      <c r="AN707" s="13">
        <v>89.857694799033851</v>
      </c>
      <c r="AO707" s="13">
        <v>31.120269174104759</v>
      </c>
      <c r="AP707" s="14">
        <v>14.488880077878679</v>
      </c>
    </row>
    <row r="708" spans="2:42" x14ac:dyDescent="0.25">
      <c r="B708" s="11">
        <v>705</v>
      </c>
      <c r="C708" s="13">
        <v>3137.7976363744892</v>
      </c>
      <c r="D708" s="13">
        <v>2903.9540433110265</v>
      </c>
      <c r="E708" s="13">
        <v>2322.8765358015739</v>
      </c>
      <c r="F708" s="14">
        <v>3646.3475298709718</v>
      </c>
      <c r="G708" s="13">
        <v>0</v>
      </c>
      <c r="H708" s="13">
        <v>0</v>
      </c>
      <c r="I708" s="13">
        <v>0</v>
      </c>
      <c r="J708" s="14">
        <v>0</v>
      </c>
      <c r="K708" s="13">
        <v>16</v>
      </c>
      <c r="L708" s="13">
        <v>10</v>
      </c>
      <c r="M708" s="13">
        <v>4</v>
      </c>
      <c r="N708" s="14">
        <v>1</v>
      </c>
      <c r="O708" s="13">
        <v>0.50991178699742112</v>
      </c>
      <c r="P708" s="13">
        <v>0.895330973294445</v>
      </c>
      <c r="Q708" s="13">
        <v>0.90405149289406195</v>
      </c>
      <c r="R708" s="14">
        <v>0.98728932733611052</v>
      </c>
      <c r="S708" s="13">
        <v>2400</v>
      </c>
      <c r="T708" s="13">
        <v>2000</v>
      </c>
      <c r="U708" s="13">
        <v>1600</v>
      </c>
      <c r="V708" s="14">
        <v>1100</v>
      </c>
      <c r="W708" s="13">
        <v>2600</v>
      </c>
      <c r="X708" s="13">
        <v>2400</v>
      </c>
      <c r="Y708" s="13">
        <v>2600</v>
      </c>
      <c r="Z708" s="14">
        <v>3600</v>
      </c>
      <c r="AA708" s="13">
        <v>8.2653861326565146</v>
      </c>
      <c r="AB708" s="13">
        <v>2.1003865299589104</v>
      </c>
      <c r="AC708" s="13">
        <v>11.063693929013706</v>
      </c>
      <c r="AD708" s="14">
        <v>5.4010980044327521</v>
      </c>
      <c r="AE708" s="13">
        <v>132.24617812250423</v>
      </c>
      <c r="AF708" s="13">
        <v>21.003865299589105</v>
      </c>
      <c r="AG708" s="13">
        <v>44.254775716054823</v>
      </c>
      <c r="AH708" s="14">
        <v>5.4010980044327521</v>
      </c>
      <c r="AI708" s="13">
        <v>35.842553037575584</v>
      </c>
      <c r="AJ708" s="13">
        <v>12.971953315641002</v>
      </c>
      <c r="AK708" s="13">
        <v>6.2070373500551499</v>
      </c>
      <c r="AL708" s="14">
        <v>3.7505863135676512</v>
      </c>
      <c r="AM708" s="13">
        <v>573.48084860120935</v>
      </c>
      <c r="AN708" s="13">
        <v>129.71953315641002</v>
      </c>
      <c r="AO708" s="13">
        <v>24.8281494002206</v>
      </c>
      <c r="AP708" s="14">
        <v>3.7505863135676512</v>
      </c>
    </row>
    <row r="709" spans="2:42" x14ac:dyDescent="0.25">
      <c r="B709" s="11">
        <v>706</v>
      </c>
      <c r="C709" s="13">
        <v>1903.44261753915</v>
      </c>
      <c r="D709" s="13">
        <v>2976.360772777683</v>
      </c>
      <c r="E709" s="13">
        <v>2272.3818524212525</v>
      </c>
      <c r="F709" s="14">
        <v>3716.402018749498</v>
      </c>
      <c r="G709" s="13">
        <v>0</v>
      </c>
      <c r="H709" s="13">
        <v>0</v>
      </c>
      <c r="I709" s="13">
        <v>0</v>
      </c>
      <c r="J709" s="14">
        <v>0</v>
      </c>
      <c r="K709" s="13">
        <v>7</v>
      </c>
      <c r="L709" s="13">
        <v>15</v>
      </c>
      <c r="M709" s="13">
        <v>3</v>
      </c>
      <c r="N709" s="14">
        <v>2</v>
      </c>
      <c r="O709" s="13">
        <v>0.84058220891814783</v>
      </c>
      <c r="P709" s="13">
        <v>0.87355001577095603</v>
      </c>
      <c r="Q709" s="13">
        <v>0.92414045542672452</v>
      </c>
      <c r="R709" s="14">
        <v>0.96867884094286838</v>
      </c>
      <c r="S709" s="13">
        <v>1050</v>
      </c>
      <c r="T709" s="13">
        <v>3000</v>
      </c>
      <c r="U709" s="13">
        <v>1200</v>
      </c>
      <c r="V709" s="14">
        <v>2200</v>
      </c>
      <c r="W709" s="13">
        <v>1250</v>
      </c>
      <c r="X709" s="13">
        <v>3400</v>
      </c>
      <c r="Y709" s="13">
        <v>2200</v>
      </c>
      <c r="Z709" s="14">
        <v>4700</v>
      </c>
      <c r="AA709" s="13">
        <v>2</v>
      </c>
      <c r="AB709" s="13">
        <v>3.8920700782329574</v>
      </c>
      <c r="AC709" s="13">
        <v>14.360058675095985</v>
      </c>
      <c r="AD709" s="14">
        <v>5.5862572950086316</v>
      </c>
      <c r="AE709" s="13">
        <v>14</v>
      </c>
      <c r="AF709" s="13">
        <v>58.381051173494363</v>
      </c>
      <c r="AG709" s="13">
        <v>43.080176025287955</v>
      </c>
      <c r="AH709" s="14">
        <v>11.172514590017263</v>
      </c>
      <c r="AI709" s="13">
        <v>30.794517022552455</v>
      </c>
      <c r="AJ709" s="13">
        <v>8.2471284077552607</v>
      </c>
      <c r="AK709" s="13">
        <v>3.846232022490133</v>
      </c>
      <c r="AL709" s="14">
        <v>5.6893599655587614</v>
      </c>
      <c r="AM709" s="13">
        <v>215.5616191578672</v>
      </c>
      <c r="AN709" s="13">
        <v>123.70692611632892</v>
      </c>
      <c r="AO709" s="13">
        <v>11.538696067470399</v>
      </c>
      <c r="AP709" s="14">
        <v>11.378719931117523</v>
      </c>
    </row>
    <row r="710" spans="2:42" x14ac:dyDescent="0.25">
      <c r="B710" s="11">
        <v>707</v>
      </c>
      <c r="C710" s="13">
        <v>2345.1692955550593</v>
      </c>
      <c r="D710" s="13">
        <v>2889.1330407272249</v>
      </c>
      <c r="E710" s="13">
        <v>2323.880804072272</v>
      </c>
      <c r="F710" s="14">
        <v>3757.0476155392375</v>
      </c>
      <c r="G710" s="13">
        <v>0</v>
      </c>
      <c r="H710" s="13">
        <v>0</v>
      </c>
      <c r="I710" s="13">
        <v>0</v>
      </c>
      <c r="J710" s="14">
        <v>0</v>
      </c>
      <c r="K710" s="13">
        <v>11</v>
      </c>
      <c r="L710" s="13">
        <v>8</v>
      </c>
      <c r="M710" s="13">
        <v>3</v>
      </c>
      <c r="N710" s="14">
        <v>3</v>
      </c>
      <c r="O710" s="13">
        <v>0.68225351706274528</v>
      </c>
      <c r="P710" s="13">
        <v>0.89992394373972928</v>
      </c>
      <c r="Q710" s="13">
        <v>0.90366080580382924</v>
      </c>
      <c r="R710" s="14">
        <v>0.95819919479069549</v>
      </c>
      <c r="S710" s="13">
        <v>1650</v>
      </c>
      <c r="T710" s="13">
        <v>1600</v>
      </c>
      <c r="U710" s="13">
        <v>1200</v>
      </c>
      <c r="V710" s="14">
        <v>3300</v>
      </c>
      <c r="W710" s="13">
        <v>1850</v>
      </c>
      <c r="X710" s="13">
        <v>2000</v>
      </c>
      <c r="Y710" s="13">
        <v>2200</v>
      </c>
      <c r="Z710" s="14">
        <v>5800</v>
      </c>
      <c r="AA710" s="13">
        <v>5.504271178802437</v>
      </c>
      <c r="AB710" s="13">
        <v>3.5124775963630523</v>
      </c>
      <c r="AC710" s="13">
        <v>16.481826685166048</v>
      </c>
      <c r="AD710" s="14">
        <v>5.3463372007402761</v>
      </c>
      <c r="AE710" s="13">
        <v>60.546982966826803</v>
      </c>
      <c r="AF710" s="13">
        <v>28.099820770904419</v>
      </c>
      <c r="AG710" s="13">
        <v>49.445480055498145</v>
      </c>
      <c r="AH710" s="14">
        <v>16.039011602220828</v>
      </c>
      <c r="AI710" s="13">
        <v>36.091632042074536</v>
      </c>
      <c r="AJ710" s="13">
        <v>14.501212530485684</v>
      </c>
      <c r="AK710" s="13">
        <v>6.6395799219149252</v>
      </c>
      <c r="AL710" s="14">
        <v>4.6858560494927994</v>
      </c>
      <c r="AM710" s="13">
        <v>397.0079524628199</v>
      </c>
      <c r="AN710" s="13">
        <v>116.00970024388548</v>
      </c>
      <c r="AO710" s="13">
        <v>19.918739765744775</v>
      </c>
      <c r="AP710" s="14">
        <v>14.057568148478399</v>
      </c>
    </row>
    <row r="711" spans="2:42" x14ac:dyDescent="0.25">
      <c r="B711" s="11">
        <v>708</v>
      </c>
      <c r="C711" s="13">
        <v>2135.7973704921205</v>
      </c>
      <c r="D711" s="13">
        <v>3068.0177615185275</v>
      </c>
      <c r="E711" s="13">
        <v>2268.2673190868541</v>
      </c>
      <c r="F711" s="14">
        <v>3649.4756125418658</v>
      </c>
      <c r="G711" s="13">
        <v>0</v>
      </c>
      <c r="H711" s="13">
        <v>0</v>
      </c>
      <c r="I711" s="13">
        <v>0</v>
      </c>
      <c r="J711" s="14">
        <v>0</v>
      </c>
      <c r="K711" s="13">
        <v>10</v>
      </c>
      <c r="L711" s="13">
        <v>12</v>
      </c>
      <c r="M711" s="13">
        <v>2</v>
      </c>
      <c r="N711" s="14">
        <v>1</v>
      </c>
      <c r="O711" s="13">
        <v>0.74913473633097294</v>
      </c>
      <c r="P711" s="13">
        <v>0.84745272097548729</v>
      </c>
      <c r="Q711" s="13">
        <v>0.92581680401118061</v>
      </c>
      <c r="R711" s="14">
        <v>0.98644308996836783</v>
      </c>
      <c r="S711" s="13">
        <v>1500</v>
      </c>
      <c r="T711" s="13">
        <v>2400</v>
      </c>
      <c r="U711" s="13">
        <v>800</v>
      </c>
      <c r="V711" s="14">
        <v>1100</v>
      </c>
      <c r="W711" s="13">
        <v>1700</v>
      </c>
      <c r="X711" s="13">
        <v>2800</v>
      </c>
      <c r="Y711" s="13">
        <v>1800</v>
      </c>
      <c r="Z711" s="14">
        <v>3600</v>
      </c>
      <c r="AA711" s="13">
        <v>6.3253218930935411</v>
      </c>
      <c r="AB711" s="13">
        <v>4.0767091401988331</v>
      </c>
      <c r="AC711" s="13">
        <v>16.125257213778092</v>
      </c>
      <c r="AD711" s="14">
        <v>4.0290880289146846</v>
      </c>
      <c r="AE711" s="13">
        <v>63.253218930935411</v>
      </c>
      <c r="AF711" s="13">
        <v>48.920509682385998</v>
      </c>
      <c r="AG711" s="13">
        <v>32.250514427556183</v>
      </c>
      <c r="AH711" s="14">
        <v>4.0290880289146846</v>
      </c>
      <c r="AI711" s="13">
        <v>29.79927607524635</v>
      </c>
      <c r="AJ711" s="13">
        <v>14.228964342742705</v>
      </c>
      <c r="AK711" s="13">
        <v>10.580693342196923</v>
      </c>
      <c r="AL711" s="14">
        <v>5.7318871938605032</v>
      </c>
      <c r="AM711" s="13">
        <v>297.99276075246348</v>
      </c>
      <c r="AN711" s="13">
        <v>170.74757211291245</v>
      </c>
      <c r="AO711" s="13">
        <v>21.161386684393847</v>
      </c>
      <c r="AP711" s="14">
        <v>5.7318871938605032</v>
      </c>
    </row>
    <row r="712" spans="2:42" x14ac:dyDescent="0.25">
      <c r="B712" s="11">
        <v>709</v>
      </c>
      <c r="C712" s="13">
        <v>1903.8888945437945</v>
      </c>
      <c r="D712" s="13">
        <v>2944.9541028903895</v>
      </c>
      <c r="E712" s="13">
        <v>2881.5892762233425</v>
      </c>
      <c r="F712" s="14">
        <v>3670.6375209333778</v>
      </c>
      <c r="G712" s="13">
        <v>0</v>
      </c>
      <c r="H712" s="13">
        <v>0</v>
      </c>
      <c r="I712" s="13">
        <v>0</v>
      </c>
      <c r="J712" s="14">
        <v>0</v>
      </c>
      <c r="K712" s="13">
        <v>6</v>
      </c>
      <c r="L712" s="13">
        <v>14</v>
      </c>
      <c r="M712" s="13">
        <v>8</v>
      </c>
      <c r="N712" s="14">
        <v>1</v>
      </c>
      <c r="O712" s="13">
        <v>0.84038517404314617</v>
      </c>
      <c r="P712" s="13">
        <v>0.88286605127331974</v>
      </c>
      <c r="Q712" s="13">
        <v>0.72876451107296392</v>
      </c>
      <c r="R712" s="14">
        <v>0.98075606198363718</v>
      </c>
      <c r="S712" s="13">
        <v>900</v>
      </c>
      <c r="T712" s="13">
        <v>2800</v>
      </c>
      <c r="U712" s="13">
        <v>3200</v>
      </c>
      <c r="V712" s="14">
        <v>1100</v>
      </c>
      <c r="W712" s="13">
        <v>1100</v>
      </c>
      <c r="X712" s="13">
        <v>3200</v>
      </c>
      <c r="Y712" s="13">
        <v>4200</v>
      </c>
      <c r="Z712" s="14">
        <v>3600</v>
      </c>
      <c r="AA712" s="13">
        <v>6.2033739292205663</v>
      </c>
      <c r="AB712" s="13">
        <v>3.7959863010833779</v>
      </c>
      <c r="AC712" s="13">
        <v>9.3448592831774739</v>
      </c>
      <c r="AD712" s="14">
        <v>7.8882794579446607</v>
      </c>
      <c r="AE712" s="13">
        <v>37.220243575323394</v>
      </c>
      <c r="AF712" s="13">
        <v>53.14380821516729</v>
      </c>
      <c r="AG712" s="13">
        <v>74.758874265419792</v>
      </c>
      <c r="AH712" s="14">
        <v>7.8882794579446607</v>
      </c>
      <c r="AI712" s="13">
        <v>32.104184300424365</v>
      </c>
      <c r="AJ712" s="13">
        <v>8.2520769965180207</v>
      </c>
      <c r="AK712" s="13">
        <v>15.06633472025578</v>
      </c>
      <c r="AL712" s="14">
        <v>5.9673559138365677</v>
      </c>
      <c r="AM712" s="13">
        <v>192.62510580254619</v>
      </c>
      <c r="AN712" s="13">
        <v>115.52907795125229</v>
      </c>
      <c r="AO712" s="13">
        <v>120.53067776204624</v>
      </c>
      <c r="AP712" s="14">
        <v>5.9673559138365677</v>
      </c>
    </row>
    <row r="713" spans="2:42" x14ac:dyDescent="0.25">
      <c r="B713" s="11">
        <v>710</v>
      </c>
      <c r="C713" s="13">
        <v>2071.6121575697421</v>
      </c>
      <c r="D713" s="13">
        <v>3214.1365617328506</v>
      </c>
      <c r="E713" s="13">
        <v>2383.6722295891627</v>
      </c>
      <c r="F713" s="14">
        <v>3600</v>
      </c>
      <c r="G713" s="13">
        <v>0</v>
      </c>
      <c r="H713" s="13">
        <v>0</v>
      </c>
      <c r="I713" s="13">
        <v>0</v>
      </c>
      <c r="J713" s="14">
        <v>0</v>
      </c>
      <c r="K713" s="13">
        <v>8</v>
      </c>
      <c r="L713" s="13">
        <v>18</v>
      </c>
      <c r="M713" s="13">
        <v>4</v>
      </c>
      <c r="N713" s="14">
        <v>0</v>
      </c>
      <c r="O713" s="13">
        <v>0.77234534184091597</v>
      </c>
      <c r="P713" s="13">
        <v>0.80892642551511607</v>
      </c>
      <c r="Q713" s="13">
        <v>0.880993608908195</v>
      </c>
      <c r="R713" s="14">
        <v>1</v>
      </c>
      <c r="S713" s="13">
        <v>1200</v>
      </c>
      <c r="T713" s="13">
        <v>3600</v>
      </c>
      <c r="U713" s="13">
        <v>1600</v>
      </c>
      <c r="V713" s="14">
        <v>0</v>
      </c>
      <c r="W713" s="13">
        <v>1400</v>
      </c>
      <c r="X713" s="13">
        <v>4000</v>
      </c>
      <c r="Y713" s="13">
        <v>2600</v>
      </c>
      <c r="Z713" s="14">
        <v>2500</v>
      </c>
      <c r="AA713" s="13">
        <v>10.68912592898339</v>
      </c>
      <c r="AB713" s="13">
        <v>3.6661355555702104</v>
      </c>
      <c r="AC713" s="13">
        <v>9.7263506415194687</v>
      </c>
      <c r="AD713" s="14">
        <v>7.0672693016187118</v>
      </c>
      <c r="AE713" s="13">
        <v>85.513007431867123</v>
      </c>
      <c r="AF713" s="13">
        <v>65.990440000263789</v>
      </c>
      <c r="AG713" s="13">
        <v>38.905402566077875</v>
      </c>
      <c r="AH713" s="14">
        <v>0</v>
      </c>
      <c r="AI713" s="13">
        <v>30.288712539651726</v>
      </c>
      <c r="AJ713" s="13">
        <v>11.619750403220497</v>
      </c>
      <c r="AK713" s="13">
        <v>11.69479975500543</v>
      </c>
      <c r="AL713" s="14">
        <v>4.2271127808093887</v>
      </c>
      <c r="AM713" s="13">
        <v>242.30970031721381</v>
      </c>
      <c r="AN713" s="13">
        <v>209.15550725796894</v>
      </c>
      <c r="AO713" s="13">
        <v>46.779199020021721</v>
      </c>
      <c r="AP713" s="14">
        <v>0</v>
      </c>
    </row>
    <row r="714" spans="2:42" x14ac:dyDescent="0.25">
      <c r="B714" s="11">
        <v>711</v>
      </c>
      <c r="C714" s="13">
        <v>1934.341363216316</v>
      </c>
      <c r="D714" s="13">
        <v>3041.6932489818141</v>
      </c>
      <c r="E714" s="13">
        <v>2413.9953837502489</v>
      </c>
      <c r="F714" s="14">
        <v>3707.4497435162334</v>
      </c>
      <c r="G714" s="13">
        <v>0</v>
      </c>
      <c r="H714" s="13">
        <v>0</v>
      </c>
      <c r="I714" s="13">
        <v>0</v>
      </c>
      <c r="J714" s="14">
        <v>0</v>
      </c>
      <c r="K714" s="13">
        <v>6</v>
      </c>
      <c r="L714" s="13">
        <v>12</v>
      </c>
      <c r="M714" s="13">
        <v>4</v>
      </c>
      <c r="N714" s="14">
        <v>2</v>
      </c>
      <c r="O714" s="13">
        <v>0.82715493264312367</v>
      </c>
      <c r="P714" s="13">
        <v>0.85478705022945101</v>
      </c>
      <c r="Q714" s="13">
        <v>0.86992709850901073</v>
      </c>
      <c r="R714" s="14">
        <v>0.97101788265528166</v>
      </c>
      <c r="S714" s="13">
        <v>900</v>
      </c>
      <c r="T714" s="13">
        <v>2400</v>
      </c>
      <c r="U714" s="13">
        <v>1600</v>
      </c>
      <c r="V714" s="14">
        <v>2200</v>
      </c>
      <c r="W714" s="13">
        <v>1100</v>
      </c>
      <c r="X714" s="13">
        <v>2800</v>
      </c>
      <c r="Y714" s="13">
        <v>2600</v>
      </c>
      <c r="Z714" s="14">
        <v>4700</v>
      </c>
      <c r="AA714" s="13">
        <v>13.274804567162935</v>
      </c>
      <c r="AB714" s="13">
        <v>3.4562410996922015</v>
      </c>
      <c r="AC714" s="13">
        <v>14.65157528583304</v>
      </c>
      <c r="AD714" s="14">
        <v>3.3648250993799076</v>
      </c>
      <c r="AE714" s="13">
        <v>79.648827402977616</v>
      </c>
      <c r="AF714" s="13">
        <v>41.474893196306418</v>
      </c>
      <c r="AG714" s="13">
        <v>58.606301143332161</v>
      </c>
      <c r="AH714" s="14">
        <v>6.7296501987598152</v>
      </c>
      <c r="AI714" s="13">
        <v>28.208011598487399</v>
      </c>
      <c r="AJ714" s="13">
        <v>13.969312872773685</v>
      </c>
      <c r="AK714" s="13">
        <v>8.7615469825450241</v>
      </c>
      <c r="AL714" s="14">
        <v>7.0687371447187015</v>
      </c>
      <c r="AM714" s="13">
        <v>169.24806959092439</v>
      </c>
      <c r="AN714" s="13">
        <v>167.63175447328422</v>
      </c>
      <c r="AO714" s="13">
        <v>35.046187930180096</v>
      </c>
      <c r="AP714" s="14">
        <v>14.137474289437403</v>
      </c>
    </row>
    <row r="715" spans="2:42" x14ac:dyDescent="0.25">
      <c r="B715" s="11">
        <v>712</v>
      </c>
      <c r="C715" s="13">
        <v>2002.3512033602574</v>
      </c>
      <c r="D715" s="13">
        <v>2780.6123598624777</v>
      </c>
      <c r="E715" s="13">
        <v>2161.5762227882738</v>
      </c>
      <c r="F715" s="14">
        <v>3711.7045171326226</v>
      </c>
      <c r="G715" s="13">
        <v>0</v>
      </c>
      <c r="H715" s="13">
        <v>0</v>
      </c>
      <c r="I715" s="13">
        <v>0</v>
      </c>
      <c r="J715" s="14">
        <v>0</v>
      </c>
      <c r="K715" s="13">
        <v>10</v>
      </c>
      <c r="L715" s="13">
        <v>9</v>
      </c>
      <c r="M715" s="13">
        <v>2</v>
      </c>
      <c r="N715" s="14">
        <v>2</v>
      </c>
      <c r="O715" s="13">
        <v>0.79906062298908931</v>
      </c>
      <c r="P715" s="13">
        <v>0.93504583290012766</v>
      </c>
      <c r="Q715" s="13">
        <v>0.97151327714511726</v>
      </c>
      <c r="R715" s="14">
        <v>0.96990479263179141</v>
      </c>
      <c r="S715" s="13">
        <v>1500</v>
      </c>
      <c r="T715" s="13">
        <v>1800</v>
      </c>
      <c r="U715" s="13">
        <v>800</v>
      </c>
      <c r="V715" s="14">
        <v>2200</v>
      </c>
      <c r="W715" s="13">
        <v>1700</v>
      </c>
      <c r="X715" s="13">
        <v>2200</v>
      </c>
      <c r="Y715" s="13">
        <v>1800</v>
      </c>
      <c r="Z715" s="14">
        <v>4700</v>
      </c>
      <c r="AA715" s="13">
        <v>3.1722701421165462</v>
      </c>
      <c r="AB715" s="13">
        <v>2</v>
      </c>
      <c r="AC715" s="13">
        <v>6.2772666086073787</v>
      </c>
      <c r="AD715" s="14">
        <v>7.0921557278081533</v>
      </c>
      <c r="AE715" s="13">
        <v>31.722701421165461</v>
      </c>
      <c r="AF715" s="13">
        <v>18</v>
      </c>
      <c r="AG715" s="13">
        <v>12.554533217214757</v>
      </c>
      <c r="AH715" s="14">
        <v>14.184311455616307</v>
      </c>
      <c r="AI715" s="13">
        <v>25.763000147454598</v>
      </c>
      <c r="AJ715" s="13">
        <v>8.3926667359795637</v>
      </c>
      <c r="AK715" s="13">
        <v>3.9779536191503819</v>
      </c>
      <c r="AL715" s="14">
        <v>3.7421189247469711</v>
      </c>
      <c r="AM715" s="13">
        <v>257.63000147454596</v>
      </c>
      <c r="AN715" s="13">
        <v>75.53400062381607</v>
      </c>
      <c r="AO715" s="13">
        <v>7.9559072383007639</v>
      </c>
      <c r="AP715" s="14">
        <v>7.4842378494939421</v>
      </c>
    </row>
    <row r="716" spans="2:42" x14ac:dyDescent="0.25">
      <c r="B716" s="11">
        <v>713</v>
      </c>
      <c r="C716" s="13">
        <v>2061.9483267171718</v>
      </c>
      <c r="D716" s="13">
        <v>2834.4625858121854</v>
      </c>
      <c r="E716" s="13">
        <v>2288.2362065308366</v>
      </c>
      <c r="F716" s="14">
        <v>3684.7140168577439</v>
      </c>
      <c r="G716" s="13">
        <v>0</v>
      </c>
      <c r="H716" s="13">
        <v>0</v>
      </c>
      <c r="I716" s="13">
        <v>0</v>
      </c>
      <c r="J716" s="14">
        <v>0</v>
      </c>
      <c r="K716" s="13">
        <v>10</v>
      </c>
      <c r="L716" s="13">
        <v>7</v>
      </c>
      <c r="M716" s="13">
        <v>3</v>
      </c>
      <c r="N716" s="14">
        <v>2</v>
      </c>
      <c r="O716" s="13">
        <v>0.77596512932375961</v>
      </c>
      <c r="P716" s="13">
        <v>0.91728146739851824</v>
      </c>
      <c r="Q716" s="13">
        <v>0.917737423263563</v>
      </c>
      <c r="R716" s="14">
        <v>0.97700933736779216</v>
      </c>
      <c r="S716" s="13">
        <v>1500</v>
      </c>
      <c r="T716" s="13">
        <v>1400</v>
      </c>
      <c r="U716" s="13">
        <v>1200</v>
      </c>
      <c r="V716" s="14">
        <v>2200</v>
      </c>
      <c r="W716" s="13">
        <v>1700</v>
      </c>
      <c r="X716" s="13">
        <v>1800</v>
      </c>
      <c r="Y716" s="13">
        <v>2200</v>
      </c>
      <c r="Z716" s="14">
        <v>4700</v>
      </c>
      <c r="AA716" s="13">
        <v>2.9266486264942682</v>
      </c>
      <c r="AB716" s="13">
        <v>3.0356647411128388</v>
      </c>
      <c r="AC716" s="13">
        <v>11.385874741103393</v>
      </c>
      <c r="AD716" s="14">
        <v>3.625473007610247</v>
      </c>
      <c r="AE716" s="13">
        <v>29.266486264942682</v>
      </c>
      <c r="AF716" s="13">
        <v>21.249653187789871</v>
      </c>
      <c r="AG716" s="13">
        <v>34.157624223310179</v>
      </c>
      <c r="AH716" s="14">
        <v>7.2509460152204941</v>
      </c>
      <c r="AI716" s="13">
        <v>29.334372750884345</v>
      </c>
      <c r="AJ716" s="13">
        <v>13.980719108334863</v>
      </c>
      <c r="AK716" s="13">
        <v>8.3571436756414759</v>
      </c>
      <c r="AL716" s="14">
        <v>4.6511655399845484</v>
      </c>
      <c r="AM716" s="13">
        <v>293.34372750884347</v>
      </c>
      <c r="AN716" s="13">
        <v>97.86503375834404</v>
      </c>
      <c r="AO716" s="13">
        <v>25.071431026924429</v>
      </c>
      <c r="AP716" s="14">
        <v>9.3023310799690968</v>
      </c>
    </row>
    <row r="717" spans="2:42" x14ac:dyDescent="0.25">
      <c r="B717" s="11">
        <v>714</v>
      </c>
      <c r="C717" s="13">
        <v>2326.1924471018351</v>
      </c>
      <c r="D717" s="13">
        <v>3087.1152105135993</v>
      </c>
      <c r="E717" s="13">
        <v>2258.3795561397937</v>
      </c>
      <c r="F717" s="14">
        <v>3600</v>
      </c>
      <c r="G717" s="13">
        <v>0</v>
      </c>
      <c r="H717" s="13">
        <v>0</v>
      </c>
      <c r="I717" s="13">
        <v>0</v>
      </c>
      <c r="J717" s="14">
        <v>0</v>
      </c>
      <c r="K717" s="13">
        <v>12</v>
      </c>
      <c r="L717" s="13">
        <v>17</v>
      </c>
      <c r="M717" s="13">
        <v>3</v>
      </c>
      <c r="N717" s="14">
        <v>0</v>
      </c>
      <c r="O717" s="13">
        <v>0.68781927393557385</v>
      </c>
      <c r="P717" s="13">
        <v>0.84221022628029529</v>
      </c>
      <c r="Q717" s="13">
        <v>0.92987026662138716</v>
      </c>
      <c r="R717" s="14">
        <v>1</v>
      </c>
      <c r="S717" s="13">
        <v>1800</v>
      </c>
      <c r="T717" s="13">
        <v>3400</v>
      </c>
      <c r="U717" s="13">
        <v>1200</v>
      </c>
      <c r="V717" s="14">
        <v>0</v>
      </c>
      <c r="W717" s="13">
        <v>2000</v>
      </c>
      <c r="X717" s="13">
        <v>3800</v>
      </c>
      <c r="Y717" s="13">
        <v>2200</v>
      </c>
      <c r="Z717" s="14">
        <v>2500</v>
      </c>
      <c r="AA717" s="13">
        <v>2</v>
      </c>
      <c r="AB717" s="13">
        <v>2</v>
      </c>
      <c r="AC717" s="13">
        <v>4.1352958999431753</v>
      </c>
      <c r="AD717" s="14">
        <v>3.1262933668333166</v>
      </c>
      <c r="AE717" s="13">
        <v>24</v>
      </c>
      <c r="AF717" s="13">
        <v>34</v>
      </c>
      <c r="AG717" s="13">
        <v>12.405887699829526</v>
      </c>
      <c r="AH717" s="14">
        <v>0</v>
      </c>
      <c r="AI717" s="13">
        <v>35.461687127731132</v>
      </c>
      <c r="AJ717" s="13">
        <v>11.365722009198514</v>
      </c>
      <c r="AK717" s="13">
        <v>12.695840110923905</v>
      </c>
      <c r="AL717" s="14">
        <v>5.7224975006156447</v>
      </c>
      <c r="AM717" s="13">
        <v>425.54024553277361</v>
      </c>
      <c r="AN717" s="13">
        <v>193.21727415637474</v>
      </c>
      <c r="AO717" s="13">
        <v>38.087520332771717</v>
      </c>
      <c r="AP717" s="14">
        <v>0</v>
      </c>
    </row>
    <row r="718" spans="2:42" x14ac:dyDescent="0.25">
      <c r="B718" s="11">
        <v>715</v>
      </c>
      <c r="C718" s="13">
        <v>1909.0327237874367</v>
      </c>
      <c r="D718" s="13">
        <v>2996.075781644799</v>
      </c>
      <c r="E718" s="13">
        <v>2643.1941113536468</v>
      </c>
      <c r="F718" s="14">
        <v>3652.7867764719449</v>
      </c>
      <c r="G718" s="13">
        <v>0</v>
      </c>
      <c r="H718" s="13">
        <v>0</v>
      </c>
      <c r="I718" s="13">
        <v>0</v>
      </c>
      <c r="J718" s="14">
        <v>0</v>
      </c>
      <c r="K718" s="13">
        <v>8</v>
      </c>
      <c r="L718" s="13">
        <v>15</v>
      </c>
      <c r="M718" s="13">
        <v>6</v>
      </c>
      <c r="N718" s="14">
        <v>1</v>
      </c>
      <c r="O718" s="13">
        <v>0.83812078235394027</v>
      </c>
      <c r="P718" s="13">
        <v>0.86780181460318084</v>
      </c>
      <c r="Q718" s="13">
        <v>0.79449329543358305</v>
      </c>
      <c r="R718" s="14">
        <v>0.98554890287822128</v>
      </c>
      <c r="S718" s="13">
        <v>1200</v>
      </c>
      <c r="T718" s="13">
        <v>3000</v>
      </c>
      <c r="U718" s="13">
        <v>2400</v>
      </c>
      <c r="V718" s="14">
        <v>1100</v>
      </c>
      <c r="W718" s="13">
        <v>1400</v>
      </c>
      <c r="X718" s="13">
        <v>3400</v>
      </c>
      <c r="Y718" s="13">
        <v>3400</v>
      </c>
      <c r="Z718" s="14">
        <v>3600</v>
      </c>
      <c r="AA718" s="13">
        <v>2</v>
      </c>
      <c r="AB718" s="13">
        <v>4.1969180783347886</v>
      </c>
      <c r="AC718" s="13">
        <v>10.601558655409949</v>
      </c>
      <c r="AD718" s="14">
        <v>6.6898108285781026</v>
      </c>
      <c r="AE718" s="13">
        <v>16</v>
      </c>
      <c r="AF718" s="13">
        <v>62.953771175021828</v>
      </c>
      <c r="AG718" s="13">
        <v>63.609351932459695</v>
      </c>
      <c r="AH718" s="14">
        <v>6.6898108285781026</v>
      </c>
      <c r="AI718" s="13">
        <v>27.138259176290745</v>
      </c>
      <c r="AJ718" s="13">
        <v>8.4941077197598567</v>
      </c>
      <c r="AK718" s="13">
        <v>14.05924589256008</v>
      </c>
      <c r="AL718" s="14">
        <v>3.7149790991025688</v>
      </c>
      <c r="AM718" s="13">
        <v>217.10607341032596</v>
      </c>
      <c r="AN718" s="13">
        <v>127.41161579639785</v>
      </c>
      <c r="AO718" s="13">
        <v>84.355475355360483</v>
      </c>
      <c r="AP718" s="14">
        <v>3.7149790991025688</v>
      </c>
    </row>
    <row r="719" spans="2:42" x14ac:dyDescent="0.25">
      <c r="B719" s="11">
        <v>716</v>
      </c>
      <c r="C719" s="13">
        <v>2267.506101589302</v>
      </c>
      <c r="D719" s="13">
        <v>2878.1375879901943</v>
      </c>
      <c r="E719" s="13">
        <v>2164.9266955211706</v>
      </c>
      <c r="F719" s="14">
        <v>3650.701062370882</v>
      </c>
      <c r="G719" s="13">
        <v>0</v>
      </c>
      <c r="H719" s="13">
        <v>0</v>
      </c>
      <c r="I719" s="13">
        <v>0</v>
      </c>
      <c r="J719" s="14">
        <v>0</v>
      </c>
      <c r="K719" s="13">
        <v>9</v>
      </c>
      <c r="L719" s="13">
        <v>18</v>
      </c>
      <c r="M719" s="13">
        <v>1</v>
      </c>
      <c r="N719" s="14">
        <v>1</v>
      </c>
      <c r="O719" s="13">
        <v>0.70562103399790421</v>
      </c>
      <c r="P719" s="13">
        <v>0.90336195560948906</v>
      </c>
      <c r="Q719" s="13">
        <v>0.97000974875708645</v>
      </c>
      <c r="R719" s="14">
        <v>0.98611196548151347</v>
      </c>
      <c r="S719" s="13">
        <v>1350</v>
      </c>
      <c r="T719" s="13">
        <v>3600</v>
      </c>
      <c r="U719" s="13">
        <v>400</v>
      </c>
      <c r="V719" s="14">
        <v>1100</v>
      </c>
      <c r="W719" s="13">
        <v>1550</v>
      </c>
      <c r="X719" s="13">
        <v>4000</v>
      </c>
      <c r="Y719" s="13">
        <v>1400</v>
      </c>
      <c r="Z719" s="14">
        <v>3600</v>
      </c>
      <c r="AA719" s="13">
        <v>14.047058047013506</v>
      </c>
      <c r="AB719" s="13">
        <v>2</v>
      </c>
      <c r="AC719" s="13">
        <v>8.4558036259458511</v>
      </c>
      <c r="AD719" s="14">
        <v>4.199606154420672</v>
      </c>
      <c r="AE719" s="13">
        <v>126.42352242312155</v>
      </c>
      <c r="AF719" s="13">
        <v>36</v>
      </c>
      <c r="AG719" s="13">
        <v>8.4558036259458511</v>
      </c>
      <c r="AH719" s="14">
        <v>4.199606154420672</v>
      </c>
      <c r="AI719" s="13">
        <v>33.053576513321822</v>
      </c>
      <c r="AJ719" s="13">
        <v>5.7310435512408722</v>
      </c>
      <c r="AK719" s="13">
        <v>13.13717726895192</v>
      </c>
      <c r="AL719" s="14">
        <v>5.7997786988896429</v>
      </c>
      <c r="AM719" s="13">
        <v>297.48218861989642</v>
      </c>
      <c r="AN719" s="13">
        <v>103.1587839223357</v>
      </c>
      <c r="AO719" s="13">
        <v>13.13717726895192</v>
      </c>
      <c r="AP719" s="14">
        <v>5.7997786988896429</v>
      </c>
    </row>
    <row r="720" spans="2:42" x14ac:dyDescent="0.25">
      <c r="B720" s="11">
        <v>717</v>
      </c>
      <c r="C720" s="13">
        <v>2177.6377793620745</v>
      </c>
      <c r="D720" s="13">
        <v>2849.1736930228421</v>
      </c>
      <c r="E720" s="13">
        <v>2498.7480671991784</v>
      </c>
      <c r="F720" s="14">
        <v>3719.3294626517986</v>
      </c>
      <c r="G720" s="13">
        <v>0</v>
      </c>
      <c r="H720" s="13">
        <v>0</v>
      </c>
      <c r="I720" s="13">
        <v>0</v>
      </c>
      <c r="J720" s="14">
        <v>0</v>
      </c>
      <c r="K720" s="13">
        <v>10</v>
      </c>
      <c r="L720" s="13">
        <v>8</v>
      </c>
      <c r="M720" s="13">
        <v>5</v>
      </c>
      <c r="N720" s="14">
        <v>2</v>
      </c>
      <c r="O720" s="13">
        <v>0.73474111037360401</v>
      </c>
      <c r="P720" s="13">
        <v>0.91254527808078967</v>
      </c>
      <c r="Q720" s="13">
        <v>0.84042086017653994</v>
      </c>
      <c r="R720" s="14">
        <v>0.96791640432769854</v>
      </c>
      <c r="S720" s="13">
        <v>1500</v>
      </c>
      <c r="T720" s="13">
        <v>1600</v>
      </c>
      <c r="U720" s="13">
        <v>2000</v>
      </c>
      <c r="V720" s="14">
        <v>2200</v>
      </c>
      <c r="W720" s="13">
        <v>1700</v>
      </c>
      <c r="X720" s="13">
        <v>2000</v>
      </c>
      <c r="Y720" s="13">
        <v>3000</v>
      </c>
      <c r="Z720" s="14">
        <v>4700</v>
      </c>
      <c r="AA720" s="13">
        <v>2</v>
      </c>
      <c r="AB720" s="13">
        <v>2</v>
      </c>
      <c r="AC720" s="13">
        <v>10.818678693724165</v>
      </c>
      <c r="AD720" s="14">
        <v>7.4667724946265626</v>
      </c>
      <c r="AE720" s="13">
        <v>20</v>
      </c>
      <c r="AF720" s="13">
        <v>16</v>
      </c>
      <c r="AG720" s="13">
        <v>54.093393468620825</v>
      </c>
      <c r="AH720" s="14">
        <v>14.933544989253125</v>
      </c>
      <c r="AI720" s="13">
        <v>36.197280106201021</v>
      </c>
      <c r="AJ720" s="13">
        <v>13.741849945457865</v>
      </c>
      <c r="AK720" s="13">
        <v>12.160717440854095</v>
      </c>
      <c r="AL720" s="14">
        <v>4.0833219474019611</v>
      </c>
      <c r="AM720" s="13">
        <v>361.97280106201021</v>
      </c>
      <c r="AN720" s="13">
        <v>109.93479956366292</v>
      </c>
      <c r="AO720" s="13">
        <v>60.803587204270471</v>
      </c>
      <c r="AP720" s="14">
        <v>8.1666438948039222</v>
      </c>
    </row>
    <row r="721" spans="2:42" x14ac:dyDescent="0.25">
      <c r="B721" s="11">
        <v>718</v>
      </c>
      <c r="C721" s="13">
        <v>2251.3184882409796</v>
      </c>
      <c r="D721" s="13">
        <v>2744.6563688493757</v>
      </c>
      <c r="E721" s="13">
        <v>2354.8131975178967</v>
      </c>
      <c r="F721" s="14">
        <v>3600</v>
      </c>
      <c r="G721" s="13">
        <v>0</v>
      </c>
      <c r="H721" s="13">
        <v>0</v>
      </c>
      <c r="I721" s="13">
        <v>0</v>
      </c>
      <c r="J721" s="14">
        <v>0</v>
      </c>
      <c r="K721" s="13">
        <v>12</v>
      </c>
      <c r="L721" s="13">
        <v>7</v>
      </c>
      <c r="M721" s="13">
        <v>3</v>
      </c>
      <c r="N721" s="14">
        <v>0</v>
      </c>
      <c r="O721" s="13">
        <v>0.71069464776177727</v>
      </c>
      <c r="P721" s="13">
        <v>0.94729527146233639</v>
      </c>
      <c r="Q721" s="13">
        <v>0.89179048351415557</v>
      </c>
      <c r="R721" s="14">
        <v>1</v>
      </c>
      <c r="S721" s="13">
        <v>1800</v>
      </c>
      <c r="T721" s="13">
        <v>1400</v>
      </c>
      <c r="U721" s="13">
        <v>1200</v>
      </c>
      <c r="V721" s="14">
        <v>0</v>
      </c>
      <c r="W721" s="13">
        <v>2000</v>
      </c>
      <c r="X721" s="13">
        <v>1800</v>
      </c>
      <c r="Y721" s="13">
        <v>2200</v>
      </c>
      <c r="Z721" s="14">
        <v>2500</v>
      </c>
      <c r="AA721" s="13">
        <v>4.1626269974114782</v>
      </c>
      <c r="AB721" s="13">
        <v>3.4648093672905622</v>
      </c>
      <c r="AC721" s="13">
        <v>12.327947875954649</v>
      </c>
      <c r="AD721" s="14">
        <v>2.0918314127808753</v>
      </c>
      <c r="AE721" s="13">
        <v>49.951523968937735</v>
      </c>
      <c r="AF721" s="13">
        <v>24.253665571033935</v>
      </c>
      <c r="AG721" s="13">
        <v>36.983843627863948</v>
      </c>
      <c r="AH721" s="14">
        <v>0</v>
      </c>
      <c r="AI721" s="13">
        <v>30.554015271175253</v>
      </c>
      <c r="AJ721" s="13">
        <v>7.3773062176002506</v>
      </c>
      <c r="AK721" s="13">
        <v>13.642336080647992</v>
      </c>
      <c r="AL721" s="14">
        <v>4.3285645508806043</v>
      </c>
      <c r="AM721" s="13">
        <v>366.64818325410306</v>
      </c>
      <c r="AN721" s="13">
        <v>51.641143523201755</v>
      </c>
      <c r="AO721" s="13">
        <v>40.927008241943973</v>
      </c>
      <c r="AP721" s="14">
        <v>0</v>
      </c>
    </row>
    <row r="722" spans="2:42" x14ac:dyDescent="0.25">
      <c r="B722" s="11">
        <v>719</v>
      </c>
      <c r="C722" s="13">
        <v>2145.0365351209089</v>
      </c>
      <c r="D722" s="13">
        <v>2793.6429279630165</v>
      </c>
      <c r="E722" s="13">
        <v>2266.6053018508069</v>
      </c>
      <c r="F722" s="14">
        <v>3600</v>
      </c>
      <c r="G722" s="13">
        <v>0</v>
      </c>
      <c r="H722" s="13">
        <v>0</v>
      </c>
      <c r="I722" s="13">
        <v>0</v>
      </c>
      <c r="J722" s="14">
        <v>0</v>
      </c>
      <c r="K722" s="13">
        <v>9</v>
      </c>
      <c r="L722" s="13">
        <v>10</v>
      </c>
      <c r="M722" s="13">
        <v>3</v>
      </c>
      <c r="N722" s="14">
        <v>0</v>
      </c>
      <c r="O722" s="13">
        <v>0.74590804110001474</v>
      </c>
      <c r="P722" s="13">
        <v>0.9306844385784796</v>
      </c>
      <c r="Q722" s="13">
        <v>0.92649567098657859</v>
      </c>
      <c r="R722" s="14">
        <v>1</v>
      </c>
      <c r="S722" s="13">
        <v>1350</v>
      </c>
      <c r="T722" s="13">
        <v>2000</v>
      </c>
      <c r="U722" s="13">
        <v>1200</v>
      </c>
      <c r="V722" s="14">
        <v>0</v>
      </c>
      <c r="W722" s="13">
        <v>1550</v>
      </c>
      <c r="X722" s="13">
        <v>2400</v>
      </c>
      <c r="Y722" s="13">
        <v>2200</v>
      </c>
      <c r="Z722" s="14">
        <v>2500</v>
      </c>
      <c r="AA722" s="13">
        <v>6.2092997716686558</v>
      </c>
      <c r="AB722" s="13">
        <v>2</v>
      </c>
      <c r="AC722" s="13">
        <v>7.7479171647957212</v>
      </c>
      <c r="AD722" s="14">
        <v>4.8992650815667407</v>
      </c>
      <c r="AE722" s="13">
        <v>55.8836979450179</v>
      </c>
      <c r="AF722" s="13">
        <v>20</v>
      </c>
      <c r="AG722" s="13">
        <v>23.243751494387162</v>
      </c>
      <c r="AH722" s="14">
        <v>0</v>
      </c>
      <c r="AI722" s="13">
        <v>34.445413652329002</v>
      </c>
      <c r="AJ722" s="13">
        <v>7.9814408446989233</v>
      </c>
      <c r="AK722" s="13">
        <v>9.8931217984254367</v>
      </c>
      <c r="AL722" s="14">
        <v>5.5178611238966973</v>
      </c>
      <c r="AM722" s="13">
        <v>310.00872287096104</v>
      </c>
      <c r="AN722" s="13">
        <v>79.814408446989233</v>
      </c>
      <c r="AO722" s="13">
        <v>29.67936539527631</v>
      </c>
      <c r="AP722" s="14">
        <v>0</v>
      </c>
    </row>
    <row r="723" spans="2:42" x14ac:dyDescent="0.25">
      <c r="B723" s="11">
        <v>720</v>
      </c>
      <c r="C723" s="13">
        <v>1895.6216742698086</v>
      </c>
      <c r="D723" s="13">
        <v>2977.3394985298464</v>
      </c>
      <c r="E723" s="13">
        <v>2215.1260263763738</v>
      </c>
      <c r="F723" s="14">
        <v>3600</v>
      </c>
      <c r="G723" s="13">
        <v>0</v>
      </c>
      <c r="H723" s="13">
        <v>0</v>
      </c>
      <c r="I723" s="13">
        <v>0</v>
      </c>
      <c r="J723" s="14">
        <v>0</v>
      </c>
      <c r="K723" s="13">
        <v>6</v>
      </c>
      <c r="L723" s="13">
        <v>15</v>
      </c>
      <c r="M723" s="13">
        <v>2</v>
      </c>
      <c r="N723" s="14">
        <v>0</v>
      </c>
      <c r="O723" s="13">
        <v>0.84405027739320304</v>
      </c>
      <c r="P723" s="13">
        <v>0.87326285809321735</v>
      </c>
      <c r="Q723" s="13">
        <v>0.94802732440252924</v>
      </c>
      <c r="R723" s="14">
        <v>1</v>
      </c>
      <c r="S723" s="13">
        <v>900</v>
      </c>
      <c r="T723" s="13">
        <v>3000</v>
      </c>
      <c r="U723" s="13">
        <v>800</v>
      </c>
      <c r="V723" s="14">
        <v>0</v>
      </c>
      <c r="W723" s="13">
        <v>1100</v>
      </c>
      <c r="X723" s="13">
        <v>3400</v>
      </c>
      <c r="Y723" s="13">
        <v>1800</v>
      </c>
      <c r="Z723" s="14">
        <v>2500</v>
      </c>
      <c r="AA723" s="13">
        <v>9.5374532199302173</v>
      </c>
      <c r="AB723" s="13">
        <v>2.8979573424014742</v>
      </c>
      <c r="AC723" s="13">
        <v>5.6812441202487349</v>
      </c>
      <c r="AD723" s="14">
        <v>2.9049184378036319</v>
      </c>
      <c r="AE723" s="13">
        <v>57.224719319581304</v>
      </c>
      <c r="AF723" s="13">
        <v>43.469360136022111</v>
      </c>
      <c r="AG723" s="13">
        <v>11.36248824049747</v>
      </c>
      <c r="AH723" s="14">
        <v>0</v>
      </c>
      <c r="AI723" s="13">
        <v>27.890480205701021</v>
      </c>
      <c r="AJ723" s="13">
        <v>9.2688082806496688</v>
      </c>
      <c r="AK723" s="13">
        <v>13.028919094840781</v>
      </c>
      <c r="AL723" s="14">
        <v>4.4354393672407761</v>
      </c>
      <c r="AM723" s="13">
        <v>167.34288123420612</v>
      </c>
      <c r="AN723" s="13">
        <v>139.03212420974504</v>
      </c>
      <c r="AO723" s="13">
        <v>26.057838189681561</v>
      </c>
      <c r="AP723" s="14">
        <v>0</v>
      </c>
    </row>
    <row r="724" spans="2:42" x14ac:dyDescent="0.25">
      <c r="B724" s="11">
        <v>721</v>
      </c>
      <c r="C724" s="13">
        <v>1779.5785076888019</v>
      </c>
      <c r="D724" s="13">
        <v>2915.6128303437949</v>
      </c>
      <c r="E724" s="13">
        <v>2209.4491758171603</v>
      </c>
      <c r="F724" s="14">
        <v>3600</v>
      </c>
      <c r="G724" s="13">
        <v>0</v>
      </c>
      <c r="H724" s="13">
        <v>0</v>
      </c>
      <c r="I724" s="13">
        <v>0</v>
      </c>
      <c r="J724" s="14">
        <v>0</v>
      </c>
      <c r="K724" s="13">
        <v>5</v>
      </c>
      <c r="L724" s="13">
        <v>13</v>
      </c>
      <c r="M724" s="13">
        <v>2</v>
      </c>
      <c r="N724" s="14">
        <v>0</v>
      </c>
      <c r="O724" s="13">
        <v>0.89908930293722955</v>
      </c>
      <c r="P724" s="13">
        <v>0.89175077463677532</v>
      </c>
      <c r="Q724" s="13">
        <v>0.95046313940365668</v>
      </c>
      <c r="R724" s="14">
        <v>1</v>
      </c>
      <c r="S724" s="13">
        <v>750</v>
      </c>
      <c r="T724" s="13">
        <v>2600</v>
      </c>
      <c r="U724" s="13">
        <v>800</v>
      </c>
      <c r="V724" s="14">
        <v>0</v>
      </c>
      <c r="W724" s="13">
        <v>950</v>
      </c>
      <c r="X724" s="13">
        <v>3000</v>
      </c>
      <c r="Y724" s="13">
        <v>1800</v>
      </c>
      <c r="Z724" s="14">
        <v>2500</v>
      </c>
      <c r="AA724" s="13">
        <v>2</v>
      </c>
      <c r="AB724" s="13">
        <v>2</v>
      </c>
      <c r="AC724" s="13">
        <v>9.7519501636361916</v>
      </c>
      <c r="AD724" s="14">
        <v>5.4312784174894144</v>
      </c>
      <c r="AE724" s="13">
        <v>10</v>
      </c>
      <c r="AF724" s="13">
        <v>26</v>
      </c>
      <c r="AG724" s="13">
        <v>19.503900327272383</v>
      </c>
      <c r="AH724" s="14">
        <v>0</v>
      </c>
      <c r="AI724" s="13">
        <v>27.062280754077896</v>
      </c>
      <c r="AJ724" s="13">
        <v>9.9906834248495056</v>
      </c>
      <c r="AK724" s="13">
        <v>8.0813196510474352</v>
      </c>
      <c r="AL724" s="14">
        <v>4.3677344753835161</v>
      </c>
      <c r="AM724" s="13">
        <v>135.31140377038949</v>
      </c>
      <c r="AN724" s="13">
        <v>129.87888452304358</v>
      </c>
      <c r="AO724" s="13">
        <v>16.16263930209487</v>
      </c>
      <c r="AP724" s="14">
        <v>0</v>
      </c>
    </row>
    <row r="725" spans="2:42" x14ac:dyDescent="0.25">
      <c r="B725" s="11">
        <v>722</v>
      </c>
      <c r="C725" s="13">
        <v>2364.7390014429939</v>
      </c>
      <c r="D725" s="13">
        <v>2743.3151666861413</v>
      </c>
      <c r="E725" s="13">
        <v>2262.986729372115</v>
      </c>
      <c r="F725" s="14">
        <v>3600</v>
      </c>
      <c r="G725" s="13">
        <v>0</v>
      </c>
      <c r="H725" s="13">
        <v>0</v>
      </c>
      <c r="I725" s="13">
        <v>0</v>
      </c>
      <c r="J725" s="14">
        <v>0</v>
      </c>
      <c r="K725" s="13">
        <v>13</v>
      </c>
      <c r="L725" s="13">
        <v>8</v>
      </c>
      <c r="M725" s="13">
        <v>3</v>
      </c>
      <c r="N725" s="14">
        <v>0</v>
      </c>
      <c r="O725" s="13">
        <v>0.67660743913965116</v>
      </c>
      <c r="P725" s="13">
        <v>0.94775840252461308</v>
      </c>
      <c r="Q725" s="13">
        <v>0.927977160777546</v>
      </c>
      <c r="R725" s="14">
        <v>1</v>
      </c>
      <c r="S725" s="13">
        <v>1950</v>
      </c>
      <c r="T725" s="13">
        <v>1600</v>
      </c>
      <c r="U725" s="13">
        <v>1200</v>
      </c>
      <c r="V725" s="14">
        <v>0</v>
      </c>
      <c r="W725" s="13">
        <v>2150</v>
      </c>
      <c r="X725" s="13">
        <v>2000</v>
      </c>
      <c r="Y725" s="13">
        <v>2200</v>
      </c>
      <c r="Z725" s="14">
        <v>2500</v>
      </c>
      <c r="AA725" s="13">
        <v>7.789528438908099</v>
      </c>
      <c r="AB725" s="13">
        <v>2.7261168343979207</v>
      </c>
      <c r="AC725" s="13">
        <v>8.2060249404363415</v>
      </c>
      <c r="AD725" s="14">
        <v>3.3335135305565471</v>
      </c>
      <c r="AE725" s="13">
        <v>101.26386970580529</v>
      </c>
      <c r="AF725" s="13">
        <v>21.808934675183366</v>
      </c>
      <c r="AG725" s="13">
        <v>24.618074821309023</v>
      </c>
      <c r="AH725" s="14">
        <v>0</v>
      </c>
      <c r="AI725" s="13">
        <v>28.032416764084385</v>
      </c>
      <c r="AJ725" s="13">
        <v>6.6773707111717213</v>
      </c>
      <c r="AK725" s="13">
        <v>9.0794564729525948</v>
      </c>
      <c r="AL725" s="14">
        <v>4.695615159965981</v>
      </c>
      <c r="AM725" s="13">
        <v>364.42141793309702</v>
      </c>
      <c r="AN725" s="13">
        <v>53.418965689373771</v>
      </c>
      <c r="AO725" s="13">
        <v>27.238369418857786</v>
      </c>
      <c r="AP725" s="14">
        <v>0</v>
      </c>
    </row>
    <row r="726" spans="2:42" x14ac:dyDescent="0.25">
      <c r="B726" s="11">
        <v>723</v>
      </c>
      <c r="C726" s="13">
        <v>1820.8700505027139</v>
      </c>
      <c r="D726" s="13">
        <v>2837.9534244038541</v>
      </c>
      <c r="E726" s="13">
        <v>2304.4819377999693</v>
      </c>
      <c r="F726" s="14">
        <v>3600</v>
      </c>
      <c r="G726" s="13">
        <v>0</v>
      </c>
      <c r="H726" s="13">
        <v>0</v>
      </c>
      <c r="I726" s="13">
        <v>0</v>
      </c>
      <c r="J726" s="14">
        <v>0</v>
      </c>
      <c r="K726" s="13">
        <v>5</v>
      </c>
      <c r="L726" s="13">
        <v>7</v>
      </c>
      <c r="M726" s="13">
        <v>4</v>
      </c>
      <c r="N726" s="14">
        <v>0</v>
      </c>
      <c r="O726" s="13">
        <v>0.8787008164356731</v>
      </c>
      <c r="P726" s="13">
        <v>0.91615316081029796</v>
      </c>
      <c r="Q726" s="13">
        <v>0.91126771946184881</v>
      </c>
      <c r="R726" s="14">
        <v>1</v>
      </c>
      <c r="S726" s="13">
        <v>750</v>
      </c>
      <c r="T726" s="13">
        <v>1400</v>
      </c>
      <c r="U726" s="13">
        <v>1600</v>
      </c>
      <c r="V726" s="14">
        <v>0</v>
      </c>
      <c r="W726" s="13">
        <v>950</v>
      </c>
      <c r="X726" s="13">
        <v>1800</v>
      </c>
      <c r="Y726" s="13">
        <v>2600</v>
      </c>
      <c r="Z726" s="14">
        <v>2500</v>
      </c>
      <c r="AA726" s="13">
        <v>6.8623037017187354</v>
      </c>
      <c r="AB726" s="13">
        <v>4.2242172481851599</v>
      </c>
      <c r="AC726" s="13">
        <v>6.1078211594147085</v>
      </c>
      <c r="AD726" s="14">
        <v>7.5852709114965942</v>
      </c>
      <c r="AE726" s="13">
        <v>34.311518508593679</v>
      </c>
      <c r="AF726" s="13">
        <v>29.56952073729612</v>
      </c>
      <c r="AG726" s="13">
        <v>24.431284637658834</v>
      </c>
      <c r="AH726" s="14">
        <v>0</v>
      </c>
      <c r="AI726" s="13">
        <v>28.071861164807395</v>
      </c>
      <c r="AJ726" s="13">
        <v>13.024275385124973</v>
      </c>
      <c r="AK726" s="13">
        <v>9.8639893374525176</v>
      </c>
      <c r="AL726" s="14">
        <v>4.7432999057516838</v>
      </c>
      <c r="AM726" s="13">
        <v>140.35930582403697</v>
      </c>
      <c r="AN726" s="13">
        <v>91.169927695874804</v>
      </c>
      <c r="AO726" s="13">
        <v>39.45595734981007</v>
      </c>
      <c r="AP726" s="14">
        <v>0</v>
      </c>
    </row>
    <row r="727" spans="2:42" x14ac:dyDescent="0.25">
      <c r="B727" s="11">
        <v>724</v>
      </c>
      <c r="C727" s="13">
        <v>2105.1050575503832</v>
      </c>
      <c r="D727" s="13">
        <v>2816.6868502876396</v>
      </c>
      <c r="E727" s="13">
        <v>2386.1320995852093</v>
      </c>
      <c r="F727" s="14">
        <v>3661.7823946603562</v>
      </c>
      <c r="G727" s="13">
        <v>0</v>
      </c>
      <c r="H727" s="13">
        <v>0</v>
      </c>
      <c r="I727" s="13">
        <v>0</v>
      </c>
      <c r="J727" s="14">
        <v>0</v>
      </c>
      <c r="K727" s="13">
        <v>10</v>
      </c>
      <c r="L727" s="13">
        <v>7</v>
      </c>
      <c r="M727" s="13">
        <v>5</v>
      </c>
      <c r="N727" s="14">
        <v>1</v>
      </c>
      <c r="O727" s="13">
        <v>0.76005707851077453</v>
      </c>
      <c r="P727" s="13">
        <v>0.9230703085557731</v>
      </c>
      <c r="Q727" s="13">
        <v>0.8800853902284167</v>
      </c>
      <c r="R727" s="14">
        <v>0.9831277809543113</v>
      </c>
      <c r="S727" s="13">
        <v>1500</v>
      </c>
      <c r="T727" s="13">
        <v>1400</v>
      </c>
      <c r="U727" s="13">
        <v>2000</v>
      </c>
      <c r="V727" s="14">
        <v>1100</v>
      </c>
      <c r="W727" s="13">
        <v>1700</v>
      </c>
      <c r="X727" s="13">
        <v>1800</v>
      </c>
      <c r="Y727" s="13">
        <v>3000</v>
      </c>
      <c r="Z727" s="14">
        <v>3600</v>
      </c>
      <c r="AA727" s="13">
        <v>6.2090116892291185</v>
      </c>
      <c r="AB727" s="13">
        <v>4.1138834789764749</v>
      </c>
      <c r="AC727" s="13">
        <v>11.465937170038853</v>
      </c>
      <c r="AD727" s="14">
        <v>5.7717832572609842</v>
      </c>
      <c r="AE727" s="13">
        <v>62.090116892291185</v>
      </c>
      <c r="AF727" s="13">
        <v>28.797184352835323</v>
      </c>
      <c r="AG727" s="13">
        <v>57.329685850194267</v>
      </c>
      <c r="AH727" s="14">
        <v>5.7717832572609842</v>
      </c>
      <c r="AI727" s="13">
        <v>28.342769005219342</v>
      </c>
      <c r="AJ727" s="13">
        <v>11.711653046693069</v>
      </c>
      <c r="AK727" s="13">
        <v>5.801766637069159</v>
      </c>
      <c r="AL727" s="14">
        <v>6.3762144556348286</v>
      </c>
      <c r="AM727" s="13">
        <v>283.42769005219344</v>
      </c>
      <c r="AN727" s="13">
        <v>81.98157132685148</v>
      </c>
      <c r="AO727" s="13">
        <v>29.008833185345793</v>
      </c>
      <c r="AP727" s="14">
        <v>6.3762144556348286</v>
      </c>
    </row>
    <row r="728" spans="2:42" x14ac:dyDescent="0.25">
      <c r="B728" s="11">
        <v>725</v>
      </c>
      <c r="C728" s="13">
        <v>2466.8960089749257</v>
      </c>
      <c r="D728" s="13">
        <v>2877.3751919711844</v>
      </c>
      <c r="E728" s="13">
        <v>2262.4759716067842</v>
      </c>
      <c r="F728" s="14">
        <v>3722.7089135575325</v>
      </c>
      <c r="G728" s="13">
        <v>0</v>
      </c>
      <c r="H728" s="13">
        <v>0</v>
      </c>
      <c r="I728" s="13">
        <v>0</v>
      </c>
      <c r="J728" s="14">
        <v>0</v>
      </c>
      <c r="K728" s="13">
        <v>14</v>
      </c>
      <c r="L728" s="13">
        <v>12</v>
      </c>
      <c r="M728" s="13">
        <v>3</v>
      </c>
      <c r="N728" s="14">
        <v>3</v>
      </c>
      <c r="O728" s="13">
        <v>0.64858834510209096</v>
      </c>
      <c r="P728" s="13">
        <v>0.9036013124930139</v>
      </c>
      <c r="Q728" s="13">
        <v>0.92818665318624549</v>
      </c>
      <c r="R728" s="14">
        <v>0.96703773611988686</v>
      </c>
      <c r="S728" s="13">
        <v>2100</v>
      </c>
      <c r="T728" s="13">
        <v>2400</v>
      </c>
      <c r="U728" s="13">
        <v>1200</v>
      </c>
      <c r="V728" s="14">
        <v>3300</v>
      </c>
      <c r="W728" s="13">
        <v>2300</v>
      </c>
      <c r="X728" s="13">
        <v>2800</v>
      </c>
      <c r="Y728" s="13">
        <v>2200</v>
      </c>
      <c r="Z728" s="14">
        <v>5800</v>
      </c>
      <c r="AA728" s="13">
        <v>4.4679332924143047</v>
      </c>
      <c r="AB728" s="13">
        <v>4.49122998521376</v>
      </c>
      <c r="AC728" s="13">
        <v>6.3122085155173364</v>
      </c>
      <c r="AD728" s="14">
        <v>4.1036317688082073</v>
      </c>
      <c r="AE728" s="13">
        <v>62.551066093800266</v>
      </c>
      <c r="AF728" s="13">
        <v>53.894759822565121</v>
      </c>
      <c r="AG728" s="13">
        <v>18.936625546552008</v>
      </c>
      <c r="AH728" s="14">
        <v>12.310895306424623</v>
      </c>
      <c r="AI728" s="13">
        <v>31.677265497084907</v>
      </c>
      <c r="AJ728" s="13">
        <v>7.0766125156245661</v>
      </c>
      <c r="AK728" s="13">
        <v>10.922994719783764</v>
      </c>
      <c r="AL728" s="14">
        <v>3.8073115624189433</v>
      </c>
      <c r="AM728" s="13">
        <v>443.4817169591887</v>
      </c>
      <c r="AN728" s="13">
        <v>84.919350187494786</v>
      </c>
      <c r="AO728" s="13">
        <v>32.768984159351291</v>
      </c>
      <c r="AP728" s="14">
        <v>11.421934687256829</v>
      </c>
    </row>
    <row r="729" spans="2:42" x14ac:dyDescent="0.25">
      <c r="B729" s="11">
        <v>726</v>
      </c>
      <c r="C729" s="13">
        <v>2130.1984758799681</v>
      </c>
      <c r="D729" s="13">
        <v>2757.4454100109015</v>
      </c>
      <c r="E729" s="13">
        <v>2566.9856535406734</v>
      </c>
      <c r="F729" s="14">
        <v>3600</v>
      </c>
      <c r="G729" s="13">
        <v>0</v>
      </c>
      <c r="H729" s="13">
        <v>0</v>
      </c>
      <c r="I729" s="13">
        <v>0</v>
      </c>
      <c r="J729" s="14">
        <v>0</v>
      </c>
      <c r="K729" s="13">
        <v>11</v>
      </c>
      <c r="L729" s="13">
        <v>7</v>
      </c>
      <c r="M729" s="13">
        <v>7</v>
      </c>
      <c r="N729" s="14">
        <v>0</v>
      </c>
      <c r="O729" s="13">
        <v>0.75110372020102623</v>
      </c>
      <c r="P729" s="13">
        <v>0.94290171278122281</v>
      </c>
      <c r="Q729" s="13">
        <v>0.81808014669012485</v>
      </c>
      <c r="R729" s="14">
        <v>1</v>
      </c>
      <c r="S729" s="13">
        <v>1650</v>
      </c>
      <c r="T729" s="13">
        <v>1400</v>
      </c>
      <c r="U729" s="13">
        <v>2800</v>
      </c>
      <c r="V729" s="14">
        <v>0</v>
      </c>
      <c r="W729" s="13">
        <v>1850</v>
      </c>
      <c r="X729" s="13">
        <v>1800</v>
      </c>
      <c r="Y729" s="13">
        <v>3800</v>
      </c>
      <c r="Z729" s="14">
        <v>2500</v>
      </c>
      <c r="AA729" s="13">
        <v>6.2006036120390267</v>
      </c>
      <c r="AB729" s="13">
        <v>2.3313444370988634</v>
      </c>
      <c r="AC729" s="13">
        <v>7.6145481630914604</v>
      </c>
      <c r="AD729" s="14">
        <v>2</v>
      </c>
      <c r="AE729" s="13">
        <v>68.206639732429295</v>
      </c>
      <c r="AF729" s="13">
        <v>16.319411059692044</v>
      </c>
      <c r="AG729" s="13">
        <v>53.30183714164022</v>
      </c>
      <c r="AH729" s="14">
        <v>0</v>
      </c>
      <c r="AI729" s="13">
        <v>26.38218210709935</v>
      </c>
      <c r="AJ729" s="13">
        <v>9.4145889336210118</v>
      </c>
      <c r="AK729" s="13">
        <v>11.097208177352842</v>
      </c>
      <c r="AL729" s="14">
        <v>6.114742681392892</v>
      </c>
      <c r="AM729" s="13">
        <v>290.20400317809288</v>
      </c>
      <c r="AN729" s="13">
        <v>65.902122535347075</v>
      </c>
      <c r="AO729" s="13">
        <v>77.680457241469895</v>
      </c>
      <c r="AP729" s="14">
        <v>0</v>
      </c>
    </row>
    <row r="730" spans="2:42" x14ac:dyDescent="0.25">
      <c r="B730" s="11">
        <v>727</v>
      </c>
      <c r="C730" s="13">
        <v>2335.9013221448604</v>
      </c>
      <c r="D730" s="13">
        <v>3005.2159808887054</v>
      </c>
      <c r="E730" s="13">
        <v>2291.1983512842467</v>
      </c>
      <c r="F730" s="14">
        <v>3600</v>
      </c>
      <c r="G730" s="13">
        <v>0</v>
      </c>
      <c r="H730" s="13">
        <v>0</v>
      </c>
      <c r="I730" s="13">
        <v>0</v>
      </c>
      <c r="J730" s="14">
        <v>0</v>
      </c>
      <c r="K730" s="13">
        <v>12</v>
      </c>
      <c r="L730" s="13">
        <v>12</v>
      </c>
      <c r="M730" s="13">
        <v>3</v>
      </c>
      <c r="N730" s="14">
        <v>0</v>
      </c>
      <c r="O730" s="13">
        <v>0.68496044110752741</v>
      </c>
      <c r="P730" s="13">
        <v>0.86516244307709478</v>
      </c>
      <c r="Q730" s="13">
        <v>0.91655093886695682</v>
      </c>
      <c r="R730" s="14">
        <v>1</v>
      </c>
      <c r="S730" s="13">
        <v>1800</v>
      </c>
      <c r="T730" s="13">
        <v>2400</v>
      </c>
      <c r="U730" s="13">
        <v>1200</v>
      </c>
      <c r="V730" s="14">
        <v>0</v>
      </c>
      <c r="W730" s="13">
        <v>2000</v>
      </c>
      <c r="X730" s="13">
        <v>2800</v>
      </c>
      <c r="Y730" s="13">
        <v>2200</v>
      </c>
      <c r="Z730" s="14">
        <v>2500</v>
      </c>
      <c r="AA730" s="13">
        <v>4.5540939083728418</v>
      </c>
      <c r="AB730" s="13">
        <v>2</v>
      </c>
      <c r="AC730" s="13">
        <v>9.8349413000440418</v>
      </c>
      <c r="AD730" s="14">
        <v>3.0526006697110875</v>
      </c>
      <c r="AE730" s="13">
        <v>54.649126900474101</v>
      </c>
      <c r="AF730" s="13">
        <v>24</v>
      </c>
      <c r="AG730" s="13">
        <v>29.504823900132124</v>
      </c>
      <c r="AH730" s="14">
        <v>0</v>
      </c>
      <c r="AI730" s="13">
        <v>33.250653158723871</v>
      </c>
      <c r="AJ730" s="13">
        <v>14.180506830748623</v>
      </c>
      <c r="AK730" s="13">
        <v>10.192833371886289</v>
      </c>
      <c r="AL730" s="14">
        <v>4.2340947960023385</v>
      </c>
      <c r="AM730" s="13">
        <v>399.00783790468643</v>
      </c>
      <c r="AN730" s="13">
        <v>170.16608196898346</v>
      </c>
      <c r="AO730" s="13">
        <v>30.578500115658869</v>
      </c>
      <c r="AP730" s="14">
        <v>0</v>
      </c>
    </row>
    <row r="731" spans="2:42" x14ac:dyDescent="0.25">
      <c r="B731" s="11">
        <v>728</v>
      </c>
      <c r="C731" s="13">
        <v>1960.0088734989895</v>
      </c>
      <c r="D731" s="13">
        <v>3065.1057791405678</v>
      </c>
      <c r="E731" s="13">
        <v>2659.26963432508</v>
      </c>
      <c r="F731" s="14">
        <v>3651.5943499850346</v>
      </c>
      <c r="G731" s="13">
        <v>0</v>
      </c>
      <c r="H731" s="13">
        <v>0</v>
      </c>
      <c r="I731" s="13">
        <v>0</v>
      </c>
      <c r="J731" s="14">
        <v>0</v>
      </c>
      <c r="K731" s="13">
        <v>9</v>
      </c>
      <c r="L731" s="13">
        <v>15</v>
      </c>
      <c r="M731" s="13">
        <v>8</v>
      </c>
      <c r="N731" s="14">
        <v>1</v>
      </c>
      <c r="O731" s="13">
        <v>0.81632283487762736</v>
      </c>
      <c r="P731" s="13">
        <v>0.84825783752527462</v>
      </c>
      <c r="Q731" s="13">
        <v>0.78969051234737908</v>
      </c>
      <c r="R731" s="14">
        <v>0.98587073342764753</v>
      </c>
      <c r="S731" s="13">
        <v>1350</v>
      </c>
      <c r="T731" s="13">
        <v>3000</v>
      </c>
      <c r="U731" s="13">
        <v>3200</v>
      </c>
      <c r="V731" s="14">
        <v>1100</v>
      </c>
      <c r="W731" s="13">
        <v>1550</v>
      </c>
      <c r="X731" s="13">
        <v>3400</v>
      </c>
      <c r="Y731" s="13">
        <v>4200</v>
      </c>
      <c r="Z731" s="14">
        <v>3600</v>
      </c>
      <c r="AA731" s="13">
        <v>4.0703941608602312</v>
      </c>
      <c r="AB731" s="13">
        <v>2.3108481729884733</v>
      </c>
      <c r="AC731" s="13">
        <v>8.9071001148381441</v>
      </c>
      <c r="AD731" s="14">
        <v>7.0299257905534098</v>
      </c>
      <c r="AE731" s="13">
        <v>36.633547447742082</v>
      </c>
      <c r="AF731" s="13">
        <v>34.662722594827102</v>
      </c>
      <c r="AG731" s="13">
        <v>71.256800918705153</v>
      </c>
      <c r="AH731" s="14">
        <v>7.0299257905534098</v>
      </c>
      <c r="AI731" s="13">
        <v>25.317952258719398</v>
      </c>
      <c r="AJ731" s="13">
        <v>12.256399424585165</v>
      </c>
      <c r="AK731" s="13">
        <v>10.020753773897741</v>
      </c>
      <c r="AL731" s="14">
        <v>3.1431461415403446</v>
      </c>
      <c r="AM731" s="13">
        <v>227.86157032847458</v>
      </c>
      <c r="AN731" s="13">
        <v>183.84599136877748</v>
      </c>
      <c r="AO731" s="13">
        <v>80.166030191181932</v>
      </c>
      <c r="AP731" s="14">
        <v>3.1431461415403446</v>
      </c>
    </row>
    <row r="732" spans="2:42" x14ac:dyDescent="0.25">
      <c r="B732" s="11">
        <v>729</v>
      </c>
      <c r="C732" s="13">
        <v>2339.3689036378387</v>
      </c>
      <c r="D732" s="13">
        <v>3172.8957914109646</v>
      </c>
      <c r="E732" s="13">
        <v>2426.5555194972421</v>
      </c>
      <c r="F732" s="14">
        <v>3649.8395026612907</v>
      </c>
      <c r="G732" s="13">
        <v>0</v>
      </c>
      <c r="H732" s="13">
        <v>0</v>
      </c>
      <c r="I732" s="13">
        <v>0</v>
      </c>
      <c r="J732" s="14">
        <v>0</v>
      </c>
      <c r="K732" s="13">
        <v>14</v>
      </c>
      <c r="L732" s="13">
        <v>16</v>
      </c>
      <c r="M732" s="13">
        <v>5</v>
      </c>
      <c r="N732" s="14">
        <v>1</v>
      </c>
      <c r="O732" s="13">
        <v>0.68394514328711387</v>
      </c>
      <c r="P732" s="13">
        <v>0.81944071628138726</v>
      </c>
      <c r="Q732" s="13">
        <v>0.86542425389677413</v>
      </c>
      <c r="R732" s="14">
        <v>0.98634474128932237</v>
      </c>
      <c r="S732" s="13">
        <v>2100</v>
      </c>
      <c r="T732" s="13">
        <v>3200</v>
      </c>
      <c r="U732" s="13">
        <v>2000</v>
      </c>
      <c r="V732" s="14">
        <v>1100</v>
      </c>
      <c r="W732" s="13">
        <v>2300</v>
      </c>
      <c r="X732" s="13">
        <v>3600</v>
      </c>
      <c r="Y732" s="13">
        <v>3000</v>
      </c>
      <c r="Z732" s="14">
        <v>3600</v>
      </c>
      <c r="AA732" s="13">
        <v>3.5117473801864287</v>
      </c>
      <c r="AB732" s="13">
        <v>4.1516962362548329</v>
      </c>
      <c r="AC732" s="13">
        <v>11.260625537515278</v>
      </c>
      <c r="AD732" s="14">
        <v>5.4947461888969711</v>
      </c>
      <c r="AE732" s="13">
        <v>49.164463322610004</v>
      </c>
      <c r="AF732" s="13">
        <v>66.427139780077326</v>
      </c>
      <c r="AG732" s="13">
        <v>56.303127687576392</v>
      </c>
      <c r="AH732" s="14">
        <v>5.4947461888969711</v>
      </c>
      <c r="AI732" s="13">
        <v>28.996752167424724</v>
      </c>
      <c r="AJ732" s="13">
        <v>12.098639298420307</v>
      </c>
      <c r="AK732" s="13">
        <v>8.1182819013492455</v>
      </c>
      <c r="AL732" s="14">
        <v>4.3370400827908382</v>
      </c>
      <c r="AM732" s="13">
        <v>405.95453034394615</v>
      </c>
      <c r="AN732" s="13">
        <v>193.57822877472492</v>
      </c>
      <c r="AO732" s="13">
        <v>40.591409506746231</v>
      </c>
      <c r="AP732" s="14">
        <v>4.3370400827908382</v>
      </c>
    </row>
    <row r="733" spans="2:42" x14ac:dyDescent="0.25">
      <c r="B733" s="11">
        <v>730</v>
      </c>
      <c r="C733" s="13">
        <v>2634.9412594747919</v>
      </c>
      <c r="D733" s="13">
        <v>3136.4535721636389</v>
      </c>
      <c r="E733" s="13">
        <v>2487.2158696448819</v>
      </c>
      <c r="F733" s="14">
        <v>3600</v>
      </c>
      <c r="G733" s="13">
        <v>0</v>
      </c>
      <c r="H733" s="13">
        <v>0</v>
      </c>
      <c r="I733" s="13">
        <v>0</v>
      </c>
      <c r="J733" s="14">
        <v>0</v>
      </c>
      <c r="K733" s="13">
        <v>15</v>
      </c>
      <c r="L733" s="13">
        <v>16</v>
      </c>
      <c r="M733" s="13">
        <v>6</v>
      </c>
      <c r="N733" s="14">
        <v>0</v>
      </c>
      <c r="O733" s="13">
        <v>0.60722416268168311</v>
      </c>
      <c r="P733" s="13">
        <v>0.82896173661720307</v>
      </c>
      <c r="Q733" s="13">
        <v>0.84431754622884114</v>
      </c>
      <c r="R733" s="14">
        <v>1</v>
      </c>
      <c r="S733" s="13">
        <v>2250</v>
      </c>
      <c r="T733" s="13">
        <v>3200</v>
      </c>
      <c r="U733" s="13">
        <v>2400</v>
      </c>
      <c r="V733" s="14">
        <v>0</v>
      </c>
      <c r="W733" s="13">
        <v>2450</v>
      </c>
      <c r="X733" s="13">
        <v>3600</v>
      </c>
      <c r="Y733" s="13">
        <v>3400</v>
      </c>
      <c r="Z733" s="14">
        <v>2500</v>
      </c>
      <c r="AA733" s="13">
        <v>7.0433228237941314</v>
      </c>
      <c r="AB733" s="13">
        <v>3.9769045650897685</v>
      </c>
      <c r="AC733" s="13">
        <v>9.6429689346312113</v>
      </c>
      <c r="AD733" s="14">
        <v>4.6529227703480425</v>
      </c>
      <c r="AE733" s="13">
        <v>105.64984235691198</v>
      </c>
      <c r="AF733" s="13">
        <v>63.630473041436296</v>
      </c>
      <c r="AG733" s="13">
        <v>57.857813607787264</v>
      </c>
      <c r="AH733" s="14">
        <v>0</v>
      </c>
      <c r="AI733" s="13">
        <v>30.663157558764297</v>
      </c>
      <c r="AJ733" s="13">
        <v>11.416539139361955</v>
      </c>
      <c r="AK733" s="13">
        <v>9.0389255179078525</v>
      </c>
      <c r="AL733" s="14">
        <v>4.1240596337194066</v>
      </c>
      <c r="AM733" s="13">
        <v>459.94736338146447</v>
      </c>
      <c r="AN733" s="13">
        <v>182.66462622979128</v>
      </c>
      <c r="AO733" s="13">
        <v>54.233553107447115</v>
      </c>
      <c r="AP733" s="14">
        <v>0</v>
      </c>
    </row>
    <row r="734" spans="2:42" x14ac:dyDescent="0.25">
      <c r="B734" s="11">
        <v>731</v>
      </c>
      <c r="C734" s="13">
        <v>1818.6297743840935</v>
      </c>
      <c r="D734" s="13">
        <v>3062.681021718412</v>
      </c>
      <c r="E734" s="13">
        <v>2736.8469043212594</v>
      </c>
      <c r="F734" s="14">
        <v>3641.1780656873748</v>
      </c>
      <c r="G734" s="13">
        <v>0</v>
      </c>
      <c r="H734" s="13">
        <v>0</v>
      </c>
      <c r="I734" s="13">
        <v>0</v>
      </c>
      <c r="J734" s="14">
        <v>0</v>
      </c>
      <c r="K734" s="13">
        <v>5</v>
      </c>
      <c r="L734" s="13">
        <v>15</v>
      </c>
      <c r="M734" s="13">
        <v>8</v>
      </c>
      <c r="N734" s="14">
        <v>1</v>
      </c>
      <c r="O734" s="13">
        <v>0.87978324260190022</v>
      </c>
      <c r="P734" s="13">
        <v>0.84892941235558039</v>
      </c>
      <c r="Q734" s="13">
        <v>0.76730634683447951</v>
      </c>
      <c r="R734" s="14">
        <v>0.9886910046846058</v>
      </c>
      <c r="S734" s="13">
        <v>750</v>
      </c>
      <c r="T734" s="13">
        <v>3000</v>
      </c>
      <c r="U734" s="13">
        <v>3200</v>
      </c>
      <c r="V734" s="14">
        <v>1100</v>
      </c>
      <c r="W734" s="13">
        <v>950</v>
      </c>
      <c r="X734" s="13">
        <v>3400</v>
      </c>
      <c r="Y734" s="13">
        <v>4200</v>
      </c>
      <c r="Z734" s="14">
        <v>3600</v>
      </c>
      <c r="AA734" s="13">
        <v>6.2327375238880371</v>
      </c>
      <c r="AB734" s="13">
        <v>4.7571390781433776</v>
      </c>
      <c r="AC734" s="13">
        <v>10.31791117386482</v>
      </c>
      <c r="AD734" s="14">
        <v>3.410246376210182</v>
      </c>
      <c r="AE734" s="13">
        <v>31.163687619440186</v>
      </c>
      <c r="AF734" s="13">
        <v>71.357086172150659</v>
      </c>
      <c r="AG734" s="13">
        <v>82.543289390918559</v>
      </c>
      <c r="AH734" s="14">
        <v>3.410246376210182</v>
      </c>
      <c r="AI734" s="13">
        <v>28.389688606764722</v>
      </c>
      <c r="AJ734" s="13">
        <v>9.7456373357209021</v>
      </c>
      <c r="AK734" s="13">
        <v>10.624517611032024</v>
      </c>
      <c r="AL734" s="14">
        <v>4.7322302508737071</v>
      </c>
      <c r="AM734" s="13">
        <v>141.94844303382359</v>
      </c>
      <c r="AN734" s="13">
        <v>146.18456003581352</v>
      </c>
      <c r="AO734" s="13">
        <v>84.996140888256193</v>
      </c>
      <c r="AP734" s="14">
        <v>4.7322302508737071</v>
      </c>
    </row>
    <row r="735" spans="2:42" x14ac:dyDescent="0.25">
      <c r="B735" s="11">
        <v>732</v>
      </c>
      <c r="C735" s="13">
        <v>2655.8105381410228</v>
      </c>
      <c r="D735" s="13">
        <v>2779.8455340583496</v>
      </c>
      <c r="E735" s="13">
        <v>2151.6066302497534</v>
      </c>
      <c r="F735" s="14">
        <v>3600</v>
      </c>
      <c r="G735" s="13">
        <v>0</v>
      </c>
      <c r="H735" s="13">
        <v>0</v>
      </c>
      <c r="I735" s="13">
        <v>0</v>
      </c>
      <c r="J735" s="14">
        <v>0</v>
      </c>
      <c r="K735" s="13">
        <v>15</v>
      </c>
      <c r="L735" s="13">
        <v>12</v>
      </c>
      <c r="M735" s="13">
        <v>1</v>
      </c>
      <c r="N735" s="14">
        <v>0</v>
      </c>
      <c r="O735" s="13">
        <v>0.60245261362655245</v>
      </c>
      <c r="P735" s="13">
        <v>0.93530376711407071</v>
      </c>
      <c r="Q735" s="13">
        <v>0.97601483955096235</v>
      </c>
      <c r="R735" s="14">
        <v>1</v>
      </c>
      <c r="S735" s="13">
        <v>2250</v>
      </c>
      <c r="T735" s="13">
        <v>2400</v>
      </c>
      <c r="U735" s="13">
        <v>400</v>
      </c>
      <c r="V735" s="14">
        <v>0</v>
      </c>
      <c r="W735" s="13">
        <v>2450</v>
      </c>
      <c r="X735" s="13">
        <v>2800</v>
      </c>
      <c r="Y735" s="13">
        <v>1400</v>
      </c>
      <c r="Z735" s="14">
        <v>2500</v>
      </c>
      <c r="AA735" s="13">
        <v>5.3831197830295485</v>
      </c>
      <c r="AB735" s="13">
        <v>2</v>
      </c>
      <c r="AC735" s="13">
        <v>9.2459215313830683</v>
      </c>
      <c r="AD735" s="14">
        <v>4.2453743808286246</v>
      </c>
      <c r="AE735" s="13">
        <v>80.746796745443234</v>
      </c>
      <c r="AF735" s="13">
        <v>24</v>
      </c>
      <c r="AG735" s="13">
        <v>9.2459215313830683</v>
      </c>
      <c r="AH735" s="14">
        <v>0</v>
      </c>
      <c r="AI735" s="13">
        <v>32.781429308821416</v>
      </c>
      <c r="AJ735" s="13">
        <v>5.7635479463115216</v>
      </c>
      <c r="AK735" s="13">
        <v>8.0233939919240171</v>
      </c>
      <c r="AL735" s="14">
        <v>3.2071877493906382</v>
      </c>
      <c r="AM735" s="13">
        <v>491.72143963232122</v>
      </c>
      <c r="AN735" s="13">
        <v>69.162575355738255</v>
      </c>
      <c r="AO735" s="13">
        <v>8.0233939919240171</v>
      </c>
      <c r="AP735" s="14">
        <v>0</v>
      </c>
    </row>
    <row r="736" spans="2:42" x14ac:dyDescent="0.25">
      <c r="B736" s="11">
        <v>733</v>
      </c>
      <c r="C736" s="13">
        <v>1920.8577955618107</v>
      </c>
      <c r="D736" s="13">
        <v>2894.215624926107</v>
      </c>
      <c r="E736" s="13">
        <v>2202.4946544959198</v>
      </c>
      <c r="F736" s="14">
        <v>3600</v>
      </c>
      <c r="G736" s="13">
        <v>0</v>
      </c>
      <c r="H736" s="13">
        <v>0</v>
      </c>
      <c r="I736" s="13">
        <v>0</v>
      </c>
      <c r="J736" s="14">
        <v>0</v>
      </c>
      <c r="K736" s="13">
        <v>6</v>
      </c>
      <c r="L736" s="13">
        <v>12</v>
      </c>
      <c r="M736" s="13">
        <v>2</v>
      </c>
      <c r="N736" s="14">
        <v>0</v>
      </c>
      <c r="O736" s="13">
        <v>0.83296119249266631</v>
      </c>
      <c r="P736" s="13">
        <v>0.89834357108979446</v>
      </c>
      <c r="Q736" s="13">
        <v>0.95346428910204206</v>
      </c>
      <c r="R736" s="14">
        <v>1</v>
      </c>
      <c r="S736" s="13">
        <v>900</v>
      </c>
      <c r="T736" s="13">
        <v>2400</v>
      </c>
      <c r="U736" s="13">
        <v>800</v>
      </c>
      <c r="V736" s="14">
        <v>0</v>
      </c>
      <c r="W736" s="13">
        <v>1100</v>
      </c>
      <c r="X736" s="13">
        <v>2800</v>
      </c>
      <c r="Y736" s="13">
        <v>1800</v>
      </c>
      <c r="Z736" s="14">
        <v>2500</v>
      </c>
      <c r="AA736" s="13">
        <v>3.719093597501347</v>
      </c>
      <c r="AB736" s="13">
        <v>2</v>
      </c>
      <c r="AC736" s="13">
        <v>10.95903658437237</v>
      </c>
      <c r="AD736" s="14">
        <v>2.9262071680208437</v>
      </c>
      <c r="AE736" s="13">
        <v>22.314561585008082</v>
      </c>
      <c r="AF736" s="13">
        <v>24</v>
      </c>
      <c r="AG736" s="13">
        <v>21.918073168744741</v>
      </c>
      <c r="AH736" s="14">
        <v>0</v>
      </c>
      <c r="AI736" s="13">
        <v>36.370220204258707</v>
      </c>
      <c r="AJ736" s="13">
        <v>10.198771469224678</v>
      </c>
      <c r="AK736" s="13">
        <v>5.7938193388925159</v>
      </c>
      <c r="AL736" s="14">
        <v>6.0784649592672686</v>
      </c>
      <c r="AM736" s="13">
        <v>218.22132122555223</v>
      </c>
      <c r="AN736" s="13">
        <v>122.38525763069613</v>
      </c>
      <c r="AO736" s="13">
        <v>11.587638677785032</v>
      </c>
      <c r="AP736" s="14">
        <v>0</v>
      </c>
    </row>
    <row r="737" spans="2:42" x14ac:dyDescent="0.25">
      <c r="B737" s="11">
        <v>734</v>
      </c>
      <c r="C737" s="13">
        <v>2461.7019246579293</v>
      </c>
      <c r="D737" s="13">
        <v>2940.5167481657304</v>
      </c>
      <c r="E737" s="13">
        <v>2213.300576554192</v>
      </c>
      <c r="F737" s="14">
        <v>3600</v>
      </c>
      <c r="G737" s="13">
        <v>0</v>
      </c>
      <c r="H737" s="13">
        <v>0</v>
      </c>
      <c r="I737" s="13">
        <v>0</v>
      </c>
      <c r="J737" s="14">
        <v>0</v>
      </c>
      <c r="K737" s="13">
        <v>15</v>
      </c>
      <c r="L737" s="13">
        <v>9</v>
      </c>
      <c r="M737" s="13">
        <v>2</v>
      </c>
      <c r="N737" s="14">
        <v>0</v>
      </c>
      <c r="O737" s="13">
        <v>0.64995683838624418</v>
      </c>
      <c r="P737" s="13">
        <v>0.88419833065799003</v>
      </c>
      <c r="Q737" s="13">
        <v>0.94880922286181957</v>
      </c>
      <c r="R737" s="14">
        <v>1</v>
      </c>
      <c r="S737" s="13">
        <v>2250</v>
      </c>
      <c r="T737" s="13">
        <v>1800</v>
      </c>
      <c r="U737" s="13">
        <v>800</v>
      </c>
      <c r="V737" s="14">
        <v>0</v>
      </c>
      <c r="W737" s="13">
        <v>2450</v>
      </c>
      <c r="X737" s="13">
        <v>2200</v>
      </c>
      <c r="Y737" s="13">
        <v>1800</v>
      </c>
      <c r="Z737" s="14">
        <v>2500</v>
      </c>
      <c r="AA737" s="13">
        <v>4.2427024966314004</v>
      </c>
      <c r="AB737" s="13">
        <v>2.6175935479957473</v>
      </c>
      <c r="AC737" s="13">
        <v>7.5577255646890844</v>
      </c>
      <c r="AD737" s="14">
        <v>7.1343679904369859</v>
      </c>
      <c r="AE737" s="13">
        <v>63.640537449471005</v>
      </c>
      <c r="AF737" s="13">
        <v>23.558341931961724</v>
      </c>
      <c r="AG737" s="13">
        <v>15.115451129378169</v>
      </c>
      <c r="AH737" s="14">
        <v>0</v>
      </c>
      <c r="AI737" s="13">
        <v>29.36144101828916</v>
      </c>
      <c r="AJ737" s="13">
        <v>15.910673546725846</v>
      </c>
      <c r="AK737" s="13">
        <v>10.87095420505587</v>
      </c>
      <c r="AL737" s="14">
        <v>4.827039575553898</v>
      </c>
      <c r="AM737" s="13">
        <v>440.4216152743374</v>
      </c>
      <c r="AN737" s="13">
        <v>143.1960619205326</v>
      </c>
      <c r="AO737" s="13">
        <v>21.741908410111741</v>
      </c>
      <c r="AP737" s="14">
        <v>0</v>
      </c>
    </row>
    <row r="738" spans="2:42" x14ac:dyDescent="0.25">
      <c r="B738" s="11">
        <v>735</v>
      </c>
      <c r="C738" s="13">
        <v>1785.0628092920981</v>
      </c>
      <c r="D738" s="13">
        <v>2779.8032270541735</v>
      </c>
      <c r="E738" s="13">
        <v>2339.4317183671669</v>
      </c>
      <c r="F738" s="14">
        <v>3703.2482699290726</v>
      </c>
      <c r="G738" s="13">
        <v>0</v>
      </c>
      <c r="H738" s="13">
        <v>0</v>
      </c>
      <c r="I738" s="13">
        <v>0</v>
      </c>
      <c r="J738" s="14">
        <v>0</v>
      </c>
      <c r="K738" s="13">
        <v>4</v>
      </c>
      <c r="L738" s="13">
        <v>7</v>
      </c>
      <c r="M738" s="13">
        <v>3</v>
      </c>
      <c r="N738" s="14">
        <v>2</v>
      </c>
      <c r="O738" s="13">
        <v>0.89632700410945854</v>
      </c>
      <c r="P738" s="13">
        <v>0.93531800189874759</v>
      </c>
      <c r="Q738" s="13">
        <v>0.89765389753102909</v>
      </c>
      <c r="R738" s="14">
        <v>0.97211953873914858</v>
      </c>
      <c r="S738" s="13">
        <v>600</v>
      </c>
      <c r="T738" s="13">
        <v>1400</v>
      </c>
      <c r="U738" s="13">
        <v>1200</v>
      </c>
      <c r="V738" s="14">
        <v>2200</v>
      </c>
      <c r="W738" s="13">
        <v>800</v>
      </c>
      <c r="X738" s="13">
        <v>1800</v>
      </c>
      <c r="Y738" s="13">
        <v>2200</v>
      </c>
      <c r="Z738" s="14">
        <v>4700</v>
      </c>
      <c r="AA738" s="13">
        <v>3.6400230825379465</v>
      </c>
      <c r="AB738" s="13">
        <v>3.308985576455894</v>
      </c>
      <c r="AC738" s="13">
        <v>15.404295091671809</v>
      </c>
      <c r="AD738" s="14">
        <v>4.7848564968535889</v>
      </c>
      <c r="AE738" s="13">
        <v>14.560092330151786</v>
      </c>
      <c r="AF738" s="13">
        <v>23.162899035191259</v>
      </c>
      <c r="AG738" s="13">
        <v>46.212885275015424</v>
      </c>
      <c r="AH738" s="14">
        <v>9.5697129937071779</v>
      </c>
      <c r="AI738" s="13">
        <v>33.682255438056977</v>
      </c>
      <c r="AJ738" s="13">
        <v>9.9970254615160243</v>
      </c>
      <c r="AK738" s="13">
        <v>9.1587695008812133</v>
      </c>
      <c r="AL738" s="14">
        <v>5.2521095570529246</v>
      </c>
      <c r="AM738" s="13">
        <v>134.72902175222791</v>
      </c>
      <c r="AN738" s="13">
        <v>69.979178230612177</v>
      </c>
      <c r="AO738" s="13">
        <v>27.47630850264364</v>
      </c>
      <c r="AP738" s="14">
        <v>10.504219114105849</v>
      </c>
    </row>
    <row r="739" spans="2:42" x14ac:dyDescent="0.25">
      <c r="B739" s="11">
        <v>736</v>
      </c>
      <c r="C739" s="13">
        <v>2332.9827828611606</v>
      </c>
      <c r="D739" s="13">
        <v>2993.459051457542</v>
      </c>
      <c r="E739" s="13">
        <v>2441.6846335909936</v>
      </c>
      <c r="F739" s="14">
        <v>3669.9306871158037</v>
      </c>
      <c r="G739" s="13">
        <v>0</v>
      </c>
      <c r="H739" s="13">
        <v>0</v>
      </c>
      <c r="I739" s="13">
        <v>0</v>
      </c>
      <c r="J739" s="14">
        <v>0</v>
      </c>
      <c r="K739" s="13">
        <v>13</v>
      </c>
      <c r="L739" s="13">
        <v>14</v>
      </c>
      <c r="M739" s="13">
        <v>5</v>
      </c>
      <c r="N739" s="14">
        <v>1</v>
      </c>
      <c r="O739" s="13">
        <v>0.68581732010802343</v>
      </c>
      <c r="P739" s="13">
        <v>0.86856040296727521</v>
      </c>
      <c r="Q739" s="13">
        <v>0.8600619306480719</v>
      </c>
      <c r="R739" s="14">
        <v>0.98094495698207251</v>
      </c>
      <c r="S739" s="13">
        <v>1950</v>
      </c>
      <c r="T739" s="13">
        <v>2800</v>
      </c>
      <c r="U739" s="13">
        <v>2000</v>
      </c>
      <c r="V739" s="14">
        <v>1100</v>
      </c>
      <c r="W739" s="13">
        <v>2150</v>
      </c>
      <c r="X739" s="13">
        <v>3200</v>
      </c>
      <c r="Y739" s="13">
        <v>3000</v>
      </c>
      <c r="Z739" s="14">
        <v>3600</v>
      </c>
      <c r="AA739" s="13">
        <v>5.2400138429818446</v>
      </c>
      <c r="AB739" s="13">
        <v>2</v>
      </c>
      <c r="AC739" s="13">
        <v>7.8770932523555848</v>
      </c>
      <c r="AD739" s="14">
        <v>6.0137026447717741</v>
      </c>
      <c r="AE739" s="13">
        <v>68.120179958763984</v>
      </c>
      <c r="AF739" s="13">
        <v>28</v>
      </c>
      <c r="AG739" s="13">
        <v>39.385466261777921</v>
      </c>
      <c r="AH739" s="14">
        <v>6.0137026447717741</v>
      </c>
      <c r="AI739" s="13">
        <v>29.561759929667868</v>
      </c>
      <c r="AJ739" s="13">
        <v>11.519501409080259</v>
      </c>
      <c r="AK739" s="13">
        <v>12.273988734322065</v>
      </c>
      <c r="AL739" s="14">
        <v>7.7059283281360074</v>
      </c>
      <c r="AM739" s="13">
        <v>384.30287908568226</v>
      </c>
      <c r="AN739" s="13">
        <v>161.27301972712362</v>
      </c>
      <c r="AO739" s="13">
        <v>61.369943671610329</v>
      </c>
      <c r="AP739" s="14">
        <v>7.7059283281360074</v>
      </c>
    </row>
    <row r="740" spans="2:42" x14ac:dyDescent="0.25">
      <c r="B740" s="11">
        <v>737</v>
      </c>
      <c r="C740" s="13">
        <v>2101.2317914030782</v>
      </c>
      <c r="D740" s="13">
        <v>2830.8228262940265</v>
      </c>
      <c r="E740" s="13">
        <v>2481.7023908328479</v>
      </c>
      <c r="F740" s="14">
        <v>3637.6190568653337</v>
      </c>
      <c r="G740" s="13">
        <v>0</v>
      </c>
      <c r="H740" s="13">
        <v>0</v>
      </c>
      <c r="I740" s="13">
        <v>0</v>
      </c>
      <c r="J740" s="14">
        <v>0</v>
      </c>
      <c r="K740" s="13">
        <v>10</v>
      </c>
      <c r="L740" s="13">
        <v>7</v>
      </c>
      <c r="M740" s="13">
        <v>6</v>
      </c>
      <c r="N740" s="14">
        <v>1</v>
      </c>
      <c r="O740" s="13">
        <v>0.76145811544742281</v>
      </c>
      <c r="P740" s="13">
        <v>0.91846087146463762</v>
      </c>
      <c r="Q740" s="13">
        <v>0.84619332590288943</v>
      </c>
      <c r="R740" s="14">
        <v>0.98965832972687595</v>
      </c>
      <c r="S740" s="13">
        <v>1500</v>
      </c>
      <c r="T740" s="13">
        <v>1400</v>
      </c>
      <c r="U740" s="13">
        <v>2400</v>
      </c>
      <c r="V740" s="14">
        <v>1100</v>
      </c>
      <c r="W740" s="13">
        <v>1700</v>
      </c>
      <c r="X740" s="13">
        <v>1800</v>
      </c>
      <c r="Y740" s="13">
        <v>3400</v>
      </c>
      <c r="Z740" s="14">
        <v>3600</v>
      </c>
      <c r="AA740" s="13">
        <v>10.373063000527637</v>
      </c>
      <c r="AB740" s="13">
        <v>2.9517288234095678</v>
      </c>
      <c r="AC740" s="13">
        <v>11.63342782949395</v>
      </c>
      <c r="AD740" s="14">
        <v>2.1976912703533378</v>
      </c>
      <c r="AE740" s="13">
        <v>103.73063000527637</v>
      </c>
      <c r="AF740" s="13">
        <v>20.662101763866975</v>
      </c>
      <c r="AG740" s="13">
        <v>69.800566976963694</v>
      </c>
      <c r="AH740" s="14">
        <v>2.1976912703533378</v>
      </c>
      <c r="AI740" s="13">
        <v>23.976968375043484</v>
      </c>
      <c r="AJ740" s="13">
        <v>13.822034761007853</v>
      </c>
      <c r="AK740" s="13">
        <v>6.8233730621593081</v>
      </c>
      <c r="AL740" s="14">
        <v>5.24831132629597</v>
      </c>
      <c r="AM740" s="13">
        <v>239.76968375043484</v>
      </c>
      <c r="AN740" s="13">
        <v>96.754243327054965</v>
      </c>
      <c r="AO740" s="13">
        <v>40.940238372955847</v>
      </c>
      <c r="AP740" s="14">
        <v>5.24831132629597</v>
      </c>
    </row>
    <row r="741" spans="2:42" x14ac:dyDescent="0.25">
      <c r="B741" s="11">
        <v>738</v>
      </c>
      <c r="C741" s="13">
        <v>2206.8780661847491</v>
      </c>
      <c r="D741" s="13">
        <v>2827.8768154206591</v>
      </c>
      <c r="E741" s="13">
        <v>2882.6734628353497</v>
      </c>
      <c r="F741" s="14">
        <v>3600</v>
      </c>
      <c r="G741" s="13">
        <v>0</v>
      </c>
      <c r="H741" s="13">
        <v>0</v>
      </c>
      <c r="I741" s="13">
        <v>0</v>
      </c>
      <c r="J741" s="14">
        <v>0</v>
      </c>
      <c r="K741" s="13">
        <v>11</v>
      </c>
      <c r="L741" s="13">
        <v>10</v>
      </c>
      <c r="M741" s="13">
        <v>8</v>
      </c>
      <c r="N741" s="14">
        <v>0</v>
      </c>
      <c r="O741" s="13">
        <v>0.72500607283939345</v>
      </c>
      <c r="P741" s="13">
        <v>0.91941770087790708</v>
      </c>
      <c r="Q741" s="13">
        <v>0.72849041942283499</v>
      </c>
      <c r="R741" s="14">
        <v>1</v>
      </c>
      <c r="S741" s="13">
        <v>1650</v>
      </c>
      <c r="T741" s="13">
        <v>2000</v>
      </c>
      <c r="U741" s="13">
        <v>3200</v>
      </c>
      <c r="V741" s="14">
        <v>0</v>
      </c>
      <c r="W741" s="13">
        <v>1850</v>
      </c>
      <c r="X741" s="13">
        <v>2400</v>
      </c>
      <c r="Y741" s="13">
        <v>4200</v>
      </c>
      <c r="Z741" s="14">
        <v>2500</v>
      </c>
      <c r="AA741" s="13">
        <v>6.2811150323477545</v>
      </c>
      <c r="AB741" s="13">
        <v>2.509682938697444</v>
      </c>
      <c r="AC741" s="13">
        <v>10.482535299791085</v>
      </c>
      <c r="AD741" s="14">
        <v>3.4172811378906878</v>
      </c>
      <c r="AE741" s="13">
        <v>69.092265355825305</v>
      </c>
      <c r="AF741" s="13">
        <v>25.096829386974441</v>
      </c>
      <c r="AG741" s="13">
        <v>83.860282398328678</v>
      </c>
      <c r="AH741" s="14">
        <v>0</v>
      </c>
      <c r="AI741" s="13">
        <v>29.718089977768017</v>
      </c>
      <c r="AJ741" s="13">
        <v>9.0941681348839403</v>
      </c>
      <c r="AK741" s="13">
        <v>13.953326952153763</v>
      </c>
      <c r="AL741" s="14">
        <v>5.2323428923475586</v>
      </c>
      <c r="AM741" s="13">
        <v>326.89898975544816</v>
      </c>
      <c r="AN741" s="13">
        <v>90.94168134883941</v>
      </c>
      <c r="AO741" s="13">
        <v>111.6266156172301</v>
      </c>
      <c r="AP741" s="14">
        <v>0</v>
      </c>
    </row>
    <row r="742" spans="2:42" x14ac:dyDescent="0.25">
      <c r="B742" s="11">
        <v>739</v>
      </c>
      <c r="C742" s="13">
        <v>1933.6633725045751</v>
      </c>
      <c r="D742" s="13">
        <v>3374.8877159589592</v>
      </c>
      <c r="E742" s="13">
        <v>2232.276585103762</v>
      </c>
      <c r="F742" s="14">
        <v>3705.9868415931396</v>
      </c>
      <c r="G742" s="13">
        <v>0</v>
      </c>
      <c r="H742" s="13">
        <v>0</v>
      </c>
      <c r="I742" s="13">
        <v>0</v>
      </c>
      <c r="J742" s="14">
        <v>0</v>
      </c>
      <c r="K742" s="13">
        <v>7</v>
      </c>
      <c r="L742" s="13">
        <v>16</v>
      </c>
      <c r="M742" s="13">
        <v>3</v>
      </c>
      <c r="N742" s="14">
        <v>2</v>
      </c>
      <c r="O742" s="13">
        <v>0.82744495383785543</v>
      </c>
      <c r="P742" s="13">
        <v>0.77039600094109251</v>
      </c>
      <c r="Q742" s="13">
        <v>0.94074363992954158</v>
      </c>
      <c r="R742" s="14">
        <v>0.97140118243172779</v>
      </c>
      <c r="S742" s="13">
        <v>1050</v>
      </c>
      <c r="T742" s="13">
        <v>3200</v>
      </c>
      <c r="U742" s="13">
        <v>1200</v>
      </c>
      <c r="V742" s="14">
        <v>2200</v>
      </c>
      <c r="W742" s="13">
        <v>1250</v>
      </c>
      <c r="X742" s="13">
        <v>3600</v>
      </c>
      <c r="Y742" s="13">
        <v>2200</v>
      </c>
      <c r="Z742" s="14">
        <v>4700</v>
      </c>
      <c r="AA742" s="13">
        <v>5.0590852759165399</v>
      </c>
      <c r="AB742" s="13">
        <v>4.4446988613290914</v>
      </c>
      <c r="AC742" s="13">
        <v>8.512502570248456</v>
      </c>
      <c r="AD742" s="14">
        <v>5.00611726579021</v>
      </c>
      <c r="AE742" s="13">
        <v>35.413596931415782</v>
      </c>
      <c r="AF742" s="13">
        <v>71.115181781265463</v>
      </c>
      <c r="AG742" s="13">
        <v>25.537507710745366</v>
      </c>
      <c r="AH742" s="14">
        <v>10.01223453158042</v>
      </c>
      <c r="AI742" s="13">
        <v>30.437952791724641</v>
      </c>
      <c r="AJ742" s="13">
        <v>16.21966105397258</v>
      </c>
      <c r="AK742" s="13">
        <v>5.7090238466615526</v>
      </c>
      <c r="AL742" s="14">
        <v>5.289457058787784</v>
      </c>
      <c r="AM742" s="13">
        <v>213.0656695420725</v>
      </c>
      <c r="AN742" s="13">
        <v>259.51457686356127</v>
      </c>
      <c r="AO742" s="13">
        <v>17.127071539984659</v>
      </c>
      <c r="AP742" s="14">
        <v>10.578914117575568</v>
      </c>
    </row>
    <row r="743" spans="2:42" x14ac:dyDescent="0.25">
      <c r="B743" s="11">
        <v>740</v>
      </c>
      <c r="C743" s="13">
        <v>2489.1098641281228</v>
      </c>
      <c r="D743" s="13">
        <v>2942.0010709938224</v>
      </c>
      <c r="E743" s="13">
        <v>2564.6123413343703</v>
      </c>
      <c r="F743" s="14">
        <v>3681.8128517092182</v>
      </c>
      <c r="G743" s="13">
        <v>0</v>
      </c>
      <c r="H743" s="13">
        <v>0</v>
      </c>
      <c r="I743" s="13">
        <v>0</v>
      </c>
      <c r="J743" s="14">
        <v>0</v>
      </c>
      <c r="K743" s="13">
        <v>16</v>
      </c>
      <c r="L743" s="13">
        <v>14</v>
      </c>
      <c r="M743" s="13">
        <v>6</v>
      </c>
      <c r="N743" s="14">
        <v>2</v>
      </c>
      <c r="O743" s="13">
        <v>0.6428000720492274</v>
      </c>
      <c r="P743" s="13">
        <v>0.88375222756860083</v>
      </c>
      <c r="Q743" s="13">
        <v>0.81883720442028596</v>
      </c>
      <c r="R743" s="14">
        <v>0.97777919329298935</v>
      </c>
      <c r="S743" s="13">
        <v>2400</v>
      </c>
      <c r="T743" s="13">
        <v>2800</v>
      </c>
      <c r="U743" s="13">
        <v>2400</v>
      </c>
      <c r="V743" s="14">
        <v>2200</v>
      </c>
      <c r="W743" s="13">
        <v>2600</v>
      </c>
      <c r="X743" s="13">
        <v>3200</v>
      </c>
      <c r="Y743" s="13">
        <v>3400</v>
      </c>
      <c r="Z743" s="14">
        <v>4700</v>
      </c>
      <c r="AA743" s="13">
        <v>2</v>
      </c>
      <c r="AB743" s="13">
        <v>3.0817018560186815</v>
      </c>
      <c r="AC743" s="13">
        <v>13.328264075987487</v>
      </c>
      <c r="AD743" s="14">
        <v>2</v>
      </c>
      <c r="AE743" s="13">
        <v>32</v>
      </c>
      <c r="AF743" s="13">
        <v>43.143825984261539</v>
      </c>
      <c r="AG743" s="13">
        <v>79.969584455924917</v>
      </c>
      <c r="AH743" s="14">
        <v>4</v>
      </c>
      <c r="AI743" s="13">
        <v>30.147993515569532</v>
      </c>
      <c r="AJ743" s="13">
        <v>8.8752118797823858</v>
      </c>
      <c r="AK743" s="13">
        <v>8.4112713935781827</v>
      </c>
      <c r="AL743" s="14">
        <v>5.9994904145238657</v>
      </c>
      <c r="AM743" s="13">
        <v>482.3678962491125</v>
      </c>
      <c r="AN743" s="13">
        <v>124.2529663169534</v>
      </c>
      <c r="AO743" s="13">
        <v>50.467628361469096</v>
      </c>
      <c r="AP743" s="14">
        <v>11.998980829047731</v>
      </c>
    </row>
    <row r="744" spans="2:42" x14ac:dyDescent="0.25">
      <c r="B744" s="11">
        <v>741</v>
      </c>
      <c r="C744" s="13">
        <v>1739.4734673891239</v>
      </c>
      <c r="D744" s="13">
        <v>2886.7166563794249</v>
      </c>
      <c r="E744" s="13">
        <v>2217.4446077147895</v>
      </c>
      <c r="F744" s="14">
        <v>3662.2711284180991</v>
      </c>
      <c r="G744" s="13">
        <v>0</v>
      </c>
      <c r="H744" s="13">
        <v>0</v>
      </c>
      <c r="I744" s="13">
        <v>0</v>
      </c>
      <c r="J744" s="14">
        <v>0</v>
      </c>
      <c r="K744" s="13">
        <v>4</v>
      </c>
      <c r="L744" s="13">
        <v>11</v>
      </c>
      <c r="M744" s="13">
        <v>2</v>
      </c>
      <c r="N744" s="14">
        <v>1</v>
      </c>
      <c r="O744" s="13">
        <v>0.9198185715367837</v>
      </c>
      <c r="P744" s="13">
        <v>0.90067724321131315</v>
      </c>
      <c r="Q744" s="13">
        <v>0.94703605794427337</v>
      </c>
      <c r="R744" s="14">
        <v>0.98299658156522207</v>
      </c>
      <c r="S744" s="13">
        <v>600</v>
      </c>
      <c r="T744" s="13">
        <v>2200</v>
      </c>
      <c r="U744" s="13">
        <v>800</v>
      </c>
      <c r="V744" s="14">
        <v>1100</v>
      </c>
      <c r="W744" s="13">
        <v>800</v>
      </c>
      <c r="X744" s="13">
        <v>2600</v>
      </c>
      <c r="Y744" s="13">
        <v>1800</v>
      </c>
      <c r="Z744" s="14">
        <v>3600</v>
      </c>
      <c r="AA744" s="13">
        <v>2</v>
      </c>
      <c r="AB744" s="13">
        <v>3.0201666899174064</v>
      </c>
      <c r="AC744" s="13">
        <v>10.122627367355545</v>
      </c>
      <c r="AD744" s="14">
        <v>6.0394528546619277</v>
      </c>
      <c r="AE744" s="13">
        <v>8</v>
      </c>
      <c r="AF744" s="13">
        <v>33.221833589091474</v>
      </c>
      <c r="AG744" s="13">
        <v>20.245254734711089</v>
      </c>
      <c r="AH744" s="14">
        <v>6.0394528546619277</v>
      </c>
      <c r="AI744" s="13">
        <v>26.865314246757883</v>
      </c>
      <c r="AJ744" s="13">
        <v>9.9820851078743278</v>
      </c>
      <c r="AK744" s="13">
        <v>8.9443917727060303</v>
      </c>
      <c r="AL744" s="14">
        <v>6.2030084183781558</v>
      </c>
      <c r="AM744" s="13">
        <v>107.46125698703153</v>
      </c>
      <c r="AN744" s="13">
        <v>109.8029361866176</v>
      </c>
      <c r="AO744" s="13">
        <v>17.888783545412061</v>
      </c>
      <c r="AP744" s="14">
        <v>6.2030084183781558</v>
      </c>
    </row>
    <row r="745" spans="2:42" x14ac:dyDescent="0.25">
      <c r="B745" s="11">
        <v>742</v>
      </c>
      <c r="C745" s="13">
        <v>1994.6069178174616</v>
      </c>
      <c r="D745" s="13">
        <v>2851.8896713580812</v>
      </c>
      <c r="E745" s="13">
        <v>2310.4259094510562</v>
      </c>
      <c r="F745" s="14">
        <v>3647.3166365574084</v>
      </c>
      <c r="G745" s="13">
        <v>0</v>
      </c>
      <c r="H745" s="13">
        <v>0</v>
      </c>
      <c r="I745" s="13">
        <v>0</v>
      </c>
      <c r="J745" s="14">
        <v>0</v>
      </c>
      <c r="K745" s="13">
        <v>9</v>
      </c>
      <c r="L745" s="13">
        <v>12</v>
      </c>
      <c r="M745" s="13">
        <v>5</v>
      </c>
      <c r="N745" s="14">
        <v>1</v>
      </c>
      <c r="O745" s="13">
        <v>0.80216306566847351</v>
      </c>
      <c r="P745" s="13">
        <v>0.91167622159866712</v>
      </c>
      <c r="Q745" s="13">
        <v>0.90892332509331486</v>
      </c>
      <c r="R745" s="14">
        <v>0.98702700059458803</v>
      </c>
      <c r="S745" s="13">
        <v>1350</v>
      </c>
      <c r="T745" s="13">
        <v>2400</v>
      </c>
      <c r="U745" s="13">
        <v>2000</v>
      </c>
      <c r="V745" s="14">
        <v>1100</v>
      </c>
      <c r="W745" s="13">
        <v>1550</v>
      </c>
      <c r="X745" s="13">
        <v>2800</v>
      </c>
      <c r="Y745" s="13">
        <v>3000</v>
      </c>
      <c r="Z745" s="14">
        <v>3600</v>
      </c>
      <c r="AA745" s="13">
        <v>2</v>
      </c>
      <c r="AB745" s="13">
        <v>3.3014181685128214</v>
      </c>
      <c r="AC745" s="13">
        <v>5.8585478516673817</v>
      </c>
      <c r="AD745" s="14">
        <v>3.7502532911820632</v>
      </c>
      <c r="AE745" s="13">
        <v>18</v>
      </c>
      <c r="AF745" s="13">
        <v>39.617018022153857</v>
      </c>
      <c r="AG745" s="13">
        <v>29.292739258336908</v>
      </c>
      <c r="AH745" s="14">
        <v>3.7502532911820632</v>
      </c>
      <c r="AI745" s="13">
        <v>29.653909493044246</v>
      </c>
      <c r="AJ745" s="13">
        <v>7.2974352396471156</v>
      </c>
      <c r="AK745" s="13">
        <v>7.2564933348952838</v>
      </c>
      <c r="AL745" s="14">
        <v>5.590306280714513</v>
      </c>
      <c r="AM745" s="13">
        <v>266.88518543739821</v>
      </c>
      <c r="AN745" s="13">
        <v>87.569222875765391</v>
      </c>
      <c r="AO745" s="13">
        <v>36.282466674476417</v>
      </c>
      <c r="AP745" s="14">
        <v>5.590306280714513</v>
      </c>
    </row>
    <row r="746" spans="2:42" x14ac:dyDescent="0.25">
      <c r="B746" s="11">
        <v>743</v>
      </c>
      <c r="C746" s="13">
        <v>2255.9577567799229</v>
      </c>
      <c r="D746" s="13">
        <v>3180.6543434572927</v>
      </c>
      <c r="E746" s="13">
        <v>2678.461348314861</v>
      </c>
      <c r="F746" s="14">
        <v>3794.547840044148</v>
      </c>
      <c r="G746" s="13">
        <v>0</v>
      </c>
      <c r="H746" s="13">
        <v>0</v>
      </c>
      <c r="I746" s="13">
        <v>0</v>
      </c>
      <c r="J746" s="14">
        <v>0</v>
      </c>
      <c r="K746" s="13">
        <v>12</v>
      </c>
      <c r="L746" s="13">
        <v>14</v>
      </c>
      <c r="M746" s="13">
        <v>6</v>
      </c>
      <c r="N746" s="14">
        <v>3</v>
      </c>
      <c r="O746" s="13">
        <v>0.70923313842710667</v>
      </c>
      <c r="P746" s="13">
        <v>0.81744185920368329</v>
      </c>
      <c r="Q746" s="13">
        <v>0.7840322210814068</v>
      </c>
      <c r="R746" s="14">
        <v>0.94872963835346336</v>
      </c>
      <c r="S746" s="13">
        <v>1800</v>
      </c>
      <c r="T746" s="13">
        <v>2800</v>
      </c>
      <c r="U746" s="13">
        <v>2400</v>
      </c>
      <c r="V746" s="14">
        <v>3300</v>
      </c>
      <c r="W746" s="13">
        <v>2000</v>
      </c>
      <c r="X746" s="13">
        <v>3200</v>
      </c>
      <c r="Y746" s="13">
        <v>3400</v>
      </c>
      <c r="Z746" s="14">
        <v>5800</v>
      </c>
      <c r="AA746" s="13">
        <v>3.3583213797518749</v>
      </c>
      <c r="AB746" s="13">
        <v>4.6745274882748653</v>
      </c>
      <c r="AC746" s="13">
        <v>13.513837967010428</v>
      </c>
      <c r="AD746" s="14">
        <v>7.5210838281727739</v>
      </c>
      <c r="AE746" s="13">
        <v>40.299856557022501</v>
      </c>
      <c r="AF746" s="13">
        <v>65.443384835848121</v>
      </c>
      <c r="AG746" s="13">
        <v>81.08302780206256</v>
      </c>
      <c r="AH746" s="14">
        <v>22.563251484518322</v>
      </c>
      <c r="AI746" s="13">
        <v>31.53370200899532</v>
      </c>
      <c r="AJ746" s="13">
        <v>14.102881279346287</v>
      </c>
      <c r="AK746" s="13">
        <v>12.402295503220756</v>
      </c>
      <c r="AL746" s="14">
        <v>4.7838029669960465</v>
      </c>
      <c r="AM746" s="13">
        <v>378.40442410794384</v>
      </c>
      <c r="AN746" s="13">
        <v>197.440337910848</v>
      </c>
      <c r="AO746" s="13">
        <v>74.413773019324537</v>
      </c>
      <c r="AP746" s="14">
        <v>14.35140890098814</v>
      </c>
    </row>
    <row r="747" spans="2:42" x14ac:dyDescent="0.25">
      <c r="B747" s="11">
        <v>744</v>
      </c>
      <c r="C747" s="13">
        <v>2324.275930195372</v>
      </c>
      <c r="D747" s="13">
        <v>3178.9446259332158</v>
      </c>
      <c r="E747" s="13">
        <v>2238.098659198828</v>
      </c>
      <c r="F747" s="14">
        <v>3600</v>
      </c>
      <c r="G747" s="13">
        <v>0</v>
      </c>
      <c r="H747" s="13">
        <v>0</v>
      </c>
      <c r="I747" s="13">
        <v>0</v>
      </c>
      <c r="J747" s="14">
        <v>0</v>
      </c>
      <c r="K747" s="13">
        <v>11</v>
      </c>
      <c r="L747" s="13">
        <v>16</v>
      </c>
      <c r="M747" s="13">
        <v>3</v>
      </c>
      <c r="N747" s="14">
        <v>0</v>
      </c>
      <c r="O747" s="13">
        <v>0.68838642573109154</v>
      </c>
      <c r="P747" s="13">
        <v>0.817881500290915</v>
      </c>
      <c r="Q747" s="13">
        <v>0.93829643808094543</v>
      </c>
      <c r="R747" s="14">
        <v>1</v>
      </c>
      <c r="S747" s="13">
        <v>1650</v>
      </c>
      <c r="T747" s="13">
        <v>3200</v>
      </c>
      <c r="U747" s="13">
        <v>1200</v>
      </c>
      <c r="V747" s="14">
        <v>0</v>
      </c>
      <c r="W747" s="13">
        <v>1850</v>
      </c>
      <c r="X747" s="13">
        <v>3600</v>
      </c>
      <c r="Y747" s="13">
        <v>2200</v>
      </c>
      <c r="Z747" s="14">
        <v>2500</v>
      </c>
      <c r="AA747" s="13">
        <v>5.6440362206267967</v>
      </c>
      <c r="AB747" s="13">
        <v>4.6271735917600614</v>
      </c>
      <c r="AC747" s="13">
        <v>7.7248558968246499</v>
      </c>
      <c r="AD747" s="14">
        <v>4.5714308880887931</v>
      </c>
      <c r="AE747" s="13">
        <v>62.084398426894765</v>
      </c>
      <c r="AF747" s="13">
        <v>74.034777468160982</v>
      </c>
      <c r="AG747" s="13">
        <v>23.17456769047395</v>
      </c>
      <c r="AH747" s="14">
        <v>0</v>
      </c>
      <c r="AI747" s="13">
        <v>35.149013501848493</v>
      </c>
      <c r="AJ747" s="13">
        <v>11.763491382057591</v>
      </c>
      <c r="AK747" s="13">
        <v>7.0839989637484244</v>
      </c>
      <c r="AL747" s="14">
        <v>6.0899797383206673</v>
      </c>
      <c r="AM747" s="13">
        <v>386.63914852033344</v>
      </c>
      <c r="AN747" s="13">
        <v>188.21586211292146</v>
      </c>
      <c r="AO747" s="13">
        <v>21.251996891245273</v>
      </c>
      <c r="AP747" s="14">
        <v>0</v>
      </c>
    </row>
    <row r="748" spans="2:42" x14ac:dyDescent="0.25">
      <c r="B748" s="11">
        <v>745</v>
      </c>
      <c r="C748" s="13">
        <v>2394.6577582886266</v>
      </c>
      <c r="D748" s="13">
        <v>2835.7294885028177</v>
      </c>
      <c r="E748" s="13">
        <v>2465.9450484472177</v>
      </c>
      <c r="F748" s="14">
        <v>3600</v>
      </c>
      <c r="G748" s="13">
        <v>0</v>
      </c>
      <c r="H748" s="13">
        <v>0</v>
      </c>
      <c r="I748" s="13">
        <v>0</v>
      </c>
      <c r="J748" s="14">
        <v>0</v>
      </c>
      <c r="K748" s="13">
        <v>11</v>
      </c>
      <c r="L748" s="13">
        <v>9</v>
      </c>
      <c r="M748" s="13">
        <v>6</v>
      </c>
      <c r="N748" s="14">
        <v>0</v>
      </c>
      <c r="O748" s="13">
        <v>0.66815393325493866</v>
      </c>
      <c r="P748" s="13">
        <v>0.91687165878883747</v>
      </c>
      <c r="Q748" s="13">
        <v>0.85160048530779309</v>
      </c>
      <c r="R748" s="14">
        <v>1</v>
      </c>
      <c r="S748" s="13">
        <v>1650</v>
      </c>
      <c r="T748" s="13">
        <v>1800</v>
      </c>
      <c r="U748" s="13">
        <v>2400</v>
      </c>
      <c r="V748" s="14">
        <v>0</v>
      </c>
      <c r="W748" s="13">
        <v>1850</v>
      </c>
      <c r="X748" s="13">
        <v>2200</v>
      </c>
      <c r="Y748" s="13">
        <v>3400</v>
      </c>
      <c r="Z748" s="14">
        <v>2500</v>
      </c>
      <c r="AA748" s="13">
        <v>10.726976137413001</v>
      </c>
      <c r="AB748" s="13">
        <v>3.7806694340544218</v>
      </c>
      <c r="AC748" s="13">
        <v>6.9134703408140847</v>
      </c>
      <c r="AD748" s="14">
        <v>6.4395381194548156</v>
      </c>
      <c r="AE748" s="13">
        <v>117.996737511543</v>
      </c>
      <c r="AF748" s="13">
        <v>34.026024906489795</v>
      </c>
      <c r="AG748" s="13">
        <v>41.480822044884505</v>
      </c>
      <c r="AH748" s="14">
        <v>0</v>
      </c>
      <c r="AI748" s="13">
        <v>32.714690781940483</v>
      </c>
      <c r="AJ748" s="13">
        <v>9.5198651597315713</v>
      </c>
      <c r="AK748" s="13">
        <v>10.894471422250756</v>
      </c>
      <c r="AL748" s="14">
        <v>4.4696208399579191</v>
      </c>
      <c r="AM748" s="13">
        <v>359.86159860134529</v>
      </c>
      <c r="AN748" s="13">
        <v>85.678786437584137</v>
      </c>
      <c r="AO748" s="13">
        <v>65.366828533504531</v>
      </c>
      <c r="AP748" s="14">
        <v>0</v>
      </c>
    </row>
    <row r="749" spans="2:42" x14ac:dyDescent="0.25">
      <c r="B749" s="11">
        <v>746</v>
      </c>
      <c r="C749" s="13">
        <v>2053.782188496833</v>
      </c>
      <c r="D749" s="13">
        <v>3143.8751132327498</v>
      </c>
      <c r="E749" s="13">
        <v>2229.1755741423499</v>
      </c>
      <c r="F749" s="14">
        <v>3633.4074995873148</v>
      </c>
      <c r="G749" s="13">
        <v>0</v>
      </c>
      <c r="H749" s="13">
        <v>0</v>
      </c>
      <c r="I749" s="13">
        <v>0</v>
      </c>
      <c r="J749" s="14">
        <v>0</v>
      </c>
      <c r="K749" s="13">
        <v>8</v>
      </c>
      <c r="L749" s="13">
        <v>18</v>
      </c>
      <c r="M749" s="13">
        <v>2</v>
      </c>
      <c r="N749" s="14">
        <v>1</v>
      </c>
      <c r="O749" s="13">
        <v>0.77905048011495459</v>
      </c>
      <c r="P749" s="13">
        <v>0.82700486067542944</v>
      </c>
      <c r="Q749" s="13">
        <v>0.9420523104412496</v>
      </c>
      <c r="R749" s="14">
        <v>0.99080546302854577</v>
      </c>
      <c r="S749" s="13">
        <v>1200</v>
      </c>
      <c r="T749" s="13">
        <v>3600</v>
      </c>
      <c r="U749" s="13">
        <v>800</v>
      </c>
      <c r="V749" s="14">
        <v>1100</v>
      </c>
      <c r="W749" s="13">
        <v>1400</v>
      </c>
      <c r="X749" s="13">
        <v>4000</v>
      </c>
      <c r="Y749" s="13">
        <v>1800</v>
      </c>
      <c r="Z749" s="14">
        <v>3600</v>
      </c>
      <c r="AA749" s="13">
        <v>11.499249092741323</v>
      </c>
      <c r="AB749" s="13">
        <v>3.4567005848094343</v>
      </c>
      <c r="AC749" s="13">
        <v>7.2089684993240324</v>
      </c>
      <c r="AD749" s="14">
        <v>2</v>
      </c>
      <c r="AE749" s="13">
        <v>91.993992741930583</v>
      </c>
      <c r="AF749" s="13">
        <v>62.220610526569814</v>
      </c>
      <c r="AG749" s="13">
        <v>14.417936998648065</v>
      </c>
      <c r="AH749" s="14">
        <v>2</v>
      </c>
      <c r="AI749" s="13">
        <v>28.271664486566866</v>
      </c>
      <c r="AJ749" s="13">
        <v>10.382910561156214</v>
      </c>
      <c r="AK749" s="13">
        <v>13.652199741826109</v>
      </c>
      <c r="AL749" s="14">
        <v>4.6200666194469759</v>
      </c>
      <c r="AM749" s="13">
        <v>226.17331589253493</v>
      </c>
      <c r="AN749" s="13">
        <v>186.89239010081184</v>
      </c>
      <c r="AO749" s="13">
        <v>27.304399483652219</v>
      </c>
      <c r="AP749" s="14">
        <v>4.6200666194469759</v>
      </c>
    </row>
    <row r="750" spans="2:42" x14ac:dyDescent="0.25">
      <c r="B750" s="11">
        <v>747</v>
      </c>
      <c r="C750" s="13">
        <v>1936.0282561542265</v>
      </c>
      <c r="D750" s="13">
        <v>2881.4457603246356</v>
      </c>
      <c r="E750" s="13">
        <v>2453.5308722482982</v>
      </c>
      <c r="F750" s="14">
        <v>3600</v>
      </c>
      <c r="G750" s="13">
        <v>0</v>
      </c>
      <c r="H750" s="13">
        <v>0</v>
      </c>
      <c r="I750" s="13">
        <v>0</v>
      </c>
      <c r="J750" s="14">
        <v>0</v>
      </c>
      <c r="K750" s="13">
        <v>7</v>
      </c>
      <c r="L750" s="13">
        <v>8</v>
      </c>
      <c r="M750" s="13">
        <v>4</v>
      </c>
      <c r="N750" s="14">
        <v>0</v>
      </c>
      <c r="O750" s="13">
        <v>0.82643421908432202</v>
      </c>
      <c r="P750" s="13">
        <v>0.90232481062113534</v>
      </c>
      <c r="Q750" s="13">
        <v>0.85590934426501042</v>
      </c>
      <c r="R750" s="14">
        <v>1</v>
      </c>
      <c r="S750" s="13">
        <v>1050</v>
      </c>
      <c r="T750" s="13">
        <v>1600</v>
      </c>
      <c r="U750" s="13">
        <v>1600</v>
      </c>
      <c r="V750" s="14">
        <v>0</v>
      </c>
      <c r="W750" s="13">
        <v>1250</v>
      </c>
      <c r="X750" s="13">
        <v>2000</v>
      </c>
      <c r="Y750" s="13">
        <v>2600</v>
      </c>
      <c r="Z750" s="14">
        <v>2500</v>
      </c>
      <c r="AA750" s="13">
        <v>6.1988760245867569</v>
      </c>
      <c r="AB750" s="13">
        <v>2</v>
      </c>
      <c r="AC750" s="13">
        <v>15.799229249307228</v>
      </c>
      <c r="AD750" s="14">
        <v>5.3534137239186812</v>
      </c>
      <c r="AE750" s="13">
        <v>43.392132172107296</v>
      </c>
      <c r="AF750" s="13">
        <v>16</v>
      </c>
      <c r="AG750" s="13">
        <v>63.196916997228911</v>
      </c>
      <c r="AH750" s="14">
        <v>0</v>
      </c>
      <c r="AI750" s="13">
        <v>29.506084620924145</v>
      </c>
      <c r="AJ750" s="13">
        <v>15.581534088195649</v>
      </c>
      <c r="AK750" s="13">
        <v>10.137088782990888</v>
      </c>
      <c r="AL750" s="14">
        <v>6.2724272786700395</v>
      </c>
      <c r="AM750" s="13">
        <v>206.54259234646901</v>
      </c>
      <c r="AN750" s="13">
        <v>124.6522727055652</v>
      </c>
      <c r="AO750" s="13">
        <v>40.548355131963554</v>
      </c>
      <c r="AP750" s="14">
        <v>0</v>
      </c>
    </row>
    <row r="751" spans="2:42" x14ac:dyDescent="0.25">
      <c r="B751" s="11">
        <v>748</v>
      </c>
      <c r="C751" s="13">
        <v>1834.4598834446026</v>
      </c>
      <c r="D751" s="13">
        <v>3328.4371669138418</v>
      </c>
      <c r="E751" s="13">
        <v>2334.9841365403872</v>
      </c>
      <c r="F751" s="14">
        <v>3647.3578542958871</v>
      </c>
      <c r="G751" s="13">
        <v>0</v>
      </c>
      <c r="H751" s="13">
        <v>0</v>
      </c>
      <c r="I751" s="13">
        <v>0</v>
      </c>
      <c r="J751" s="14">
        <v>0</v>
      </c>
      <c r="K751" s="13">
        <v>6</v>
      </c>
      <c r="L751" s="13">
        <v>19</v>
      </c>
      <c r="M751" s="13">
        <v>3</v>
      </c>
      <c r="N751" s="14">
        <v>1</v>
      </c>
      <c r="O751" s="13">
        <v>0.87219132696194346</v>
      </c>
      <c r="P751" s="13">
        <v>0.78114738828335595</v>
      </c>
      <c r="Q751" s="13">
        <v>0.89936371178583252</v>
      </c>
      <c r="R751" s="14">
        <v>0.98701584648731178</v>
      </c>
      <c r="S751" s="13">
        <v>900</v>
      </c>
      <c r="T751" s="13">
        <v>3800</v>
      </c>
      <c r="U751" s="13">
        <v>1200</v>
      </c>
      <c r="V751" s="14">
        <v>1100</v>
      </c>
      <c r="W751" s="13">
        <v>1100</v>
      </c>
      <c r="X751" s="13">
        <v>4200</v>
      </c>
      <c r="Y751" s="13">
        <v>2200</v>
      </c>
      <c r="Z751" s="14">
        <v>3600</v>
      </c>
      <c r="AA751" s="13">
        <v>2.7529344918456657</v>
      </c>
      <c r="AB751" s="13">
        <v>4.7251486799728637</v>
      </c>
      <c r="AC751" s="13">
        <v>13.594116215261412</v>
      </c>
      <c r="AD751" s="14">
        <v>4.2233107374443932</v>
      </c>
      <c r="AE751" s="13">
        <v>16.517606951073994</v>
      </c>
      <c r="AF751" s="13">
        <v>89.777824919484416</v>
      </c>
      <c r="AG751" s="13">
        <v>40.782348645784239</v>
      </c>
      <c r="AH751" s="14">
        <v>4.2233107374443932</v>
      </c>
      <c r="AI751" s="13">
        <v>27.921147037287909</v>
      </c>
      <c r="AJ751" s="13">
        <v>11.861575576446469</v>
      </c>
      <c r="AK751" s="13">
        <v>10.558592956138774</v>
      </c>
      <c r="AL751" s="14">
        <v>5.1252797916911375</v>
      </c>
      <c r="AM751" s="13">
        <v>167.52688222372745</v>
      </c>
      <c r="AN751" s="13">
        <v>225.36993595248293</v>
      </c>
      <c r="AO751" s="13">
        <v>31.675778868416323</v>
      </c>
      <c r="AP751" s="14">
        <v>5.1252797916911375</v>
      </c>
    </row>
    <row r="752" spans="2:42" x14ac:dyDescent="0.25">
      <c r="B752" s="11">
        <v>749</v>
      </c>
      <c r="C752" s="13">
        <v>2029.3262004958531</v>
      </c>
      <c r="D752" s="13">
        <v>2761.5456986139538</v>
      </c>
      <c r="E752" s="13">
        <v>2262.1170377860894</v>
      </c>
      <c r="F752" s="14">
        <v>3632.5163015878352</v>
      </c>
      <c r="G752" s="13">
        <v>0</v>
      </c>
      <c r="H752" s="13">
        <v>0</v>
      </c>
      <c r="I752" s="13">
        <v>0</v>
      </c>
      <c r="J752" s="14">
        <v>0</v>
      </c>
      <c r="K752" s="13">
        <v>8</v>
      </c>
      <c r="L752" s="13">
        <v>8</v>
      </c>
      <c r="M752" s="13">
        <v>3</v>
      </c>
      <c r="N752" s="14">
        <v>1</v>
      </c>
      <c r="O752" s="13">
        <v>0.78843903932696979</v>
      </c>
      <c r="P752" s="13">
        <v>0.94150171090956958</v>
      </c>
      <c r="Q752" s="13">
        <v>0.92833393008491216</v>
      </c>
      <c r="R752" s="14">
        <v>0.99104854627255989</v>
      </c>
      <c r="S752" s="13">
        <v>1200</v>
      </c>
      <c r="T752" s="13">
        <v>1600</v>
      </c>
      <c r="U752" s="13">
        <v>1200</v>
      </c>
      <c r="V752" s="14">
        <v>1100</v>
      </c>
      <c r="W752" s="13">
        <v>1400</v>
      </c>
      <c r="X752" s="13">
        <v>2000</v>
      </c>
      <c r="Y752" s="13">
        <v>2200</v>
      </c>
      <c r="Z752" s="14">
        <v>3600</v>
      </c>
      <c r="AA752" s="13">
        <v>2.7370180161685016</v>
      </c>
      <c r="AB752" s="13">
        <v>2</v>
      </c>
      <c r="AC752" s="13">
        <v>10.352298587295252</v>
      </c>
      <c r="AD752" s="14">
        <v>2</v>
      </c>
      <c r="AE752" s="13">
        <v>21.896144129348013</v>
      </c>
      <c r="AF752" s="13">
        <v>16</v>
      </c>
      <c r="AG752" s="13">
        <v>31.056895761885755</v>
      </c>
      <c r="AH752" s="14">
        <v>2</v>
      </c>
      <c r="AI752" s="13">
        <v>35.343954904976954</v>
      </c>
      <c r="AJ752" s="13">
        <v>8.5296920362774902</v>
      </c>
      <c r="AK752" s="13">
        <v>6.8475581923258337</v>
      </c>
      <c r="AL752" s="14">
        <v>4.445046683756968</v>
      </c>
      <c r="AM752" s="13">
        <v>282.75163923981563</v>
      </c>
      <c r="AN752" s="13">
        <v>68.237536290219921</v>
      </c>
      <c r="AO752" s="13">
        <v>20.5426745769775</v>
      </c>
      <c r="AP752" s="14">
        <v>4.445046683756968</v>
      </c>
    </row>
    <row r="753" spans="2:42" x14ac:dyDescent="0.25">
      <c r="B753" s="11">
        <v>750</v>
      </c>
      <c r="C753" s="13">
        <v>2261.7406569869995</v>
      </c>
      <c r="D753" s="13">
        <v>2922.113654735042</v>
      </c>
      <c r="E753" s="13">
        <v>2437.7672839362176</v>
      </c>
      <c r="F753" s="14">
        <v>3679.0158800924632</v>
      </c>
      <c r="G753" s="13">
        <v>0</v>
      </c>
      <c r="H753" s="13">
        <v>0</v>
      </c>
      <c r="I753" s="13">
        <v>0</v>
      </c>
      <c r="J753" s="14">
        <v>0</v>
      </c>
      <c r="K753" s="13">
        <v>12</v>
      </c>
      <c r="L753" s="13">
        <v>12</v>
      </c>
      <c r="M753" s="13">
        <v>5</v>
      </c>
      <c r="N753" s="14">
        <v>2</v>
      </c>
      <c r="O753" s="13">
        <v>0.70741974552089282</v>
      </c>
      <c r="P753" s="13">
        <v>0.88976689725497715</v>
      </c>
      <c r="Q753" s="13">
        <v>0.86144399994127774</v>
      </c>
      <c r="R753" s="14">
        <v>0.9785225498699186</v>
      </c>
      <c r="S753" s="13">
        <v>1800</v>
      </c>
      <c r="T753" s="13">
        <v>2400</v>
      </c>
      <c r="U753" s="13">
        <v>2000</v>
      </c>
      <c r="V753" s="14">
        <v>2200</v>
      </c>
      <c r="W753" s="13">
        <v>2000</v>
      </c>
      <c r="X753" s="13">
        <v>2800</v>
      </c>
      <c r="Y753" s="13">
        <v>3000</v>
      </c>
      <c r="Z753" s="14">
        <v>4700</v>
      </c>
      <c r="AA753" s="13">
        <v>3.9199272736655582</v>
      </c>
      <c r="AB753" s="13">
        <v>3.5238293612655416</v>
      </c>
      <c r="AC753" s="13">
        <v>10.45911072423575</v>
      </c>
      <c r="AD753" s="14">
        <v>3.5753306178066842</v>
      </c>
      <c r="AE753" s="13">
        <v>47.039127283986701</v>
      </c>
      <c r="AF753" s="13">
        <v>42.285952335186501</v>
      </c>
      <c r="AG753" s="13">
        <v>52.295553621178748</v>
      </c>
      <c r="AH753" s="14">
        <v>7.1506612356133683</v>
      </c>
      <c r="AI753" s="13">
        <v>31.189703263827305</v>
      </c>
      <c r="AJ753" s="13">
        <v>9.7041429681371998</v>
      </c>
      <c r="AK753" s="13">
        <v>9.4929532842202438</v>
      </c>
      <c r="AL753" s="14">
        <v>4.1565514290226258</v>
      </c>
      <c r="AM753" s="13">
        <v>374.27643916592763</v>
      </c>
      <c r="AN753" s="13">
        <v>116.4497156176464</v>
      </c>
      <c r="AO753" s="13">
        <v>47.464766421101217</v>
      </c>
      <c r="AP753" s="14">
        <v>8.3131028580452515</v>
      </c>
    </row>
    <row r="754" spans="2:42" x14ac:dyDescent="0.25">
      <c r="B754" s="11">
        <v>751</v>
      </c>
      <c r="C754" s="13">
        <v>1776.0055892382466</v>
      </c>
      <c r="D754" s="13">
        <v>2806.057202684678</v>
      </c>
      <c r="E754" s="13">
        <v>2277.9752681277996</v>
      </c>
      <c r="F754" s="14">
        <v>3600</v>
      </c>
      <c r="G754" s="13">
        <v>0</v>
      </c>
      <c r="H754" s="13">
        <v>0</v>
      </c>
      <c r="I754" s="13">
        <v>0</v>
      </c>
      <c r="J754" s="14">
        <v>0</v>
      </c>
      <c r="K754" s="13">
        <v>4</v>
      </c>
      <c r="L754" s="13">
        <v>9</v>
      </c>
      <c r="M754" s="13">
        <v>4</v>
      </c>
      <c r="N754" s="14">
        <v>0</v>
      </c>
      <c r="O754" s="13">
        <v>0.90089806569035757</v>
      </c>
      <c r="P754" s="13">
        <v>0.92656699853177116</v>
      </c>
      <c r="Q754" s="13">
        <v>0.92187129043149252</v>
      </c>
      <c r="R754" s="14">
        <v>1</v>
      </c>
      <c r="S754" s="13">
        <v>600</v>
      </c>
      <c r="T754" s="13">
        <v>1800</v>
      </c>
      <c r="U754" s="13">
        <v>1600</v>
      </c>
      <c r="V754" s="14">
        <v>0</v>
      </c>
      <c r="W754" s="13">
        <v>800</v>
      </c>
      <c r="X754" s="13">
        <v>2200</v>
      </c>
      <c r="Y754" s="13">
        <v>2600</v>
      </c>
      <c r="Z754" s="14">
        <v>2500</v>
      </c>
      <c r="AA754" s="13">
        <v>7.9118415898536707</v>
      </c>
      <c r="AB754" s="13">
        <v>3.1376585947958642</v>
      </c>
      <c r="AC754" s="13">
        <v>4.6780178168800646</v>
      </c>
      <c r="AD754" s="14">
        <v>9.5000093292593029</v>
      </c>
      <c r="AE754" s="13">
        <v>31.647366359414683</v>
      </c>
      <c r="AF754" s="13">
        <v>28.238927353162779</v>
      </c>
      <c r="AG754" s="13">
        <v>18.712071267520258</v>
      </c>
      <c r="AH754" s="14">
        <v>0</v>
      </c>
      <c r="AI754" s="13">
        <v>27.764854761617592</v>
      </c>
      <c r="AJ754" s="13">
        <v>8.6116216401207648</v>
      </c>
      <c r="AK754" s="13">
        <v>9.3851499054512786</v>
      </c>
      <c r="AL754" s="14">
        <v>4.073098786742511</v>
      </c>
      <c r="AM754" s="13">
        <v>111.05941904647037</v>
      </c>
      <c r="AN754" s="13">
        <v>77.504594761086878</v>
      </c>
      <c r="AO754" s="13">
        <v>37.540599621805114</v>
      </c>
      <c r="AP754" s="14">
        <v>0</v>
      </c>
    </row>
    <row r="755" spans="2:42" x14ac:dyDescent="0.25">
      <c r="B755" s="11">
        <v>752</v>
      </c>
      <c r="C755" s="13">
        <v>2621.7819799445419</v>
      </c>
      <c r="D755" s="13">
        <v>2902.1692619672335</v>
      </c>
      <c r="E755" s="13">
        <v>2738.3359057833154</v>
      </c>
      <c r="F755" s="14">
        <v>3639.3838432258453</v>
      </c>
      <c r="G755" s="13">
        <v>0</v>
      </c>
      <c r="H755" s="13">
        <v>0</v>
      </c>
      <c r="I755" s="13">
        <v>0</v>
      </c>
      <c r="J755" s="14">
        <v>0</v>
      </c>
      <c r="K755" s="13">
        <v>12</v>
      </c>
      <c r="L755" s="13">
        <v>13</v>
      </c>
      <c r="M755" s="13">
        <v>7</v>
      </c>
      <c r="N755" s="14">
        <v>1</v>
      </c>
      <c r="O755" s="13">
        <v>0.61027194947531238</v>
      </c>
      <c r="P755" s="13">
        <v>0.89588158556871755</v>
      </c>
      <c r="Q755" s="13">
        <v>0.76688911523412395</v>
      </c>
      <c r="R755" s="14">
        <v>0.98917843104152026</v>
      </c>
      <c r="S755" s="13">
        <v>1800</v>
      </c>
      <c r="T755" s="13">
        <v>2600</v>
      </c>
      <c r="U755" s="13">
        <v>2800</v>
      </c>
      <c r="V755" s="14">
        <v>1100</v>
      </c>
      <c r="W755" s="13">
        <v>2000</v>
      </c>
      <c r="X755" s="13">
        <v>3000</v>
      </c>
      <c r="Y755" s="13">
        <v>3800</v>
      </c>
      <c r="Z755" s="14">
        <v>3600</v>
      </c>
      <c r="AA755" s="13">
        <v>7.572323305267159</v>
      </c>
      <c r="AB755" s="13">
        <v>3.4069420225713558</v>
      </c>
      <c r="AC755" s="13">
        <v>9.6799532368542103</v>
      </c>
      <c r="AD755" s="14">
        <v>3.6829165958831442</v>
      </c>
      <c r="AE755" s="13">
        <v>90.867879663205912</v>
      </c>
      <c r="AF755" s="13">
        <v>44.290246293427629</v>
      </c>
      <c r="AG755" s="13">
        <v>67.759672657979479</v>
      </c>
      <c r="AH755" s="14">
        <v>3.6829165958831442</v>
      </c>
      <c r="AI755" s="13">
        <v>39.195042757695347</v>
      </c>
      <c r="AJ755" s="13">
        <v>8.1261746528937717</v>
      </c>
      <c r="AK755" s="13">
        <v>14.297166339064464</v>
      </c>
      <c r="AL755" s="14">
        <v>4.108613054222225</v>
      </c>
      <c r="AM755" s="13">
        <v>470.34051309234417</v>
      </c>
      <c r="AN755" s="13">
        <v>105.64027048761903</v>
      </c>
      <c r="AO755" s="13">
        <v>100.08016437345125</v>
      </c>
      <c r="AP755" s="14">
        <v>4.108613054222225</v>
      </c>
    </row>
    <row r="756" spans="2:42" x14ac:dyDescent="0.25">
      <c r="B756" s="11">
        <v>753</v>
      </c>
      <c r="C756" s="13">
        <v>2056.4324635204412</v>
      </c>
      <c r="D756" s="13">
        <v>2746.0434872461196</v>
      </c>
      <c r="E756" s="13">
        <v>2235.5762388567559</v>
      </c>
      <c r="F756" s="14">
        <v>3699.2464175280834</v>
      </c>
      <c r="G756" s="13">
        <v>0</v>
      </c>
      <c r="H756" s="13">
        <v>0</v>
      </c>
      <c r="I756" s="13">
        <v>0</v>
      </c>
      <c r="J756" s="14">
        <v>0</v>
      </c>
      <c r="K756" s="13">
        <v>8</v>
      </c>
      <c r="L756" s="13">
        <v>7</v>
      </c>
      <c r="M756" s="13">
        <v>2</v>
      </c>
      <c r="N756" s="14">
        <v>2</v>
      </c>
      <c r="O756" s="13">
        <v>0.77804646074344364</v>
      </c>
      <c r="P756" s="13">
        <v>0.9468167609419107</v>
      </c>
      <c r="Q756" s="13">
        <v>0.93935512620849471</v>
      </c>
      <c r="R756" s="14">
        <v>0.9731711796603153</v>
      </c>
      <c r="S756" s="13">
        <v>1200</v>
      </c>
      <c r="T756" s="13">
        <v>1400</v>
      </c>
      <c r="U756" s="13">
        <v>800</v>
      </c>
      <c r="V756" s="14">
        <v>2200</v>
      </c>
      <c r="W756" s="13">
        <v>1400</v>
      </c>
      <c r="X756" s="13">
        <v>1800</v>
      </c>
      <c r="Y756" s="13">
        <v>1800</v>
      </c>
      <c r="Z756" s="14">
        <v>4700</v>
      </c>
      <c r="AA756" s="13">
        <v>7.5855846226287342</v>
      </c>
      <c r="AB756" s="13">
        <v>2.4625039838776401</v>
      </c>
      <c r="AC756" s="13">
        <v>11.963854373622368</v>
      </c>
      <c r="AD756" s="14">
        <v>4.5585141024218636</v>
      </c>
      <c r="AE756" s="13">
        <v>60.684676981029874</v>
      </c>
      <c r="AF756" s="13">
        <v>17.237527887143482</v>
      </c>
      <c r="AG756" s="13">
        <v>23.927708747244736</v>
      </c>
      <c r="AH756" s="14">
        <v>9.1170282048437272</v>
      </c>
      <c r="AI756" s="13">
        <v>32.366052443551418</v>
      </c>
      <c r="AJ756" s="13">
        <v>8.4780480509293028</v>
      </c>
      <c r="AK756" s="13">
        <v>9.8683001913195625</v>
      </c>
      <c r="AL756" s="14">
        <v>5.0998612198645832</v>
      </c>
      <c r="AM756" s="13">
        <v>258.92841954841134</v>
      </c>
      <c r="AN756" s="13">
        <v>59.34633635650512</v>
      </c>
      <c r="AO756" s="13">
        <v>19.736600382639125</v>
      </c>
      <c r="AP756" s="14">
        <v>10.199722439729166</v>
      </c>
    </row>
    <row r="757" spans="2:42" x14ac:dyDescent="0.25">
      <c r="B757" s="11">
        <v>754</v>
      </c>
      <c r="C757" s="13">
        <v>1721.1022530006053</v>
      </c>
      <c r="D757" s="13">
        <v>2830.8911448028748</v>
      </c>
      <c r="E757" s="13">
        <v>2429.1802953137526</v>
      </c>
      <c r="F757" s="14">
        <v>3674.9754619304167</v>
      </c>
      <c r="G757" s="13">
        <v>0</v>
      </c>
      <c r="H757" s="13">
        <v>0</v>
      </c>
      <c r="I757" s="13">
        <v>0</v>
      </c>
      <c r="J757" s="14">
        <v>0</v>
      </c>
      <c r="K757" s="13">
        <v>3</v>
      </c>
      <c r="L757" s="13">
        <v>15</v>
      </c>
      <c r="M757" s="13">
        <v>3</v>
      </c>
      <c r="N757" s="14">
        <v>2</v>
      </c>
      <c r="O757" s="13">
        <v>0.92963680525693748</v>
      </c>
      <c r="P757" s="13">
        <v>0.91843870604959177</v>
      </c>
      <c r="Q757" s="13">
        <v>0.864489146421618</v>
      </c>
      <c r="R757" s="14">
        <v>0.97959837753827261</v>
      </c>
      <c r="S757" s="13">
        <v>450</v>
      </c>
      <c r="T757" s="13">
        <v>3000</v>
      </c>
      <c r="U757" s="13">
        <v>1200</v>
      </c>
      <c r="V757" s="14">
        <v>2200</v>
      </c>
      <c r="W757" s="13">
        <v>650</v>
      </c>
      <c r="X757" s="13">
        <v>3400</v>
      </c>
      <c r="Y757" s="13">
        <v>2200</v>
      </c>
      <c r="Z757" s="14">
        <v>4700</v>
      </c>
      <c r="AA757" s="13">
        <v>7.63315118855094</v>
      </c>
      <c r="AB757" s="13">
        <v>3.227997148461033</v>
      </c>
      <c r="AC757" s="13">
        <v>15.969691520223517</v>
      </c>
      <c r="AD757" s="14">
        <v>2</v>
      </c>
      <c r="AE757" s="13">
        <v>22.89945356565282</v>
      </c>
      <c r="AF757" s="13">
        <v>48.419957226915493</v>
      </c>
      <c r="AG757" s="13">
        <v>47.909074560670547</v>
      </c>
      <c r="AH757" s="14">
        <v>4</v>
      </c>
      <c r="AI757" s="13">
        <v>26.141182288119126</v>
      </c>
      <c r="AJ757" s="13">
        <v>4.6018870707781581</v>
      </c>
      <c r="AK757" s="13">
        <v>16.552913338588155</v>
      </c>
      <c r="AL757" s="14">
        <v>5.3445840862218503</v>
      </c>
      <c r="AM757" s="13">
        <v>78.423546864357377</v>
      </c>
      <c r="AN757" s="13">
        <v>69.028306061672367</v>
      </c>
      <c r="AO757" s="13">
        <v>49.658740015764465</v>
      </c>
      <c r="AP757" s="14">
        <v>10.689168172443701</v>
      </c>
    </row>
    <row r="758" spans="2:42" x14ac:dyDescent="0.25">
      <c r="B758" s="11">
        <v>755</v>
      </c>
      <c r="C758" s="13">
        <v>2463.0566555802166</v>
      </c>
      <c r="D758" s="13">
        <v>2923.3460971445961</v>
      </c>
      <c r="E758" s="13">
        <v>2608.1793541593483</v>
      </c>
      <c r="F758" s="14">
        <v>3755.2493434352709</v>
      </c>
      <c r="G758" s="13">
        <v>0</v>
      </c>
      <c r="H758" s="13">
        <v>0</v>
      </c>
      <c r="I758" s="13">
        <v>0</v>
      </c>
      <c r="J758" s="14">
        <v>0</v>
      </c>
      <c r="K758" s="13">
        <v>12</v>
      </c>
      <c r="L758" s="13">
        <v>11</v>
      </c>
      <c r="M758" s="13">
        <v>7</v>
      </c>
      <c r="N758" s="14">
        <v>3</v>
      </c>
      <c r="O758" s="13">
        <v>0.64959934899389948</v>
      </c>
      <c r="P758" s="13">
        <v>0.8893917837985631</v>
      </c>
      <c r="Q758" s="13">
        <v>0.80515935250045656</v>
      </c>
      <c r="R758" s="14">
        <v>0.95865804658040366</v>
      </c>
      <c r="S758" s="13">
        <v>1800</v>
      </c>
      <c r="T758" s="13">
        <v>2200</v>
      </c>
      <c r="U758" s="13">
        <v>2800</v>
      </c>
      <c r="V758" s="14">
        <v>3300</v>
      </c>
      <c r="W758" s="13">
        <v>2000</v>
      </c>
      <c r="X758" s="13">
        <v>2600</v>
      </c>
      <c r="Y758" s="13">
        <v>3800</v>
      </c>
      <c r="Z758" s="14">
        <v>5800</v>
      </c>
      <c r="AA758" s="13">
        <v>8.894016702178547</v>
      </c>
      <c r="AB758" s="13">
        <v>2.9979614537654271</v>
      </c>
      <c r="AC758" s="13">
        <v>9.5991886265471429</v>
      </c>
      <c r="AD758" s="14">
        <v>3.9631425998743617</v>
      </c>
      <c r="AE758" s="13">
        <v>106.72820042614256</v>
      </c>
      <c r="AF758" s="13">
        <v>32.977575991419698</v>
      </c>
      <c r="AG758" s="13">
        <v>67.194320385829997</v>
      </c>
      <c r="AH758" s="14">
        <v>11.889427799623085</v>
      </c>
      <c r="AI758" s="13">
        <v>33.154061418553518</v>
      </c>
      <c r="AJ758" s="13">
        <v>11.481659576240869</v>
      </c>
      <c r="AK758" s="13">
        <v>10.441563687691602</v>
      </c>
      <c r="AL758" s="14">
        <v>5.9589262208287739</v>
      </c>
      <c r="AM758" s="13">
        <v>397.84873702264224</v>
      </c>
      <c r="AN758" s="13">
        <v>126.29825533864955</v>
      </c>
      <c r="AO758" s="13">
        <v>73.090945813841216</v>
      </c>
      <c r="AP758" s="14">
        <v>17.876778662486323</v>
      </c>
    </row>
    <row r="759" spans="2:42" x14ac:dyDescent="0.25">
      <c r="B759" s="11">
        <v>756</v>
      </c>
      <c r="C759" s="13">
        <v>2649.9604894086988</v>
      </c>
      <c r="D759" s="13">
        <v>2950.86728033697</v>
      </c>
      <c r="E759" s="13">
        <v>2417.7359949421129</v>
      </c>
      <c r="F759" s="14">
        <v>3600</v>
      </c>
      <c r="G759" s="13">
        <v>0</v>
      </c>
      <c r="H759" s="13">
        <v>0</v>
      </c>
      <c r="I759" s="13">
        <v>0</v>
      </c>
      <c r="J759" s="14">
        <v>0</v>
      </c>
      <c r="K759" s="13">
        <v>14</v>
      </c>
      <c r="L759" s="13">
        <v>14</v>
      </c>
      <c r="M759" s="13">
        <v>4</v>
      </c>
      <c r="N759" s="14">
        <v>0</v>
      </c>
      <c r="O759" s="13">
        <v>0.60378258709699384</v>
      </c>
      <c r="P759" s="13">
        <v>0.88109689558897974</v>
      </c>
      <c r="Q759" s="13">
        <v>0.86858118685960151</v>
      </c>
      <c r="R759" s="14">
        <v>1</v>
      </c>
      <c r="S759" s="13">
        <v>2100</v>
      </c>
      <c r="T759" s="13">
        <v>2800</v>
      </c>
      <c r="U759" s="13">
        <v>1600</v>
      </c>
      <c r="V759" s="14">
        <v>0</v>
      </c>
      <c r="W759" s="13">
        <v>2300</v>
      </c>
      <c r="X759" s="13">
        <v>3200</v>
      </c>
      <c r="Y759" s="13">
        <v>2600</v>
      </c>
      <c r="Z759" s="14">
        <v>2500</v>
      </c>
      <c r="AA759" s="13">
        <v>7.4359130063039487</v>
      </c>
      <c r="AB759" s="13">
        <v>2.7942018218441991</v>
      </c>
      <c r="AC759" s="13">
        <v>16.306872992191686</v>
      </c>
      <c r="AD759" s="14">
        <v>7.3054114330401152</v>
      </c>
      <c r="AE759" s="13">
        <v>104.10278208825528</v>
      </c>
      <c r="AF759" s="13">
        <v>39.118825505818791</v>
      </c>
      <c r="AG759" s="13">
        <v>65.227491968766742</v>
      </c>
      <c r="AH759" s="14">
        <v>0</v>
      </c>
      <c r="AI759" s="13">
        <v>33.317878035148112</v>
      </c>
      <c r="AJ759" s="13">
        <v>9.4358317747178919</v>
      </c>
      <c r="AK759" s="13">
        <v>7.3485133730800642</v>
      </c>
      <c r="AL759" s="14">
        <v>3.8346385320115663</v>
      </c>
      <c r="AM759" s="13">
        <v>466.45029249207357</v>
      </c>
      <c r="AN759" s="13">
        <v>132.10164484605048</v>
      </c>
      <c r="AO759" s="13">
        <v>29.394053492320257</v>
      </c>
      <c r="AP759" s="14">
        <v>0</v>
      </c>
    </row>
    <row r="760" spans="2:42" x14ac:dyDescent="0.25">
      <c r="B760" s="11">
        <v>757</v>
      </c>
      <c r="C760" s="13">
        <v>2203.4585820223665</v>
      </c>
      <c r="D760" s="13">
        <v>3060.414654187568</v>
      </c>
      <c r="E760" s="13">
        <v>2159.8155680411842</v>
      </c>
      <c r="F760" s="14">
        <v>3600</v>
      </c>
      <c r="G760" s="13">
        <v>0</v>
      </c>
      <c r="H760" s="13">
        <v>0</v>
      </c>
      <c r="I760" s="13">
        <v>0</v>
      </c>
      <c r="J760" s="14">
        <v>0</v>
      </c>
      <c r="K760" s="13">
        <v>12</v>
      </c>
      <c r="L760" s="13">
        <v>21</v>
      </c>
      <c r="M760" s="13">
        <v>1</v>
      </c>
      <c r="N760" s="14">
        <v>0</v>
      </c>
      <c r="O760" s="13">
        <v>0.72613118896543838</v>
      </c>
      <c r="P760" s="13">
        <v>0.84955808077915773</v>
      </c>
      <c r="Q760" s="13">
        <v>0.97230524266688512</v>
      </c>
      <c r="R760" s="14">
        <v>1</v>
      </c>
      <c r="S760" s="13">
        <v>1800</v>
      </c>
      <c r="T760" s="13">
        <v>4200</v>
      </c>
      <c r="U760" s="13">
        <v>400</v>
      </c>
      <c r="V760" s="14">
        <v>0</v>
      </c>
      <c r="W760" s="13">
        <v>2000</v>
      </c>
      <c r="X760" s="13">
        <v>4600</v>
      </c>
      <c r="Y760" s="13">
        <v>1400</v>
      </c>
      <c r="Z760" s="14">
        <v>2500</v>
      </c>
      <c r="AA760" s="13">
        <v>2</v>
      </c>
      <c r="AB760" s="13">
        <v>3.5880701121761081</v>
      </c>
      <c r="AC760" s="13">
        <v>13.379163177738613</v>
      </c>
      <c r="AD760" s="14">
        <v>4.3808784693232479</v>
      </c>
      <c r="AE760" s="13">
        <v>24</v>
      </c>
      <c r="AF760" s="13">
        <v>75.349472355698268</v>
      </c>
      <c r="AG760" s="13">
        <v>13.379163177738613</v>
      </c>
      <c r="AH760" s="14">
        <v>0</v>
      </c>
      <c r="AI760" s="13">
        <v>30.864257324147381</v>
      </c>
      <c r="AJ760" s="13">
        <v>6.7279472058245009</v>
      </c>
      <c r="AK760" s="13">
        <v>6.5610621021040973</v>
      </c>
      <c r="AL760" s="14">
        <v>3.5374296009690838</v>
      </c>
      <c r="AM760" s="13">
        <v>370.37108788976855</v>
      </c>
      <c r="AN760" s="13">
        <v>141.28689132231452</v>
      </c>
      <c r="AO760" s="13">
        <v>6.5610621021040973</v>
      </c>
      <c r="AP760" s="14">
        <v>0</v>
      </c>
    </row>
    <row r="761" spans="2:42" x14ac:dyDescent="0.25">
      <c r="B761" s="11">
        <v>758</v>
      </c>
      <c r="C761" s="13">
        <v>1921.6948031209599</v>
      </c>
      <c r="D761" s="13">
        <v>3174.4988683083748</v>
      </c>
      <c r="E761" s="13">
        <v>2333.0144576755333</v>
      </c>
      <c r="F761" s="14">
        <v>3727.3272648082561</v>
      </c>
      <c r="G761" s="13">
        <v>0</v>
      </c>
      <c r="H761" s="13">
        <v>0</v>
      </c>
      <c r="I761" s="13">
        <v>0</v>
      </c>
      <c r="J761" s="14">
        <v>0</v>
      </c>
      <c r="K761" s="13">
        <v>7</v>
      </c>
      <c r="L761" s="13">
        <v>23</v>
      </c>
      <c r="M761" s="13">
        <v>5</v>
      </c>
      <c r="N761" s="14">
        <v>2</v>
      </c>
      <c r="O761" s="13">
        <v>0.83259839044238126</v>
      </c>
      <c r="P761" s="13">
        <v>0.81902691034364317</v>
      </c>
      <c r="Q761" s="13">
        <v>0.90012301170748255</v>
      </c>
      <c r="R761" s="14">
        <v>0.96583952635165071</v>
      </c>
      <c r="S761" s="13">
        <v>1050</v>
      </c>
      <c r="T761" s="13">
        <v>4600</v>
      </c>
      <c r="U761" s="13">
        <v>2000</v>
      </c>
      <c r="V761" s="14">
        <v>2200</v>
      </c>
      <c r="W761" s="13">
        <v>1250</v>
      </c>
      <c r="X761" s="13">
        <v>5000</v>
      </c>
      <c r="Y761" s="13">
        <v>3000</v>
      </c>
      <c r="Z761" s="14">
        <v>4700</v>
      </c>
      <c r="AA761" s="13">
        <v>7.0171191206583767</v>
      </c>
      <c r="AB761" s="13">
        <v>3.3208118474118047</v>
      </c>
      <c r="AC761" s="13">
        <v>3.079160406276408</v>
      </c>
      <c r="AD761" s="14">
        <v>8.0760525395606599</v>
      </c>
      <c r="AE761" s="13">
        <v>49.119833844608635</v>
      </c>
      <c r="AF761" s="13">
        <v>76.378672490471502</v>
      </c>
      <c r="AG761" s="13">
        <v>15.39580203138204</v>
      </c>
      <c r="AH761" s="14">
        <v>16.15210507912132</v>
      </c>
      <c r="AI761" s="13">
        <v>27.419783416908921</v>
      </c>
      <c r="AJ761" s="13">
        <v>8.0096772441166184</v>
      </c>
      <c r="AK761" s="13">
        <v>11.303125907846105</v>
      </c>
      <c r="AL761" s="14">
        <v>4.2217179738450827</v>
      </c>
      <c r="AM761" s="13">
        <v>191.93848391836244</v>
      </c>
      <c r="AN761" s="13">
        <v>184.22257661468223</v>
      </c>
      <c r="AO761" s="13">
        <v>56.515629539230531</v>
      </c>
      <c r="AP761" s="14">
        <v>8.4434359476901655</v>
      </c>
    </row>
    <row r="762" spans="2:42" x14ac:dyDescent="0.25">
      <c r="B762" s="11">
        <v>759</v>
      </c>
      <c r="C762" s="13">
        <v>1717.6529981033316</v>
      </c>
      <c r="D762" s="13">
        <v>2717.9293170256401</v>
      </c>
      <c r="E762" s="13">
        <v>2565.9666313984953</v>
      </c>
      <c r="F762" s="14">
        <v>3636.5020442350406</v>
      </c>
      <c r="G762" s="13">
        <v>0</v>
      </c>
      <c r="H762" s="13">
        <v>0</v>
      </c>
      <c r="I762" s="13">
        <v>0</v>
      </c>
      <c r="J762" s="14">
        <v>0</v>
      </c>
      <c r="K762" s="13">
        <v>3</v>
      </c>
      <c r="L762" s="13">
        <v>8</v>
      </c>
      <c r="M762" s="13">
        <v>5</v>
      </c>
      <c r="N762" s="14">
        <v>1</v>
      </c>
      <c r="O762" s="13">
        <v>0.93150362836192957</v>
      </c>
      <c r="P762" s="13">
        <v>0.95661060194357972</v>
      </c>
      <c r="Q762" s="13">
        <v>0.81840503079943183</v>
      </c>
      <c r="R762" s="14">
        <v>0.98996231989119665</v>
      </c>
      <c r="S762" s="13">
        <v>450</v>
      </c>
      <c r="T762" s="13">
        <v>1600</v>
      </c>
      <c r="U762" s="13">
        <v>2000</v>
      </c>
      <c r="V762" s="14">
        <v>1100</v>
      </c>
      <c r="W762" s="13">
        <v>650</v>
      </c>
      <c r="X762" s="13">
        <v>2000</v>
      </c>
      <c r="Y762" s="13">
        <v>3000</v>
      </c>
      <c r="Z762" s="14">
        <v>3600</v>
      </c>
      <c r="AA762" s="13">
        <v>2</v>
      </c>
      <c r="AB762" s="13">
        <v>2.0070169753899583</v>
      </c>
      <c r="AC762" s="13">
        <v>11.338171398608022</v>
      </c>
      <c r="AD762" s="14">
        <v>2.592892306850703</v>
      </c>
      <c r="AE762" s="13">
        <v>6</v>
      </c>
      <c r="AF762" s="13">
        <v>16.056135803119666</v>
      </c>
      <c r="AG762" s="13">
        <v>56.690856993040114</v>
      </c>
      <c r="AH762" s="14">
        <v>2.592892306850703</v>
      </c>
      <c r="AI762" s="13">
        <v>30.878258386273814</v>
      </c>
      <c r="AJ762" s="13">
        <v>5.8030746747656883</v>
      </c>
      <c r="AK762" s="13">
        <v>14.811504166273792</v>
      </c>
      <c r="AL762" s="14">
        <v>4.6342373714877603</v>
      </c>
      <c r="AM762" s="13">
        <v>92.634775158821441</v>
      </c>
      <c r="AN762" s="13">
        <v>46.424597398125506</v>
      </c>
      <c r="AO762" s="13">
        <v>74.057520831368961</v>
      </c>
      <c r="AP762" s="14">
        <v>4.6342373714877603</v>
      </c>
    </row>
    <row r="763" spans="2:42" x14ac:dyDescent="0.25">
      <c r="B763" s="11">
        <v>760</v>
      </c>
      <c r="C763" s="13">
        <v>1940.4824981002814</v>
      </c>
      <c r="D763" s="13">
        <v>3100.4719379750309</v>
      </c>
      <c r="E763" s="13">
        <v>2317.0158700416132</v>
      </c>
      <c r="F763" s="14">
        <v>3600</v>
      </c>
      <c r="G763" s="13">
        <v>0</v>
      </c>
      <c r="H763" s="13">
        <v>0</v>
      </c>
      <c r="I763" s="13">
        <v>0</v>
      </c>
      <c r="J763" s="14">
        <v>0</v>
      </c>
      <c r="K763" s="13">
        <v>9</v>
      </c>
      <c r="L763" s="13">
        <v>15</v>
      </c>
      <c r="M763" s="13">
        <v>5</v>
      </c>
      <c r="N763" s="14">
        <v>0</v>
      </c>
      <c r="O763" s="13">
        <v>0.82453719709731399</v>
      </c>
      <c r="P763" s="13">
        <v>0.83858201332346283</v>
      </c>
      <c r="Q763" s="13">
        <v>0.90633820301035939</v>
      </c>
      <c r="R763" s="14">
        <v>1</v>
      </c>
      <c r="S763" s="13">
        <v>1350</v>
      </c>
      <c r="T763" s="13">
        <v>3000</v>
      </c>
      <c r="U763" s="13">
        <v>2000</v>
      </c>
      <c r="V763" s="14">
        <v>0</v>
      </c>
      <c r="W763" s="13">
        <v>1550</v>
      </c>
      <c r="X763" s="13">
        <v>3400</v>
      </c>
      <c r="Y763" s="13">
        <v>3000</v>
      </c>
      <c r="Z763" s="14">
        <v>2500</v>
      </c>
      <c r="AA763" s="13">
        <v>2.3925149857541887</v>
      </c>
      <c r="AB763" s="13">
        <v>2.9449481990790805</v>
      </c>
      <c r="AC763" s="13">
        <v>5.3095559902849985</v>
      </c>
      <c r="AD763" s="14">
        <v>8.0072400574779721</v>
      </c>
      <c r="AE763" s="13">
        <v>21.5326348717877</v>
      </c>
      <c r="AF763" s="13">
        <v>44.174222986186209</v>
      </c>
      <c r="AG763" s="13">
        <v>26.547779951424992</v>
      </c>
      <c r="AH763" s="14">
        <v>0</v>
      </c>
      <c r="AI763" s="13">
        <v>25.681533478675554</v>
      </c>
      <c r="AJ763" s="13">
        <v>12.551178521868493</v>
      </c>
      <c r="AK763" s="13">
        <v>8.1777427762232584</v>
      </c>
      <c r="AL763" s="14">
        <v>5.6950992748141172</v>
      </c>
      <c r="AM763" s="13">
        <v>231.13380130808</v>
      </c>
      <c r="AN763" s="13">
        <v>188.26767782802739</v>
      </c>
      <c r="AO763" s="13">
        <v>40.888713881116288</v>
      </c>
      <c r="AP763" s="14">
        <v>0</v>
      </c>
    </row>
    <row r="764" spans="2:42" x14ac:dyDescent="0.25">
      <c r="B764" s="11">
        <v>761</v>
      </c>
      <c r="C764" s="13">
        <v>2080.7382758685903</v>
      </c>
      <c r="D764" s="13">
        <v>2893.163404689758</v>
      </c>
      <c r="E764" s="13">
        <v>2504.1256493768219</v>
      </c>
      <c r="F764" s="14">
        <v>3600</v>
      </c>
      <c r="G764" s="13">
        <v>0</v>
      </c>
      <c r="H764" s="13">
        <v>0</v>
      </c>
      <c r="I764" s="13">
        <v>0</v>
      </c>
      <c r="J764" s="14">
        <v>0</v>
      </c>
      <c r="K764" s="13">
        <v>9</v>
      </c>
      <c r="L764" s="13">
        <v>12</v>
      </c>
      <c r="M764" s="13">
        <v>6</v>
      </c>
      <c r="N764" s="14">
        <v>0</v>
      </c>
      <c r="O764" s="13">
        <v>0.76895783508961046</v>
      </c>
      <c r="P764" s="13">
        <v>0.89867029141370092</v>
      </c>
      <c r="Q764" s="13">
        <v>0.83861606566052593</v>
      </c>
      <c r="R764" s="14">
        <v>1</v>
      </c>
      <c r="S764" s="13">
        <v>1350</v>
      </c>
      <c r="T764" s="13">
        <v>2400</v>
      </c>
      <c r="U764" s="13">
        <v>2400</v>
      </c>
      <c r="V764" s="14">
        <v>0</v>
      </c>
      <c r="W764" s="13">
        <v>1550</v>
      </c>
      <c r="X764" s="13">
        <v>2800</v>
      </c>
      <c r="Y764" s="13">
        <v>3400</v>
      </c>
      <c r="Z764" s="14">
        <v>2500</v>
      </c>
      <c r="AA764" s="13">
        <v>7.2773642038859521</v>
      </c>
      <c r="AB764" s="13">
        <v>2.1637232124042542</v>
      </c>
      <c r="AC764" s="13">
        <v>10.233687302038968</v>
      </c>
      <c r="AD764" s="14">
        <v>2.6408153987928755</v>
      </c>
      <c r="AE764" s="13">
        <v>65.496277834973569</v>
      </c>
      <c r="AF764" s="13">
        <v>25.964678548851051</v>
      </c>
      <c r="AG764" s="13">
        <v>61.40212381223381</v>
      </c>
      <c r="AH764" s="14">
        <v>0</v>
      </c>
      <c r="AI764" s="13">
        <v>29.68938218177637</v>
      </c>
      <c r="AJ764" s="13">
        <v>9.9958418179516393</v>
      </c>
      <c r="AK764" s="13">
        <v>9.1323848186979202</v>
      </c>
      <c r="AL764" s="14">
        <v>4.6979955596042853</v>
      </c>
      <c r="AM764" s="13">
        <v>267.20443963598734</v>
      </c>
      <c r="AN764" s="13">
        <v>119.95010181541967</v>
      </c>
      <c r="AO764" s="13">
        <v>54.794308912187518</v>
      </c>
      <c r="AP764" s="14">
        <v>0</v>
      </c>
    </row>
    <row r="765" spans="2:42" x14ac:dyDescent="0.25">
      <c r="B765" s="11">
        <v>762</v>
      </c>
      <c r="C765" s="13">
        <v>1818.2380687702855</v>
      </c>
      <c r="D765" s="13">
        <v>2809.2751239150325</v>
      </c>
      <c r="E765" s="13">
        <v>2544.7178953416069</v>
      </c>
      <c r="F765" s="14">
        <v>3645.1653452309288</v>
      </c>
      <c r="G765" s="13">
        <v>0</v>
      </c>
      <c r="H765" s="13">
        <v>0</v>
      </c>
      <c r="I765" s="13">
        <v>0</v>
      </c>
      <c r="J765" s="14">
        <v>0</v>
      </c>
      <c r="K765" s="13">
        <v>5</v>
      </c>
      <c r="L765" s="13">
        <v>7</v>
      </c>
      <c r="M765" s="13">
        <v>6</v>
      </c>
      <c r="N765" s="14">
        <v>1</v>
      </c>
      <c r="O765" s="13">
        <v>0.8799727755574468</v>
      </c>
      <c r="P765" s="13">
        <v>0.9255056501467237</v>
      </c>
      <c r="Q765" s="13">
        <v>0.8252388226782571</v>
      </c>
      <c r="R765" s="14">
        <v>0.98760952084381581</v>
      </c>
      <c r="S765" s="13">
        <v>750</v>
      </c>
      <c r="T765" s="13">
        <v>1400</v>
      </c>
      <c r="U765" s="13">
        <v>2400</v>
      </c>
      <c r="V765" s="14">
        <v>1100</v>
      </c>
      <c r="W765" s="13">
        <v>950</v>
      </c>
      <c r="X765" s="13">
        <v>1800</v>
      </c>
      <c r="Y765" s="13">
        <v>3400</v>
      </c>
      <c r="Z765" s="14">
        <v>3600</v>
      </c>
      <c r="AA765" s="13">
        <v>4.4437749856491067</v>
      </c>
      <c r="AB765" s="13">
        <v>2.0237597915003809</v>
      </c>
      <c r="AC765" s="13">
        <v>11.830423197500489</v>
      </c>
      <c r="AD765" s="14">
        <v>4.4550849128392338</v>
      </c>
      <c r="AE765" s="13">
        <v>22.218874928245533</v>
      </c>
      <c r="AF765" s="13">
        <v>14.166318540502665</v>
      </c>
      <c r="AG765" s="13">
        <v>70.982539185002935</v>
      </c>
      <c r="AH765" s="14">
        <v>4.4550849128392338</v>
      </c>
      <c r="AI765" s="13">
        <v>30.124065653806234</v>
      </c>
      <c r="AJ765" s="13">
        <v>13.300792178316465</v>
      </c>
      <c r="AK765" s="13">
        <v>9.1409180811086532</v>
      </c>
      <c r="AL765" s="14">
        <v>4.4660600796133654</v>
      </c>
      <c r="AM765" s="13">
        <v>150.62032826903118</v>
      </c>
      <c r="AN765" s="13">
        <v>93.10554524821525</v>
      </c>
      <c r="AO765" s="13">
        <v>54.845508486651923</v>
      </c>
      <c r="AP765" s="14">
        <v>4.4660600796133654</v>
      </c>
    </row>
    <row r="766" spans="2:42" x14ac:dyDescent="0.25">
      <c r="B766" s="11">
        <v>763</v>
      </c>
      <c r="C766" s="13">
        <v>2006.5037130271896</v>
      </c>
      <c r="D766" s="13">
        <v>3036.1570670923006</v>
      </c>
      <c r="E766" s="13">
        <v>2466.2164251492495</v>
      </c>
      <c r="F766" s="14">
        <v>3650.1663229634305</v>
      </c>
      <c r="G766" s="13">
        <v>0</v>
      </c>
      <c r="H766" s="13">
        <v>0</v>
      </c>
      <c r="I766" s="13">
        <v>0</v>
      </c>
      <c r="J766" s="14">
        <v>0</v>
      </c>
      <c r="K766" s="13">
        <v>10</v>
      </c>
      <c r="L766" s="13">
        <v>12</v>
      </c>
      <c r="M766" s="13">
        <v>7</v>
      </c>
      <c r="N766" s="14">
        <v>1</v>
      </c>
      <c r="O766" s="13">
        <v>0.79740694702532988</v>
      </c>
      <c r="P766" s="13">
        <v>0.85634568388452836</v>
      </c>
      <c r="Q766" s="13">
        <v>0.85150677717707313</v>
      </c>
      <c r="R766" s="14">
        <v>0.9862564281940166</v>
      </c>
      <c r="S766" s="13">
        <v>1500</v>
      </c>
      <c r="T766" s="13">
        <v>2400</v>
      </c>
      <c r="U766" s="13">
        <v>2800</v>
      </c>
      <c r="V766" s="14">
        <v>1100</v>
      </c>
      <c r="W766" s="13">
        <v>1700</v>
      </c>
      <c r="X766" s="13">
        <v>2800</v>
      </c>
      <c r="Y766" s="13">
        <v>3800</v>
      </c>
      <c r="Z766" s="14">
        <v>3600</v>
      </c>
      <c r="AA766" s="13">
        <v>2.122584871686509</v>
      </c>
      <c r="AB766" s="13">
        <v>2</v>
      </c>
      <c r="AC766" s="13">
        <v>8.0854638594668522</v>
      </c>
      <c r="AD766" s="14">
        <v>6.1660237807753795</v>
      </c>
      <c r="AE766" s="13">
        <v>21.225848716865091</v>
      </c>
      <c r="AF766" s="13">
        <v>24</v>
      </c>
      <c r="AG766" s="13">
        <v>56.598247016267962</v>
      </c>
      <c r="AH766" s="14">
        <v>6.1660237807753795</v>
      </c>
      <c r="AI766" s="13">
        <v>27.050814756665972</v>
      </c>
      <c r="AJ766" s="13">
        <v>15.238517933856597</v>
      </c>
      <c r="AK766" s="13">
        <v>7.1881247737484868</v>
      </c>
      <c r="AL766" s="14">
        <v>3.7293479195327053</v>
      </c>
      <c r="AM766" s="13">
        <v>270.50814756665972</v>
      </c>
      <c r="AN766" s="13">
        <v>182.86221520627916</v>
      </c>
      <c r="AO766" s="13">
        <v>50.31687341623941</v>
      </c>
      <c r="AP766" s="14">
        <v>3.7293479195327053</v>
      </c>
    </row>
    <row r="767" spans="2:42" x14ac:dyDescent="0.25">
      <c r="B767" s="11">
        <v>764</v>
      </c>
      <c r="C767" s="13">
        <v>2482.1454421495168</v>
      </c>
      <c r="D767" s="13">
        <v>3110.0892849323309</v>
      </c>
      <c r="E767" s="13">
        <v>2500.4165763464903</v>
      </c>
      <c r="F767" s="14">
        <v>3677.4096136971129</v>
      </c>
      <c r="G767" s="13">
        <v>0</v>
      </c>
      <c r="H767" s="13">
        <v>0</v>
      </c>
      <c r="I767" s="13">
        <v>0</v>
      </c>
      <c r="J767" s="14">
        <v>0</v>
      </c>
      <c r="K767" s="13">
        <v>16</v>
      </c>
      <c r="L767" s="13">
        <v>15</v>
      </c>
      <c r="M767" s="13">
        <v>5</v>
      </c>
      <c r="N767" s="14">
        <v>2</v>
      </c>
      <c r="O767" s="13">
        <v>0.64460364522975477</v>
      </c>
      <c r="P767" s="13">
        <v>0.83598886134761585</v>
      </c>
      <c r="Q767" s="13">
        <v>0.83986005366691219</v>
      </c>
      <c r="R767" s="14">
        <v>0.97894996156838543</v>
      </c>
      <c r="S767" s="13">
        <v>2400</v>
      </c>
      <c r="T767" s="13">
        <v>3000</v>
      </c>
      <c r="U767" s="13">
        <v>2000</v>
      </c>
      <c r="V767" s="14">
        <v>2200</v>
      </c>
      <c r="W767" s="13">
        <v>2600</v>
      </c>
      <c r="X767" s="13">
        <v>3400</v>
      </c>
      <c r="Y767" s="13">
        <v>3000</v>
      </c>
      <c r="Z767" s="14">
        <v>4700</v>
      </c>
      <c r="AA767" s="13">
        <v>2</v>
      </c>
      <c r="AB767" s="13">
        <v>2.5989039978506021</v>
      </c>
      <c r="AC767" s="13">
        <v>13.024220331846298</v>
      </c>
      <c r="AD767" s="14">
        <v>2</v>
      </c>
      <c r="AE767" s="13">
        <v>32</v>
      </c>
      <c r="AF767" s="13">
        <v>38.983559967759035</v>
      </c>
      <c r="AG767" s="13">
        <v>65.121101659231485</v>
      </c>
      <c r="AH767" s="14">
        <v>4</v>
      </c>
      <c r="AI767" s="13">
        <v>29.985671929322073</v>
      </c>
      <c r="AJ767" s="13">
        <v>13.146165312778283</v>
      </c>
      <c r="AK767" s="13">
        <v>10.035931940118354</v>
      </c>
      <c r="AL767" s="14">
        <v>5.578013835381209</v>
      </c>
      <c r="AM767" s="13">
        <v>479.77075086915318</v>
      </c>
      <c r="AN767" s="13">
        <v>197.19247969167424</v>
      </c>
      <c r="AO767" s="13">
        <v>50.17965970059177</v>
      </c>
      <c r="AP767" s="14">
        <v>11.156027670762418</v>
      </c>
    </row>
    <row r="768" spans="2:42" x14ac:dyDescent="0.25">
      <c r="B768" s="11">
        <v>765</v>
      </c>
      <c r="C768" s="13">
        <v>1962.0490437793344</v>
      </c>
      <c r="D768" s="13">
        <v>2865.03687102288</v>
      </c>
      <c r="E768" s="13">
        <v>2279.9666562579273</v>
      </c>
      <c r="F768" s="14">
        <v>3600</v>
      </c>
      <c r="G768" s="13">
        <v>0</v>
      </c>
      <c r="H768" s="13">
        <v>0</v>
      </c>
      <c r="I768" s="13">
        <v>0</v>
      </c>
      <c r="J768" s="14">
        <v>0</v>
      </c>
      <c r="K768" s="13">
        <v>6</v>
      </c>
      <c r="L768" s="13">
        <v>15</v>
      </c>
      <c r="M768" s="13">
        <v>4</v>
      </c>
      <c r="N768" s="14">
        <v>0</v>
      </c>
      <c r="O768" s="13">
        <v>0.81547400921133506</v>
      </c>
      <c r="P768" s="13">
        <v>0.9074926840546188</v>
      </c>
      <c r="Q768" s="13">
        <v>0.92106610166251135</v>
      </c>
      <c r="R768" s="14">
        <v>1</v>
      </c>
      <c r="S768" s="13">
        <v>900</v>
      </c>
      <c r="T768" s="13">
        <v>3000</v>
      </c>
      <c r="U768" s="13">
        <v>1600</v>
      </c>
      <c r="V768" s="14">
        <v>0</v>
      </c>
      <c r="W768" s="13">
        <v>1100</v>
      </c>
      <c r="X768" s="13">
        <v>3400</v>
      </c>
      <c r="Y768" s="13">
        <v>2600</v>
      </c>
      <c r="Z768" s="14">
        <v>2500</v>
      </c>
      <c r="AA768" s="13">
        <v>12.410615277503037</v>
      </c>
      <c r="AB768" s="13">
        <v>2</v>
      </c>
      <c r="AC768" s="13">
        <v>8.602541426034195</v>
      </c>
      <c r="AD768" s="14">
        <v>5.3150410577918352</v>
      </c>
      <c r="AE768" s="13">
        <v>74.463691665018217</v>
      </c>
      <c r="AF768" s="13">
        <v>30</v>
      </c>
      <c r="AG768" s="13">
        <v>34.41016570413678</v>
      </c>
      <c r="AH768" s="14">
        <v>0</v>
      </c>
      <c r="AI768" s="13">
        <v>31.875622511776534</v>
      </c>
      <c r="AJ768" s="13">
        <v>6.8807023307565913</v>
      </c>
      <c r="AK768" s="13">
        <v>5.6055602747137563</v>
      </c>
      <c r="AL768" s="14">
        <v>5.2915581012957125</v>
      </c>
      <c r="AM768" s="13">
        <v>191.25373507065922</v>
      </c>
      <c r="AN768" s="13">
        <v>103.21053496134887</v>
      </c>
      <c r="AO768" s="13">
        <v>22.422241098855025</v>
      </c>
      <c r="AP768" s="14">
        <v>0</v>
      </c>
    </row>
    <row r="769" spans="2:42" x14ac:dyDescent="0.25">
      <c r="B769" s="11">
        <v>766</v>
      </c>
      <c r="C769" s="13">
        <v>1864.7159075858542</v>
      </c>
      <c r="D769" s="13">
        <v>2836.0774966130898</v>
      </c>
      <c r="E769" s="13">
        <v>2318.4085403410891</v>
      </c>
      <c r="F769" s="14">
        <v>3600</v>
      </c>
      <c r="G769" s="13">
        <v>0</v>
      </c>
      <c r="H769" s="13">
        <v>0</v>
      </c>
      <c r="I769" s="13">
        <v>0</v>
      </c>
      <c r="J769" s="14">
        <v>0</v>
      </c>
      <c r="K769" s="13">
        <v>6</v>
      </c>
      <c r="L769" s="13">
        <v>8</v>
      </c>
      <c r="M769" s="13">
        <v>3</v>
      </c>
      <c r="N769" s="14">
        <v>0</v>
      </c>
      <c r="O769" s="13">
        <v>0.85803955095306317</v>
      </c>
      <c r="P769" s="13">
        <v>0.91675915171746225</v>
      </c>
      <c r="Q769" s="13">
        <v>0.90579376475685491</v>
      </c>
      <c r="R769" s="14">
        <v>1</v>
      </c>
      <c r="S769" s="13">
        <v>900</v>
      </c>
      <c r="T769" s="13">
        <v>1600</v>
      </c>
      <c r="U769" s="13">
        <v>1200</v>
      </c>
      <c r="V769" s="14">
        <v>0</v>
      </c>
      <c r="W769" s="13">
        <v>1100</v>
      </c>
      <c r="X769" s="13">
        <v>2000</v>
      </c>
      <c r="Y769" s="13">
        <v>2200</v>
      </c>
      <c r="Z769" s="14">
        <v>2500</v>
      </c>
      <c r="AA769" s="13">
        <v>4.1044413439804339</v>
      </c>
      <c r="AB769" s="13">
        <v>2.131451470484214</v>
      </c>
      <c r="AC769" s="13">
        <v>11.734581353996335</v>
      </c>
      <c r="AD769" s="14">
        <v>7.4781694932360026</v>
      </c>
      <c r="AE769" s="13">
        <v>24.626648063882605</v>
      </c>
      <c r="AF769" s="13">
        <v>17.051611763873712</v>
      </c>
      <c r="AG769" s="13">
        <v>35.203744061989006</v>
      </c>
      <c r="AH769" s="14">
        <v>0</v>
      </c>
      <c r="AI769" s="13">
        <v>29.966066427284417</v>
      </c>
      <c r="AJ769" s="13">
        <v>12.851901220372598</v>
      </c>
      <c r="AK769" s="13">
        <v>10.874915104358497</v>
      </c>
      <c r="AL769" s="14">
        <v>5.3471812565078416</v>
      </c>
      <c r="AM769" s="13">
        <v>179.7963985637065</v>
      </c>
      <c r="AN769" s="13">
        <v>102.81520976298079</v>
      </c>
      <c r="AO769" s="13">
        <v>32.624745313075493</v>
      </c>
      <c r="AP769" s="14">
        <v>0</v>
      </c>
    </row>
    <row r="770" spans="2:42" x14ac:dyDescent="0.25">
      <c r="B770" s="11">
        <v>767</v>
      </c>
      <c r="C770" s="13">
        <v>1989.4031912845282</v>
      </c>
      <c r="D770" s="13">
        <v>2843.1976272676498</v>
      </c>
      <c r="E770" s="13">
        <v>2332.4602219167514</v>
      </c>
      <c r="F770" s="14">
        <v>3653.9700598161903</v>
      </c>
      <c r="G770" s="13">
        <v>0</v>
      </c>
      <c r="H770" s="13">
        <v>0</v>
      </c>
      <c r="I770" s="13">
        <v>0</v>
      </c>
      <c r="J770" s="14">
        <v>0</v>
      </c>
      <c r="K770" s="13">
        <v>8</v>
      </c>
      <c r="L770" s="13">
        <v>10</v>
      </c>
      <c r="M770" s="13">
        <v>4</v>
      </c>
      <c r="N770" s="14">
        <v>1</v>
      </c>
      <c r="O770" s="13">
        <v>0.80426130158507669</v>
      </c>
      <c r="P770" s="13">
        <v>0.91446334052361822</v>
      </c>
      <c r="Q770" s="13">
        <v>0.90033689761031721</v>
      </c>
      <c r="R770" s="14">
        <v>0.98522974766276405</v>
      </c>
      <c r="S770" s="13">
        <v>1200</v>
      </c>
      <c r="T770" s="13">
        <v>2000</v>
      </c>
      <c r="U770" s="13">
        <v>1600</v>
      </c>
      <c r="V770" s="14">
        <v>1100</v>
      </c>
      <c r="W770" s="13">
        <v>1400</v>
      </c>
      <c r="X770" s="13">
        <v>2400</v>
      </c>
      <c r="Y770" s="13">
        <v>2600</v>
      </c>
      <c r="Z770" s="14">
        <v>3600</v>
      </c>
      <c r="AA770" s="13">
        <v>9.9616764304583079</v>
      </c>
      <c r="AB770" s="13">
        <v>3.9922874372205688</v>
      </c>
      <c r="AC770" s="13">
        <v>5.2991935787838482</v>
      </c>
      <c r="AD770" s="14">
        <v>5.537166441264155</v>
      </c>
      <c r="AE770" s="13">
        <v>79.693411443666463</v>
      </c>
      <c r="AF770" s="13">
        <v>39.92287437220569</v>
      </c>
      <c r="AG770" s="13">
        <v>21.196774315135393</v>
      </c>
      <c r="AH770" s="14">
        <v>5.537166441264155</v>
      </c>
      <c r="AI770" s="13">
        <v>25.271289284227908</v>
      </c>
      <c r="AJ770" s="13">
        <v>8.3249915273784136</v>
      </c>
      <c r="AK770" s="13">
        <v>12.640164851359049</v>
      </c>
      <c r="AL770" s="14">
        <v>5.0974152415457459</v>
      </c>
      <c r="AM770" s="13">
        <v>202.17031427382327</v>
      </c>
      <c r="AN770" s="13">
        <v>83.24991527378414</v>
      </c>
      <c r="AO770" s="13">
        <v>50.560659405436198</v>
      </c>
      <c r="AP770" s="14">
        <v>5.0974152415457459</v>
      </c>
    </row>
    <row r="771" spans="2:42" x14ac:dyDescent="0.25">
      <c r="B771" s="11">
        <v>768</v>
      </c>
      <c r="C771" s="13">
        <v>1954.362750929959</v>
      </c>
      <c r="D771" s="13">
        <v>3013.4641379003283</v>
      </c>
      <c r="E771" s="13">
        <v>2250.1836171447867</v>
      </c>
      <c r="F771" s="14">
        <v>3658.1314676091797</v>
      </c>
      <c r="G771" s="13">
        <v>0</v>
      </c>
      <c r="H771" s="13">
        <v>0</v>
      </c>
      <c r="I771" s="13">
        <v>0</v>
      </c>
      <c r="J771" s="14">
        <v>0</v>
      </c>
      <c r="K771" s="13">
        <v>9</v>
      </c>
      <c r="L771" s="13">
        <v>14</v>
      </c>
      <c r="M771" s="13">
        <v>3</v>
      </c>
      <c r="N771" s="14">
        <v>1</v>
      </c>
      <c r="O771" s="13">
        <v>0.8186811784243534</v>
      </c>
      <c r="P771" s="13">
        <v>0.86279440571394528</v>
      </c>
      <c r="Q771" s="13">
        <v>0.93325717243673123</v>
      </c>
      <c r="R771" s="14">
        <v>0.98410897253860252</v>
      </c>
      <c r="S771" s="13">
        <v>1350</v>
      </c>
      <c r="T771" s="13">
        <v>2800</v>
      </c>
      <c r="U771" s="13">
        <v>1200</v>
      </c>
      <c r="V771" s="14">
        <v>1100</v>
      </c>
      <c r="W771" s="13">
        <v>1550</v>
      </c>
      <c r="X771" s="13">
        <v>3200</v>
      </c>
      <c r="Y771" s="13">
        <v>2200</v>
      </c>
      <c r="Z771" s="14">
        <v>3600</v>
      </c>
      <c r="AA771" s="13">
        <v>3.7390354447641849</v>
      </c>
      <c r="AB771" s="13">
        <v>2.020551682614629</v>
      </c>
      <c r="AC771" s="13">
        <v>13.155406021097358</v>
      </c>
      <c r="AD771" s="14">
        <v>7.1514085066336186</v>
      </c>
      <c r="AE771" s="13">
        <v>33.651319002877663</v>
      </c>
      <c r="AF771" s="13">
        <v>28.287723556604806</v>
      </c>
      <c r="AG771" s="13">
        <v>39.466218063292075</v>
      </c>
      <c r="AH771" s="14">
        <v>7.1514085066336186</v>
      </c>
      <c r="AI771" s="13">
        <v>25.271976007339259</v>
      </c>
      <c r="AJ771" s="13">
        <v>12.092023729665282</v>
      </c>
      <c r="AK771" s="13">
        <v>2.8628725940871522</v>
      </c>
      <c r="AL771" s="14">
        <v>4.2901312655725157</v>
      </c>
      <c r="AM771" s="13">
        <v>227.44778406605332</v>
      </c>
      <c r="AN771" s="13">
        <v>169.28833221531394</v>
      </c>
      <c r="AO771" s="13">
        <v>8.5886177822614567</v>
      </c>
      <c r="AP771" s="14">
        <v>4.2901312655725157</v>
      </c>
    </row>
    <row r="772" spans="2:42" x14ac:dyDescent="0.25">
      <c r="B772" s="11">
        <v>769</v>
      </c>
      <c r="C772" s="13">
        <v>1959.7907344907462</v>
      </c>
      <c r="D772" s="13">
        <v>2925.6571368002924</v>
      </c>
      <c r="E772" s="13">
        <v>2623.9375303046468</v>
      </c>
      <c r="F772" s="14">
        <v>3649.517131997753</v>
      </c>
      <c r="G772" s="13">
        <v>0</v>
      </c>
      <c r="H772" s="13">
        <v>0</v>
      </c>
      <c r="I772" s="13">
        <v>0</v>
      </c>
      <c r="J772" s="14">
        <v>0</v>
      </c>
      <c r="K772" s="13">
        <v>6</v>
      </c>
      <c r="L772" s="13">
        <v>12</v>
      </c>
      <c r="M772" s="13">
        <v>6</v>
      </c>
      <c r="N772" s="14">
        <v>1</v>
      </c>
      <c r="O772" s="13">
        <v>0.81641369756539939</v>
      </c>
      <c r="P772" s="13">
        <v>0.88868923405137823</v>
      </c>
      <c r="Q772" s="13">
        <v>0.80032393139945823</v>
      </c>
      <c r="R772" s="14">
        <v>0.98643186750279832</v>
      </c>
      <c r="S772" s="13">
        <v>900</v>
      </c>
      <c r="T772" s="13">
        <v>2400</v>
      </c>
      <c r="U772" s="13">
        <v>2400</v>
      </c>
      <c r="V772" s="14">
        <v>1100</v>
      </c>
      <c r="W772" s="13">
        <v>1100</v>
      </c>
      <c r="X772" s="13">
        <v>2800</v>
      </c>
      <c r="Y772" s="13">
        <v>3400</v>
      </c>
      <c r="Z772" s="14">
        <v>3600</v>
      </c>
      <c r="AA772" s="13">
        <v>7.6037169494326156</v>
      </c>
      <c r="AB772" s="13">
        <v>2</v>
      </c>
      <c r="AC772" s="13">
        <v>10.455921728999284</v>
      </c>
      <c r="AD772" s="14">
        <v>5.2004733383706627</v>
      </c>
      <c r="AE772" s="13">
        <v>45.622301696595692</v>
      </c>
      <c r="AF772" s="13">
        <v>24</v>
      </c>
      <c r="AG772" s="13">
        <v>62.735530373995701</v>
      </c>
      <c r="AH772" s="14">
        <v>5.2004733383706627</v>
      </c>
      <c r="AI772" s="13">
        <v>36.456995634871532</v>
      </c>
      <c r="AJ772" s="13">
        <v>11.357291913834624</v>
      </c>
      <c r="AK772" s="13">
        <v>13.505206503065725</v>
      </c>
      <c r="AL772" s="14">
        <v>4.5685820596144975</v>
      </c>
      <c r="AM772" s="13">
        <v>218.74197380922919</v>
      </c>
      <c r="AN772" s="13">
        <v>136.2875029660155</v>
      </c>
      <c r="AO772" s="13">
        <v>81.031239018394359</v>
      </c>
      <c r="AP772" s="14">
        <v>4.5685820596144975</v>
      </c>
    </row>
    <row r="773" spans="2:42" x14ac:dyDescent="0.25">
      <c r="B773" s="11">
        <v>770</v>
      </c>
      <c r="C773" s="13">
        <v>2227.7706494530707</v>
      </c>
      <c r="D773" s="13">
        <v>2939.0327045465283</v>
      </c>
      <c r="E773" s="13">
        <v>2315.5001916222186</v>
      </c>
      <c r="F773" s="14">
        <v>3642.1862544361143</v>
      </c>
      <c r="G773" s="13">
        <v>0</v>
      </c>
      <c r="H773" s="13">
        <v>0</v>
      </c>
      <c r="I773" s="13">
        <v>0</v>
      </c>
      <c r="J773" s="14">
        <v>0</v>
      </c>
      <c r="K773" s="13">
        <v>15</v>
      </c>
      <c r="L773" s="13">
        <v>9</v>
      </c>
      <c r="M773" s="13">
        <v>3</v>
      </c>
      <c r="N773" s="14">
        <v>1</v>
      </c>
      <c r="O773" s="13">
        <v>0.71820678685788786</v>
      </c>
      <c r="P773" s="13">
        <v>0.88464480030383374</v>
      </c>
      <c r="Q773" s="13">
        <v>0.90693147320741918</v>
      </c>
      <c r="R773" s="14">
        <v>0.98841732643828084</v>
      </c>
      <c r="S773" s="13">
        <v>2250</v>
      </c>
      <c r="T773" s="13">
        <v>1800</v>
      </c>
      <c r="U773" s="13">
        <v>1200</v>
      </c>
      <c r="V773" s="14">
        <v>1100</v>
      </c>
      <c r="W773" s="13">
        <v>2450</v>
      </c>
      <c r="X773" s="13">
        <v>2200</v>
      </c>
      <c r="Y773" s="13">
        <v>2200</v>
      </c>
      <c r="Z773" s="14">
        <v>3600</v>
      </c>
      <c r="AA773" s="13">
        <v>2</v>
      </c>
      <c r="AB773" s="13">
        <v>3.8089773563457774</v>
      </c>
      <c r="AC773" s="13">
        <v>8.3896762491005994</v>
      </c>
      <c r="AD773" s="14">
        <v>3.0122567775514146</v>
      </c>
      <c r="AE773" s="13">
        <v>30</v>
      </c>
      <c r="AF773" s="13">
        <v>34.280796207111997</v>
      </c>
      <c r="AG773" s="13">
        <v>25.169028747301798</v>
      </c>
      <c r="AH773" s="14">
        <v>3.0122567775514146</v>
      </c>
      <c r="AI773" s="13">
        <v>25.052148461642766</v>
      </c>
      <c r="AJ773" s="13">
        <v>14.64785459504081</v>
      </c>
      <c r="AK773" s="13">
        <v>13.946770181118797</v>
      </c>
      <c r="AL773" s="14">
        <v>5.3272681868864522</v>
      </c>
      <c r="AM773" s="13">
        <v>375.78222692464146</v>
      </c>
      <c r="AN773" s="13">
        <v>131.83069135536729</v>
      </c>
      <c r="AO773" s="13">
        <v>41.840310543356395</v>
      </c>
      <c r="AP773" s="14">
        <v>5.3272681868864522</v>
      </c>
    </row>
    <row r="774" spans="2:42" x14ac:dyDescent="0.25">
      <c r="B774" s="11">
        <v>771</v>
      </c>
      <c r="C774" s="13">
        <v>2134.7924955612589</v>
      </c>
      <c r="D774" s="13">
        <v>2888.7639918205173</v>
      </c>
      <c r="E774" s="13">
        <v>2365.3239615579278</v>
      </c>
      <c r="F774" s="14">
        <v>3656.8914244829098</v>
      </c>
      <c r="G774" s="13">
        <v>0</v>
      </c>
      <c r="H774" s="13">
        <v>0</v>
      </c>
      <c r="I774" s="13">
        <v>0</v>
      </c>
      <c r="J774" s="14">
        <v>0</v>
      </c>
      <c r="K774" s="13">
        <v>9</v>
      </c>
      <c r="L774" s="13">
        <v>9</v>
      </c>
      <c r="M774" s="13">
        <v>3</v>
      </c>
      <c r="N774" s="14">
        <v>1</v>
      </c>
      <c r="O774" s="13">
        <v>0.74948736391325177</v>
      </c>
      <c r="P774" s="13">
        <v>0.9000389119228337</v>
      </c>
      <c r="Q774" s="13">
        <v>0.88782764396333624</v>
      </c>
      <c r="R774" s="14">
        <v>0.98444268153491754</v>
      </c>
      <c r="S774" s="13">
        <v>1350</v>
      </c>
      <c r="T774" s="13">
        <v>1800</v>
      </c>
      <c r="U774" s="13">
        <v>1200</v>
      </c>
      <c r="V774" s="14">
        <v>1100</v>
      </c>
      <c r="W774" s="13">
        <v>1550</v>
      </c>
      <c r="X774" s="13">
        <v>2200</v>
      </c>
      <c r="Y774" s="13">
        <v>2200</v>
      </c>
      <c r="Z774" s="14">
        <v>3600</v>
      </c>
      <c r="AA774" s="13">
        <v>8.740990518762807</v>
      </c>
      <c r="AB774" s="13">
        <v>2.4047424851489145</v>
      </c>
      <c r="AC774" s="13">
        <v>11.62174696982968</v>
      </c>
      <c r="AD774" s="14">
        <v>6.9437118276421952</v>
      </c>
      <c r="AE774" s="13">
        <v>78.668914668865256</v>
      </c>
      <c r="AF774" s="13">
        <v>21.642682366340232</v>
      </c>
      <c r="AG774" s="13">
        <v>34.865240909489039</v>
      </c>
      <c r="AH774" s="14">
        <v>6.9437118276421952</v>
      </c>
      <c r="AI774" s="13">
        <v>31.341031255116906</v>
      </c>
      <c r="AJ774" s="13">
        <v>13.5890316071977</v>
      </c>
      <c r="AK774" s="13">
        <v>15.299618478969613</v>
      </c>
      <c r="AL774" s="14">
        <v>4.2575574672171994</v>
      </c>
      <c r="AM774" s="13">
        <v>282.06928129605217</v>
      </c>
      <c r="AN774" s="13">
        <v>122.3012844647793</v>
      </c>
      <c r="AO774" s="13">
        <v>45.898855436908839</v>
      </c>
      <c r="AP774" s="14">
        <v>4.2575574672171994</v>
      </c>
    </row>
    <row r="775" spans="2:42" x14ac:dyDescent="0.25">
      <c r="B775" s="11">
        <v>772</v>
      </c>
      <c r="C775" s="13">
        <v>2436.9732184033141</v>
      </c>
      <c r="D775" s="13">
        <v>2944.264096812356</v>
      </c>
      <c r="E775" s="13">
        <v>2498.8584097662547</v>
      </c>
      <c r="F775" s="14">
        <v>3600</v>
      </c>
      <c r="G775" s="13">
        <v>0</v>
      </c>
      <c r="H775" s="13">
        <v>0</v>
      </c>
      <c r="I775" s="13">
        <v>0</v>
      </c>
      <c r="J775" s="14">
        <v>0</v>
      </c>
      <c r="K775" s="13">
        <v>14</v>
      </c>
      <c r="L775" s="13">
        <v>12</v>
      </c>
      <c r="M775" s="13">
        <v>4</v>
      </c>
      <c r="N775" s="14">
        <v>0</v>
      </c>
      <c r="O775" s="13">
        <v>0.65655214752351998</v>
      </c>
      <c r="P775" s="13">
        <v>0.88307295626602322</v>
      </c>
      <c r="Q775" s="13">
        <v>0.84038374955243489</v>
      </c>
      <c r="R775" s="14">
        <v>1</v>
      </c>
      <c r="S775" s="13">
        <v>2100</v>
      </c>
      <c r="T775" s="13">
        <v>2400</v>
      </c>
      <c r="U775" s="13">
        <v>1600</v>
      </c>
      <c r="V775" s="14">
        <v>0</v>
      </c>
      <c r="W775" s="13">
        <v>2300</v>
      </c>
      <c r="X775" s="13">
        <v>2800</v>
      </c>
      <c r="Y775" s="13">
        <v>2600</v>
      </c>
      <c r="Z775" s="14">
        <v>2500</v>
      </c>
      <c r="AA775" s="13">
        <v>7.8339565663390722</v>
      </c>
      <c r="AB775" s="13">
        <v>4.0937850790609112</v>
      </c>
      <c r="AC775" s="13">
        <v>10.943732974944389</v>
      </c>
      <c r="AD775" s="14">
        <v>2.1009207111365624</v>
      </c>
      <c r="AE775" s="13">
        <v>109.67539192874702</v>
      </c>
      <c r="AF775" s="13">
        <v>49.125420948730934</v>
      </c>
      <c r="AG775" s="13">
        <v>43.774931899777556</v>
      </c>
      <c r="AH775" s="14">
        <v>0</v>
      </c>
      <c r="AI775" s="13">
        <v>27.492108259813158</v>
      </c>
      <c r="AJ775" s="13">
        <v>9.9374601690163136</v>
      </c>
      <c r="AK775" s="13">
        <v>17.787192105617329</v>
      </c>
      <c r="AL775" s="14">
        <v>6.078894916933292</v>
      </c>
      <c r="AM775" s="13">
        <v>384.88951563738419</v>
      </c>
      <c r="AN775" s="13">
        <v>119.24952202819577</v>
      </c>
      <c r="AO775" s="13">
        <v>71.148768422469317</v>
      </c>
      <c r="AP775" s="14">
        <v>0</v>
      </c>
    </row>
    <row r="776" spans="2:42" x14ac:dyDescent="0.25">
      <c r="B776" s="11">
        <v>773</v>
      </c>
      <c r="C776" s="13">
        <v>2219.7770459479593</v>
      </c>
      <c r="D776" s="13">
        <v>2763.9856760023858</v>
      </c>
      <c r="E776" s="13">
        <v>2166.2074462766018</v>
      </c>
      <c r="F776" s="14">
        <v>3706.804624317564</v>
      </c>
      <c r="G776" s="13">
        <v>0</v>
      </c>
      <c r="H776" s="13">
        <v>0</v>
      </c>
      <c r="I776" s="13">
        <v>0</v>
      </c>
      <c r="J776" s="14">
        <v>0</v>
      </c>
      <c r="K776" s="13">
        <v>11</v>
      </c>
      <c r="L776" s="13">
        <v>9</v>
      </c>
      <c r="M776" s="13">
        <v>1</v>
      </c>
      <c r="N776" s="14">
        <v>2</v>
      </c>
      <c r="O776" s="13">
        <v>0.72079310979482514</v>
      </c>
      <c r="P776" s="13">
        <v>0.94067057675944188</v>
      </c>
      <c r="Q776" s="13">
        <v>0.96943623917903032</v>
      </c>
      <c r="R776" s="14">
        <v>0.97118687518168645</v>
      </c>
      <c r="S776" s="13">
        <v>1650</v>
      </c>
      <c r="T776" s="13">
        <v>1800</v>
      </c>
      <c r="U776" s="13">
        <v>400</v>
      </c>
      <c r="V776" s="14">
        <v>2200</v>
      </c>
      <c r="W776" s="13">
        <v>1850</v>
      </c>
      <c r="X776" s="13">
        <v>2200</v>
      </c>
      <c r="Y776" s="13">
        <v>1400</v>
      </c>
      <c r="Z776" s="14">
        <v>4700</v>
      </c>
      <c r="AA776" s="13">
        <v>6.2833521488109714</v>
      </c>
      <c r="AB776" s="13">
        <v>2.7801334990793678</v>
      </c>
      <c r="AC776" s="13">
        <v>8.7121046227978951</v>
      </c>
      <c r="AD776" s="14">
        <v>4.197636730932147</v>
      </c>
      <c r="AE776" s="13">
        <v>69.116873636920687</v>
      </c>
      <c r="AF776" s="13">
        <v>25.021201491714312</v>
      </c>
      <c r="AG776" s="13">
        <v>8.7121046227978951</v>
      </c>
      <c r="AH776" s="14">
        <v>8.3952734618642939</v>
      </c>
      <c r="AI776" s="13">
        <v>30.267368023502808</v>
      </c>
      <c r="AJ776" s="13">
        <v>6.7125742194099267</v>
      </c>
      <c r="AK776" s="13">
        <v>13.293803168300222</v>
      </c>
      <c r="AL776" s="14">
        <v>6.1750882036607235</v>
      </c>
      <c r="AM776" s="13">
        <v>332.94104825853088</v>
      </c>
      <c r="AN776" s="13">
        <v>60.413167974689344</v>
      </c>
      <c r="AO776" s="13">
        <v>13.293803168300222</v>
      </c>
      <c r="AP776" s="14">
        <v>12.350176407321447</v>
      </c>
    </row>
    <row r="777" spans="2:42" x14ac:dyDescent="0.25">
      <c r="B777" s="11">
        <v>774</v>
      </c>
      <c r="C777" s="13">
        <v>1987.5946389851324</v>
      </c>
      <c r="D777" s="13">
        <v>2772.606083543601</v>
      </c>
      <c r="E777" s="13">
        <v>2214.4366955599139</v>
      </c>
      <c r="F777" s="14">
        <v>3600</v>
      </c>
      <c r="G777" s="13">
        <v>0</v>
      </c>
      <c r="H777" s="13">
        <v>0</v>
      </c>
      <c r="I777" s="13">
        <v>0</v>
      </c>
      <c r="J777" s="14">
        <v>0</v>
      </c>
      <c r="K777" s="13">
        <v>9</v>
      </c>
      <c r="L777" s="13">
        <v>10</v>
      </c>
      <c r="M777" s="13">
        <v>2</v>
      </c>
      <c r="N777" s="14">
        <v>0</v>
      </c>
      <c r="O777" s="13">
        <v>0.804993115103672</v>
      </c>
      <c r="P777" s="13">
        <v>0.93774590463171847</v>
      </c>
      <c r="Q777" s="13">
        <v>0.94832243532209948</v>
      </c>
      <c r="R777" s="14">
        <v>1</v>
      </c>
      <c r="S777" s="13">
        <v>1350</v>
      </c>
      <c r="T777" s="13">
        <v>2000</v>
      </c>
      <c r="U777" s="13">
        <v>800</v>
      </c>
      <c r="V777" s="14">
        <v>0</v>
      </c>
      <c r="W777" s="13">
        <v>1550</v>
      </c>
      <c r="X777" s="13">
        <v>2400</v>
      </c>
      <c r="Y777" s="13">
        <v>1800</v>
      </c>
      <c r="Z777" s="14">
        <v>2500</v>
      </c>
      <c r="AA777" s="13">
        <v>2</v>
      </c>
      <c r="AB777" s="13">
        <v>3.0809085109857719</v>
      </c>
      <c r="AC777" s="13">
        <v>12.383986403854959</v>
      </c>
      <c r="AD777" s="14">
        <v>3.7882314223660121</v>
      </c>
      <c r="AE777" s="13">
        <v>18</v>
      </c>
      <c r="AF777" s="13">
        <v>30.809085109857719</v>
      </c>
      <c r="AG777" s="13">
        <v>24.767972807709917</v>
      </c>
      <c r="AH777" s="14">
        <v>0</v>
      </c>
      <c r="AI777" s="13">
        <v>29.201101583412481</v>
      </c>
      <c r="AJ777" s="13">
        <v>5.8836812220467678</v>
      </c>
      <c r="AK777" s="13">
        <v>6.2199368801892492</v>
      </c>
      <c r="AL777" s="14">
        <v>5.9549659927773897</v>
      </c>
      <c r="AM777" s="13">
        <v>262.80991425071232</v>
      </c>
      <c r="AN777" s="13">
        <v>58.836812220467678</v>
      </c>
      <c r="AO777" s="13">
        <v>12.439873760378498</v>
      </c>
      <c r="AP777" s="14">
        <v>0</v>
      </c>
    </row>
    <row r="778" spans="2:42" x14ac:dyDescent="0.25">
      <c r="B778" s="11">
        <v>775</v>
      </c>
      <c r="C778" s="13">
        <v>2330.2256476587136</v>
      </c>
      <c r="D778" s="13">
        <v>2936.7214607342144</v>
      </c>
      <c r="E778" s="13">
        <v>2348.3561915725813</v>
      </c>
      <c r="F778" s="14">
        <v>3600</v>
      </c>
      <c r="G778" s="13">
        <v>0</v>
      </c>
      <c r="H778" s="13">
        <v>0</v>
      </c>
      <c r="I778" s="13">
        <v>0</v>
      </c>
      <c r="J778" s="14">
        <v>0</v>
      </c>
      <c r="K778" s="13">
        <v>13</v>
      </c>
      <c r="L778" s="13">
        <v>11</v>
      </c>
      <c r="M778" s="13">
        <v>6</v>
      </c>
      <c r="N778" s="14">
        <v>0</v>
      </c>
      <c r="O778" s="13">
        <v>0.68662878275655181</v>
      </c>
      <c r="P778" s="13">
        <v>0.88534102902287848</v>
      </c>
      <c r="Q778" s="13">
        <v>0.89424253762532113</v>
      </c>
      <c r="R778" s="14">
        <v>1</v>
      </c>
      <c r="S778" s="13">
        <v>1950</v>
      </c>
      <c r="T778" s="13">
        <v>2200</v>
      </c>
      <c r="U778" s="13">
        <v>2400</v>
      </c>
      <c r="V778" s="14">
        <v>0</v>
      </c>
      <c r="W778" s="13">
        <v>2150</v>
      </c>
      <c r="X778" s="13">
        <v>2600</v>
      </c>
      <c r="Y778" s="13">
        <v>3400</v>
      </c>
      <c r="Z778" s="14">
        <v>2500</v>
      </c>
      <c r="AA778" s="13">
        <v>3.5032082159160565</v>
      </c>
      <c r="AB778" s="13">
        <v>4.1339825003098785</v>
      </c>
      <c r="AC778" s="13">
        <v>9.1931118241502574</v>
      </c>
      <c r="AD778" s="14">
        <v>7.1102033687227539</v>
      </c>
      <c r="AE778" s="13">
        <v>45.541706806908735</v>
      </c>
      <c r="AF778" s="13">
        <v>45.473807503408665</v>
      </c>
      <c r="AG778" s="13">
        <v>55.158670944901544</v>
      </c>
      <c r="AH778" s="14">
        <v>0</v>
      </c>
      <c r="AI778" s="13">
        <v>31.208680463358206</v>
      </c>
      <c r="AJ778" s="13">
        <v>10.875919154876934</v>
      </c>
      <c r="AK778" s="13">
        <v>3.4977836608112067</v>
      </c>
      <c r="AL778" s="14">
        <v>4.8320862372491229</v>
      </c>
      <c r="AM778" s="13">
        <v>405.71284602365665</v>
      </c>
      <c r="AN778" s="13">
        <v>119.63511070364628</v>
      </c>
      <c r="AO778" s="13">
        <v>20.98670196486724</v>
      </c>
      <c r="AP778" s="14">
        <v>0</v>
      </c>
    </row>
    <row r="779" spans="2:42" x14ac:dyDescent="0.25">
      <c r="B779" s="11">
        <v>776</v>
      </c>
      <c r="C779" s="13">
        <v>2529.4034025516876</v>
      </c>
      <c r="D779" s="13">
        <v>2879.5304043625761</v>
      </c>
      <c r="E779" s="13">
        <v>2210.2720491177411</v>
      </c>
      <c r="F779" s="14">
        <v>3640.1720632018314</v>
      </c>
      <c r="G779" s="13">
        <v>0</v>
      </c>
      <c r="H779" s="13">
        <v>0</v>
      </c>
      <c r="I779" s="13">
        <v>0</v>
      </c>
      <c r="J779" s="14">
        <v>0</v>
      </c>
      <c r="K779" s="13">
        <v>14</v>
      </c>
      <c r="L779" s="13">
        <v>11</v>
      </c>
      <c r="M779" s="13">
        <v>3</v>
      </c>
      <c r="N779" s="14">
        <v>1</v>
      </c>
      <c r="O779" s="13">
        <v>0.63256023075872514</v>
      </c>
      <c r="P779" s="13">
        <v>0.9029250033480879</v>
      </c>
      <c r="Q779" s="13">
        <v>0.95010928669990746</v>
      </c>
      <c r="R779" s="14">
        <v>0.9889642405621627</v>
      </c>
      <c r="S779" s="13">
        <v>2100</v>
      </c>
      <c r="T779" s="13">
        <v>2200</v>
      </c>
      <c r="U779" s="13">
        <v>1200</v>
      </c>
      <c r="V779" s="14">
        <v>1100</v>
      </c>
      <c r="W779" s="13">
        <v>2300</v>
      </c>
      <c r="X779" s="13">
        <v>2600</v>
      </c>
      <c r="Y779" s="13">
        <v>2200</v>
      </c>
      <c r="Z779" s="14">
        <v>3600</v>
      </c>
      <c r="AA779" s="13">
        <v>2</v>
      </c>
      <c r="AB779" s="13">
        <v>3.5991753610371311</v>
      </c>
      <c r="AC779" s="13">
        <v>7.8626829219520058</v>
      </c>
      <c r="AD779" s="14">
        <v>4.4331028965319108</v>
      </c>
      <c r="AE779" s="13">
        <v>28</v>
      </c>
      <c r="AF779" s="13">
        <v>39.590928971408445</v>
      </c>
      <c r="AG779" s="13">
        <v>23.588048765856016</v>
      </c>
      <c r="AH779" s="14">
        <v>4.4331028965319108</v>
      </c>
      <c r="AI779" s="13">
        <v>35.793804836245407</v>
      </c>
      <c r="AJ779" s="13">
        <v>9.108824200667728</v>
      </c>
      <c r="AK779" s="13">
        <v>4.1110882700702094</v>
      </c>
      <c r="AL779" s="14">
        <v>3.5126438987109663</v>
      </c>
      <c r="AM779" s="13">
        <v>501.11326770743568</v>
      </c>
      <c r="AN779" s="13">
        <v>100.197066207345</v>
      </c>
      <c r="AO779" s="13">
        <v>12.333264810210629</v>
      </c>
      <c r="AP779" s="14">
        <v>3.5126438987109663</v>
      </c>
    </row>
    <row r="780" spans="2:42" x14ac:dyDescent="0.25">
      <c r="B780" s="11">
        <v>777</v>
      </c>
      <c r="C780" s="13">
        <v>1776.4392665763853</v>
      </c>
      <c r="D780" s="13">
        <v>2909.1361264836896</v>
      </c>
      <c r="E780" s="13">
        <v>2542.351849806907</v>
      </c>
      <c r="F780" s="14">
        <v>3703.3825079143253</v>
      </c>
      <c r="G780" s="13">
        <v>0</v>
      </c>
      <c r="H780" s="13">
        <v>0</v>
      </c>
      <c r="I780" s="13">
        <v>0</v>
      </c>
      <c r="J780" s="14">
        <v>0</v>
      </c>
      <c r="K780" s="13">
        <v>4</v>
      </c>
      <c r="L780" s="13">
        <v>11</v>
      </c>
      <c r="M780" s="13">
        <v>7</v>
      </c>
      <c r="N780" s="14">
        <v>2</v>
      </c>
      <c r="O780" s="13">
        <v>0.90067813186970069</v>
      </c>
      <c r="P780" s="13">
        <v>0.89373610823177718</v>
      </c>
      <c r="Q780" s="13">
        <v>0.82600683306659384</v>
      </c>
      <c r="R780" s="14">
        <v>0.97208430193386952</v>
      </c>
      <c r="S780" s="13">
        <v>600</v>
      </c>
      <c r="T780" s="13">
        <v>2200</v>
      </c>
      <c r="U780" s="13">
        <v>2800</v>
      </c>
      <c r="V780" s="14">
        <v>2200</v>
      </c>
      <c r="W780" s="13">
        <v>800</v>
      </c>
      <c r="X780" s="13">
        <v>2600</v>
      </c>
      <c r="Y780" s="13">
        <v>3800</v>
      </c>
      <c r="Z780" s="14">
        <v>4700</v>
      </c>
      <c r="AA780" s="13">
        <v>5.2764589188784576</v>
      </c>
      <c r="AB780" s="13">
        <v>4.7918342348867675</v>
      </c>
      <c r="AC780" s="13">
        <v>8.5640781156010224</v>
      </c>
      <c r="AD780" s="14">
        <v>5.4878367383197091</v>
      </c>
      <c r="AE780" s="13">
        <v>21.105835675513831</v>
      </c>
      <c r="AF780" s="13">
        <v>52.710176583754446</v>
      </c>
      <c r="AG780" s="13">
        <v>59.948546809207159</v>
      </c>
      <c r="AH780" s="14">
        <v>10.975673476639418</v>
      </c>
      <c r="AI780" s="13">
        <v>30.479413608029301</v>
      </c>
      <c r="AJ780" s="13">
        <v>9.1190752329532963</v>
      </c>
      <c r="AK780" s="13">
        <v>9.33236191183504</v>
      </c>
      <c r="AL780" s="14">
        <v>4.5618145654872801</v>
      </c>
      <c r="AM780" s="13">
        <v>121.9176544321172</v>
      </c>
      <c r="AN780" s="13">
        <v>100.30982756248626</v>
      </c>
      <c r="AO780" s="13">
        <v>65.326533382845284</v>
      </c>
      <c r="AP780" s="14">
        <v>9.1236291309745603</v>
      </c>
    </row>
    <row r="781" spans="2:42" x14ac:dyDescent="0.25">
      <c r="B781" s="11">
        <v>778</v>
      </c>
      <c r="C781" s="13">
        <v>2375.1100126334504</v>
      </c>
      <c r="D781" s="13">
        <v>2815.3499784979854</v>
      </c>
      <c r="E781" s="13">
        <v>2613.6271656165263</v>
      </c>
      <c r="F781" s="14">
        <v>3650.2595152779954</v>
      </c>
      <c r="G781" s="13">
        <v>0</v>
      </c>
      <c r="H781" s="13">
        <v>0</v>
      </c>
      <c r="I781" s="13">
        <v>0</v>
      </c>
      <c r="J781" s="14">
        <v>0</v>
      </c>
      <c r="K781" s="13">
        <v>12</v>
      </c>
      <c r="L781" s="13">
        <v>8</v>
      </c>
      <c r="M781" s="13">
        <v>5</v>
      </c>
      <c r="N781" s="14">
        <v>1</v>
      </c>
      <c r="O781" s="13">
        <v>0.6736530061721091</v>
      </c>
      <c r="P781" s="13">
        <v>0.92350862942699696</v>
      </c>
      <c r="Q781" s="13">
        <v>0.80348108851425748</v>
      </c>
      <c r="R781" s="14">
        <v>0.98623124874611334</v>
      </c>
      <c r="S781" s="13">
        <v>1800</v>
      </c>
      <c r="T781" s="13">
        <v>1600</v>
      </c>
      <c r="U781" s="13">
        <v>2000</v>
      </c>
      <c r="V781" s="14">
        <v>1100</v>
      </c>
      <c r="W781" s="13">
        <v>2000</v>
      </c>
      <c r="X781" s="13">
        <v>2000</v>
      </c>
      <c r="Y781" s="13">
        <v>3000</v>
      </c>
      <c r="Z781" s="14">
        <v>3600</v>
      </c>
      <c r="AA781" s="13">
        <v>7.9487621116693941</v>
      </c>
      <c r="AB781" s="13">
        <v>2.8146034663625699</v>
      </c>
      <c r="AC781" s="13">
        <v>14.002047947775969</v>
      </c>
      <c r="AD781" s="14">
        <v>4.7898031723272014</v>
      </c>
      <c r="AE781" s="13">
        <v>95.385145340032722</v>
      </c>
      <c r="AF781" s="13">
        <v>22.516827730900559</v>
      </c>
      <c r="AG781" s="13">
        <v>70.010239738879847</v>
      </c>
      <c r="AH781" s="14">
        <v>4.7898031723272014</v>
      </c>
      <c r="AI781" s="13">
        <v>31.21287714767751</v>
      </c>
      <c r="AJ781" s="13">
        <v>10.953843236777981</v>
      </c>
      <c r="AK781" s="13">
        <v>14.296675306170954</v>
      </c>
      <c r="AL781" s="14">
        <v>5.123697730471271</v>
      </c>
      <c r="AM781" s="13">
        <v>374.55452577213009</v>
      </c>
      <c r="AN781" s="13">
        <v>87.63074589422385</v>
      </c>
      <c r="AO781" s="13">
        <v>71.48337653085477</v>
      </c>
      <c r="AP781" s="14">
        <v>5.123697730471271</v>
      </c>
    </row>
    <row r="782" spans="2:42" x14ac:dyDescent="0.25">
      <c r="B782" s="11">
        <v>779</v>
      </c>
      <c r="C782" s="13">
        <v>1939.1690197804414</v>
      </c>
      <c r="D782" s="13">
        <v>3017.9100432247997</v>
      </c>
      <c r="E782" s="13">
        <v>2678.1916045638682</v>
      </c>
      <c r="F782" s="14">
        <v>3650.3569287020032</v>
      </c>
      <c r="G782" s="13">
        <v>0</v>
      </c>
      <c r="H782" s="13">
        <v>0</v>
      </c>
      <c r="I782" s="13">
        <v>0</v>
      </c>
      <c r="J782" s="14">
        <v>0</v>
      </c>
      <c r="K782" s="13">
        <v>7</v>
      </c>
      <c r="L782" s="13">
        <v>13</v>
      </c>
      <c r="M782" s="13">
        <v>8</v>
      </c>
      <c r="N782" s="14">
        <v>1</v>
      </c>
      <c r="O782" s="13">
        <v>0.82509568979250547</v>
      </c>
      <c r="P782" s="13">
        <v>0.86152335979562855</v>
      </c>
      <c r="Q782" s="13">
        <v>0.78411118772137878</v>
      </c>
      <c r="R782" s="14">
        <v>0.98620493017927724</v>
      </c>
      <c r="S782" s="13">
        <v>1050</v>
      </c>
      <c r="T782" s="13">
        <v>2600</v>
      </c>
      <c r="U782" s="13">
        <v>3200</v>
      </c>
      <c r="V782" s="14">
        <v>1100</v>
      </c>
      <c r="W782" s="13">
        <v>1250</v>
      </c>
      <c r="X782" s="13">
        <v>3000</v>
      </c>
      <c r="Y782" s="13">
        <v>4200</v>
      </c>
      <c r="Z782" s="14">
        <v>3600</v>
      </c>
      <c r="AA782" s="13">
        <v>4.3721138123482177</v>
      </c>
      <c r="AB782" s="13">
        <v>5.0923178559559226</v>
      </c>
      <c r="AC782" s="13">
        <v>14.008195406896419</v>
      </c>
      <c r="AD782" s="14">
        <v>5.2680287957896255</v>
      </c>
      <c r="AE782" s="13">
        <v>30.604796686437524</v>
      </c>
      <c r="AF782" s="13">
        <v>66.200132127426997</v>
      </c>
      <c r="AG782" s="13">
        <v>112.06556325517136</v>
      </c>
      <c r="AH782" s="14">
        <v>5.2680287957896255</v>
      </c>
      <c r="AI782" s="13">
        <v>31.608201430336358</v>
      </c>
      <c r="AJ782" s="13">
        <v>10.246633058989834</v>
      </c>
      <c r="AK782" s="13">
        <v>5.4217976981794846</v>
      </c>
      <c r="AL782" s="14">
        <v>4.6644214751307755</v>
      </c>
      <c r="AM782" s="13">
        <v>221.25741001235451</v>
      </c>
      <c r="AN782" s="13">
        <v>133.20622976686784</v>
      </c>
      <c r="AO782" s="13">
        <v>43.374381585435877</v>
      </c>
      <c r="AP782" s="14">
        <v>4.6644214751307755</v>
      </c>
    </row>
    <row r="783" spans="2:42" x14ac:dyDescent="0.25">
      <c r="B783" s="11">
        <v>780</v>
      </c>
      <c r="C783" s="13">
        <v>2292.9681006253613</v>
      </c>
      <c r="D783" s="13">
        <v>2943.2948595822018</v>
      </c>
      <c r="E783" s="13">
        <v>2282.0873994605231</v>
      </c>
      <c r="F783" s="14">
        <v>3641.0864525301099</v>
      </c>
      <c r="G783" s="13">
        <v>0</v>
      </c>
      <c r="H783" s="13">
        <v>0</v>
      </c>
      <c r="I783" s="13">
        <v>0</v>
      </c>
      <c r="J783" s="14">
        <v>0</v>
      </c>
      <c r="K783" s="13">
        <v>13</v>
      </c>
      <c r="L783" s="13">
        <v>15</v>
      </c>
      <c r="M783" s="13">
        <v>3</v>
      </c>
      <c r="N783" s="14">
        <v>1</v>
      </c>
      <c r="O783" s="13">
        <v>0.69778554684804894</v>
      </c>
      <c r="P783" s="13">
        <v>0.88336375526068356</v>
      </c>
      <c r="Q783" s="13">
        <v>0.92021015518355354</v>
      </c>
      <c r="R783" s="14">
        <v>0.9887158810795168</v>
      </c>
      <c r="S783" s="13">
        <v>1950</v>
      </c>
      <c r="T783" s="13">
        <v>3000</v>
      </c>
      <c r="U783" s="13">
        <v>1200</v>
      </c>
      <c r="V783" s="14">
        <v>1100</v>
      </c>
      <c r="W783" s="13">
        <v>2150</v>
      </c>
      <c r="X783" s="13">
        <v>3400</v>
      </c>
      <c r="Y783" s="13">
        <v>2200</v>
      </c>
      <c r="Z783" s="14">
        <v>3600</v>
      </c>
      <c r="AA783" s="13">
        <v>6.2708834717503956</v>
      </c>
      <c r="AB783" s="13">
        <v>4.3842705597704077</v>
      </c>
      <c r="AC783" s="13">
        <v>11.852564542714399</v>
      </c>
      <c r="AD783" s="14">
        <v>3.0766137355300271</v>
      </c>
      <c r="AE783" s="13">
        <v>81.521485132755146</v>
      </c>
      <c r="AF783" s="13">
        <v>65.764058396556109</v>
      </c>
      <c r="AG783" s="13">
        <v>35.557693628143198</v>
      </c>
      <c r="AH783" s="14">
        <v>3.0766137355300271</v>
      </c>
      <c r="AI783" s="13">
        <v>27.205179031234955</v>
      </c>
      <c r="AJ783" s="13">
        <v>6.812808935203968</v>
      </c>
      <c r="AK783" s="13">
        <v>7.2969982132327651</v>
      </c>
      <c r="AL783" s="14">
        <v>5.0479518872178906</v>
      </c>
      <c r="AM783" s="13">
        <v>353.66732740605443</v>
      </c>
      <c r="AN783" s="13">
        <v>102.19213402805951</v>
      </c>
      <c r="AO783" s="13">
        <v>21.890994639698295</v>
      </c>
      <c r="AP783" s="14">
        <v>5.0479518872178906</v>
      </c>
    </row>
    <row r="784" spans="2:42" x14ac:dyDescent="0.25">
      <c r="B784" s="11">
        <v>781</v>
      </c>
      <c r="C784" s="13">
        <v>1961.579175708333</v>
      </c>
      <c r="D784" s="13">
        <v>2909.9516301066396</v>
      </c>
      <c r="E784" s="13">
        <v>2728.023451029645</v>
      </c>
      <c r="F784" s="14">
        <v>3647.2876178401225</v>
      </c>
      <c r="G784" s="13">
        <v>0</v>
      </c>
      <c r="H784" s="13">
        <v>0</v>
      </c>
      <c r="I784" s="13">
        <v>0</v>
      </c>
      <c r="J784" s="14">
        <v>0</v>
      </c>
      <c r="K784" s="13">
        <v>8</v>
      </c>
      <c r="L784" s="13">
        <v>13</v>
      </c>
      <c r="M784" s="13">
        <v>10</v>
      </c>
      <c r="N784" s="14">
        <v>1</v>
      </c>
      <c r="O784" s="13">
        <v>0.81566934427830806</v>
      </c>
      <c r="P784" s="13">
        <v>0.89348564185746238</v>
      </c>
      <c r="Q784" s="13">
        <v>0.76978810398693287</v>
      </c>
      <c r="R784" s="14">
        <v>0.98703485362415</v>
      </c>
      <c r="S784" s="13">
        <v>1200</v>
      </c>
      <c r="T784" s="13">
        <v>2600</v>
      </c>
      <c r="U784" s="13">
        <v>4000</v>
      </c>
      <c r="V784" s="14">
        <v>1100</v>
      </c>
      <c r="W784" s="13">
        <v>1400</v>
      </c>
      <c r="X784" s="13">
        <v>3000</v>
      </c>
      <c r="Y784" s="13">
        <v>5000</v>
      </c>
      <c r="Z784" s="14">
        <v>3600</v>
      </c>
      <c r="AA784" s="13">
        <v>6.222189003100012</v>
      </c>
      <c r="AB784" s="13">
        <v>2</v>
      </c>
      <c r="AC784" s="13">
        <v>6.8044733812610598</v>
      </c>
      <c r="AD784" s="14">
        <v>4.1380366604854144</v>
      </c>
      <c r="AE784" s="13">
        <v>49.777512024800096</v>
      </c>
      <c r="AF784" s="13">
        <v>26</v>
      </c>
      <c r="AG784" s="13">
        <v>68.044733812610602</v>
      </c>
      <c r="AH784" s="14">
        <v>4.1380366604854144</v>
      </c>
      <c r="AI784" s="13">
        <v>26.957329026804555</v>
      </c>
      <c r="AJ784" s="13">
        <v>9.7985135173272422</v>
      </c>
      <c r="AK784" s="13">
        <v>9.7707831316797815</v>
      </c>
      <c r="AL784" s="14">
        <v>5.1968687301265231</v>
      </c>
      <c r="AM784" s="13">
        <v>215.65863221443644</v>
      </c>
      <c r="AN784" s="13">
        <v>127.38067572525415</v>
      </c>
      <c r="AO784" s="13">
        <v>97.707831316797808</v>
      </c>
      <c r="AP784" s="14">
        <v>5.1968687301265231</v>
      </c>
    </row>
    <row r="785" spans="2:42" x14ac:dyDescent="0.25">
      <c r="B785" s="11">
        <v>782</v>
      </c>
      <c r="C785" s="13">
        <v>2240.2675650563615</v>
      </c>
      <c r="D785" s="13">
        <v>2824.0932462985584</v>
      </c>
      <c r="E785" s="13">
        <v>2382.436200281727</v>
      </c>
      <c r="F785" s="14">
        <v>3809.7656302538971</v>
      </c>
      <c r="G785" s="13">
        <v>0</v>
      </c>
      <c r="H785" s="13">
        <v>0</v>
      </c>
      <c r="I785" s="13">
        <v>0</v>
      </c>
      <c r="J785" s="14">
        <v>0</v>
      </c>
      <c r="K785" s="13">
        <v>10</v>
      </c>
      <c r="L785" s="13">
        <v>11</v>
      </c>
      <c r="M785" s="13">
        <v>5</v>
      </c>
      <c r="N785" s="14">
        <v>3</v>
      </c>
      <c r="O785" s="13">
        <v>0.71420040398600626</v>
      </c>
      <c r="P785" s="13">
        <v>0.92064948755064313</v>
      </c>
      <c r="Q785" s="13">
        <v>0.88145067630842389</v>
      </c>
      <c r="R785" s="14">
        <v>0.94494001715273035</v>
      </c>
      <c r="S785" s="13">
        <v>1500</v>
      </c>
      <c r="T785" s="13">
        <v>2200</v>
      </c>
      <c r="U785" s="13">
        <v>2000</v>
      </c>
      <c r="V785" s="14">
        <v>3300</v>
      </c>
      <c r="W785" s="13">
        <v>1700</v>
      </c>
      <c r="X785" s="13">
        <v>2600</v>
      </c>
      <c r="Y785" s="13">
        <v>3000</v>
      </c>
      <c r="Z785" s="14">
        <v>5800</v>
      </c>
      <c r="AA785" s="13">
        <v>5.5190030352197983</v>
      </c>
      <c r="AB785" s="13">
        <v>2.24496018674188</v>
      </c>
      <c r="AC785" s="13">
        <v>11.510697407865802</v>
      </c>
      <c r="AD785" s="14">
        <v>7.6324973349079741</v>
      </c>
      <c r="AE785" s="13">
        <v>55.190030352197979</v>
      </c>
      <c r="AF785" s="13">
        <v>24.694562054160681</v>
      </c>
      <c r="AG785" s="13">
        <v>57.553487039329013</v>
      </c>
      <c r="AH785" s="14">
        <v>22.897492004723922</v>
      </c>
      <c r="AI785" s="13">
        <v>35.636138790795307</v>
      </c>
      <c r="AJ785" s="13">
        <v>8.1427432611739299</v>
      </c>
      <c r="AK785" s="13">
        <v>5.5604052037211638</v>
      </c>
      <c r="AL785" s="14">
        <v>5.5818985484367705</v>
      </c>
      <c r="AM785" s="13">
        <v>356.36138790795309</v>
      </c>
      <c r="AN785" s="13">
        <v>89.570175872913225</v>
      </c>
      <c r="AO785" s="13">
        <v>27.802026018605819</v>
      </c>
      <c r="AP785" s="14">
        <v>16.745695645310313</v>
      </c>
    </row>
    <row r="786" spans="2:42" x14ac:dyDescent="0.25">
      <c r="B786" s="11">
        <v>783</v>
      </c>
      <c r="C786" s="13">
        <v>1999.6693593755481</v>
      </c>
      <c r="D786" s="13">
        <v>3177.9046968951657</v>
      </c>
      <c r="E786" s="13">
        <v>2361.1181360883425</v>
      </c>
      <c r="F786" s="14">
        <v>3600</v>
      </c>
      <c r="G786" s="13">
        <v>0</v>
      </c>
      <c r="H786" s="13">
        <v>0</v>
      </c>
      <c r="I786" s="13">
        <v>0</v>
      </c>
      <c r="J786" s="14">
        <v>0</v>
      </c>
      <c r="K786" s="13">
        <v>8</v>
      </c>
      <c r="L786" s="13">
        <v>14</v>
      </c>
      <c r="M786" s="13">
        <v>3</v>
      </c>
      <c r="N786" s="14">
        <v>0</v>
      </c>
      <c r="O786" s="13">
        <v>0.80013227811804055</v>
      </c>
      <c r="P786" s="13">
        <v>0.81814914164676411</v>
      </c>
      <c r="Q786" s="13">
        <v>0.88940911846074078</v>
      </c>
      <c r="R786" s="14">
        <v>1</v>
      </c>
      <c r="S786" s="13">
        <v>1200</v>
      </c>
      <c r="T786" s="13">
        <v>2800</v>
      </c>
      <c r="U786" s="13">
        <v>1200</v>
      </c>
      <c r="V786" s="14">
        <v>0</v>
      </c>
      <c r="W786" s="13">
        <v>1400</v>
      </c>
      <c r="X786" s="13">
        <v>3200</v>
      </c>
      <c r="Y786" s="13">
        <v>2200</v>
      </c>
      <c r="Z786" s="14">
        <v>2500</v>
      </c>
      <c r="AA786" s="13">
        <v>2</v>
      </c>
      <c r="AB786" s="13">
        <v>3.9552400226528079</v>
      </c>
      <c r="AC786" s="13">
        <v>9.5386096214366827</v>
      </c>
      <c r="AD786" s="14">
        <v>5.3263398258206847</v>
      </c>
      <c r="AE786" s="13">
        <v>16</v>
      </c>
      <c r="AF786" s="13">
        <v>55.373360317139309</v>
      </c>
      <c r="AG786" s="13">
        <v>28.615828864310046</v>
      </c>
      <c r="AH786" s="14">
        <v>0</v>
      </c>
      <c r="AI786" s="13">
        <v>33.976189938752704</v>
      </c>
      <c r="AJ786" s="13">
        <v>14.749419693680018</v>
      </c>
      <c r="AK786" s="13">
        <v>17.003201947985524</v>
      </c>
      <c r="AL786" s="14">
        <v>5.8860919188464216</v>
      </c>
      <c r="AM786" s="13">
        <v>271.80951951002163</v>
      </c>
      <c r="AN786" s="13">
        <v>206.49187571152027</v>
      </c>
      <c r="AO786" s="13">
        <v>51.009605843956571</v>
      </c>
      <c r="AP786" s="14">
        <v>0</v>
      </c>
    </row>
    <row r="787" spans="2:42" x14ac:dyDescent="0.25">
      <c r="B787" s="11">
        <v>784</v>
      </c>
      <c r="C787" s="13">
        <v>2292.0790683542764</v>
      </c>
      <c r="D787" s="13">
        <v>2976.583070702533</v>
      </c>
      <c r="E787" s="13">
        <v>2609.0721609364655</v>
      </c>
      <c r="F787" s="14">
        <v>3600</v>
      </c>
      <c r="G787" s="13">
        <v>0</v>
      </c>
      <c r="H787" s="13">
        <v>0</v>
      </c>
      <c r="I787" s="13">
        <v>0</v>
      </c>
      <c r="J787" s="14">
        <v>0</v>
      </c>
      <c r="K787" s="13">
        <v>10</v>
      </c>
      <c r="L787" s="13">
        <v>16</v>
      </c>
      <c r="M787" s="13">
        <v>6</v>
      </c>
      <c r="N787" s="14">
        <v>0</v>
      </c>
      <c r="O787" s="13">
        <v>0.69805619801275343</v>
      </c>
      <c r="P787" s="13">
        <v>0.87348477708917027</v>
      </c>
      <c r="Q787" s="13">
        <v>0.804883832437296</v>
      </c>
      <c r="R787" s="14">
        <v>1</v>
      </c>
      <c r="S787" s="13">
        <v>1500</v>
      </c>
      <c r="T787" s="13">
        <v>3200</v>
      </c>
      <c r="U787" s="13">
        <v>2400</v>
      </c>
      <c r="V787" s="14">
        <v>0</v>
      </c>
      <c r="W787" s="13">
        <v>1700</v>
      </c>
      <c r="X787" s="13">
        <v>3600</v>
      </c>
      <c r="Y787" s="13">
        <v>3400</v>
      </c>
      <c r="Z787" s="14">
        <v>2500</v>
      </c>
      <c r="AA787" s="13">
        <v>8.3328557098887455</v>
      </c>
      <c r="AB787" s="13">
        <v>2.7312029429753988</v>
      </c>
      <c r="AC787" s="13">
        <v>7.7102057565062756</v>
      </c>
      <c r="AD787" s="14">
        <v>9.6697273578014098</v>
      </c>
      <c r="AE787" s="13">
        <v>83.328557098887458</v>
      </c>
      <c r="AF787" s="13">
        <v>43.699247087606381</v>
      </c>
      <c r="AG787" s="13">
        <v>46.261234539037652</v>
      </c>
      <c r="AH787" s="14">
        <v>0</v>
      </c>
      <c r="AI787" s="13">
        <v>35.147051776274765</v>
      </c>
      <c r="AJ787" s="13">
        <v>8.6551671189992678</v>
      </c>
      <c r="AK787" s="13">
        <v>15.703734351018211</v>
      </c>
      <c r="AL787" s="14">
        <v>4.8409906459366665</v>
      </c>
      <c r="AM787" s="13">
        <v>351.47051776274765</v>
      </c>
      <c r="AN787" s="13">
        <v>138.48267390398829</v>
      </c>
      <c r="AO787" s="13">
        <v>94.222406106109261</v>
      </c>
      <c r="AP787" s="14">
        <v>0</v>
      </c>
    </row>
    <row r="788" spans="2:42" x14ac:dyDescent="0.25">
      <c r="B788" s="11">
        <v>785</v>
      </c>
      <c r="C788" s="13">
        <v>2139.5765946170354</v>
      </c>
      <c r="D788" s="13">
        <v>2819.8417900038976</v>
      </c>
      <c r="E788" s="13">
        <v>2536.7414466210807</v>
      </c>
      <c r="F788" s="14">
        <v>3663.4766143118127</v>
      </c>
      <c r="G788" s="13">
        <v>0</v>
      </c>
      <c r="H788" s="13">
        <v>0</v>
      </c>
      <c r="I788" s="13">
        <v>0</v>
      </c>
      <c r="J788" s="14">
        <v>0</v>
      </c>
      <c r="K788" s="13">
        <v>10</v>
      </c>
      <c r="L788" s="13">
        <v>8</v>
      </c>
      <c r="M788" s="13">
        <v>6</v>
      </c>
      <c r="N788" s="14">
        <v>1</v>
      </c>
      <c r="O788" s="13">
        <v>0.74781150813924713</v>
      </c>
      <c r="P788" s="13">
        <v>0.9220375445235196</v>
      </c>
      <c r="Q788" s="13">
        <v>0.82783367725440959</v>
      </c>
      <c r="R788" s="14">
        <v>0.98267312146504948</v>
      </c>
      <c r="S788" s="13">
        <v>1500</v>
      </c>
      <c r="T788" s="13">
        <v>1600</v>
      </c>
      <c r="U788" s="13">
        <v>2400</v>
      </c>
      <c r="V788" s="14">
        <v>1100</v>
      </c>
      <c r="W788" s="13">
        <v>1700</v>
      </c>
      <c r="X788" s="13">
        <v>2000</v>
      </c>
      <c r="Y788" s="13">
        <v>3400</v>
      </c>
      <c r="Z788" s="14">
        <v>3600</v>
      </c>
      <c r="AA788" s="13">
        <v>3.3062404207266809</v>
      </c>
      <c r="AB788" s="13">
        <v>3.6570658329380503</v>
      </c>
      <c r="AC788" s="13">
        <v>9.9587646655658073</v>
      </c>
      <c r="AD788" s="14">
        <v>5.8581867574404525</v>
      </c>
      <c r="AE788" s="13">
        <v>33.062404207266809</v>
      </c>
      <c r="AF788" s="13">
        <v>29.256526663504403</v>
      </c>
      <c r="AG788" s="13">
        <v>59.75258799339484</v>
      </c>
      <c r="AH788" s="14">
        <v>5.8581867574404525</v>
      </c>
      <c r="AI788" s="13">
        <v>33.008902407221726</v>
      </c>
      <c r="AJ788" s="13">
        <v>10.376176152828405</v>
      </c>
      <c r="AK788" s="13">
        <v>10.701194063905053</v>
      </c>
      <c r="AL788" s="14">
        <v>6.6171657877238879</v>
      </c>
      <c r="AM788" s="13">
        <v>330.08902407221728</v>
      </c>
      <c r="AN788" s="13">
        <v>83.009409222627241</v>
      </c>
      <c r="AO788" s="13">
        <v>64.207164383430325</v>
      </c>
      <c r="AP788" s="14">
        <v>6.6171657877238879</v>
      </c>
    </row>
    <row r="789" spans="2:42" x14ac:dyDescent="0.25">
      <c r="B789" s="11">
        <v>786</v>
      </c>
      <c r="C789" s="13">
        <v>2339.5122476160313</v>
      </c>
      <c r="D789" s="13">
        <v>3038.2199460732213</v>
      </c>
      <c r="E789" s="13">
        <v>2144.8730359056544</v>
      </c>
      <c r="F789" s="14">
        <v>3600</v>
      </c>
      <c r="G789" s="13">
        <v>0</v>
      </c>
      <c r="H789" s="13">
        <v>0</v>
      </c>
      <c r="I789" s="13">
        <v>0</v>
      </c>
      <c r="J789" s="14">
        <v>0</v>
      </c>
      <c r="K789" s="13">
        <v>13</v>
      </c>
      <c r="L789" s="13">
        <v>13</v>
      </c>
      <c r="M789" s="13">
        <v>1</v>
      </c>
      <c r="N789" s="14">
        <v>0</v>
      </c>
      <c r="O789" s="13">
        <v>0.68390323736514047</v>
      </c>
      <c r="P789" s="13">
        <v>0.8557642455610881</v>
      </c>
      <c r="Q789" s="13">
        <v>0.97907893140784097</v>
      </c>
      <c r="R789" s="14">
        <v>1</v>
      </c>
      <c r="S789" s="13">
        <v>1950</v>
      </c>
      <c r="T789" s="13">
        <v>2600</v>
      </c>
      <c r="U789" s="13">
        <v>400</v>
      </c>
      <c r="V789" s="14">
        <v>0</v>
      </c>
      <c r="W789" s="13">
        <v>2150</v>
      </c>
      <c r="X789" s="13">
        <v>3000</v>
      </c>
      <c r="Y789" s="13">
        <v>1400</v>
      </c>
      <c r="Z789" s="14">
        <v>2500</v>
      </c>
      <c r="AA789" s="13">
        <v>4.695802930776269</v>
      </c>
      <c r="AB789" s="13">
        <v>3.9992688465969897</v>
      </c>
      <c r="AC789" s="13">
        <v>7.1343315328047181</v>
      </c>
      <c r="AD789" s="14">
        <v>3.2556393160501429</v>
      </c>
      <c r="AE789" s="13">
        <v>61.045438100091495</v>
      </c>
      <c r="AF789" s="13">
        <v>51.990495005760863</v>
      </c>
      <c r="AG789" s="13">
        <v>7.1343315328047181</v>
      </c>
      <c r="AH789" s="14">
        <v>0</v>
      </c>
      <c r="AI789" s="13">
        <v>30.317992314931246</v>
      </c>
      <c r="AJ789" s="13">
        <v>11.977614722020935</v>
      </c>
      <c r="AK789" s="13">
        <v>7.9288378535497666</v>
      </c>
      <c r="AL789" s="14">
        <v>5.0628155399821253</v>
      </c>
      <c r="AM789" s="13">
        <v>394.1339000941062</v>
      </c>
      <c r="AN789" s="13">
        <v>155.70899138627215</v>
      </c>
      <c r="AO789" s="13">
        <v>7.9288378535497666</v>
      </c>
      <c r="AP789" s="14">
        <v>0</v>
      </c>
    </row>
    <row r="790" spans="2:42" x14ac:dyDescent="0.25">
      <c r="B790" s="11">
        <v>787</v>
      </c>
      <c r="C790" s="13">
        <v>2286.001662060612</v>
      </c>
      <c r="D790" s="13">
        <v>2821.9384947342446</v>
      </c>
      <c r="E790" s="13">
        <v>2214.1467906400289</v>
      </c>
      <c r="F790" s="14">
        <v>3600</v>
      </c>
      <c r="G790" s="13">
        <v>0</v>
      </c>
      <c r="H790" s="13">
        <v>0</v>
      </c>
      <c r="I790" s="13">
        <v>0</v>
      </c>
      <c r="J790" s="14">
        <v>0</v>
      </c>
      <c r="K790" s="13">
        <v>12</v>
      </c>
      <c r="L790" s="13">
        <v>8</v>
      </c>
      <c r="M790" s="13">
        <v>2</v>
      </c>
      <c r="N790" s="14">
        <v>0</v>
      </c>
      <c r="O790" s="13">
        <v>0.69991200205766813</v>
      </c>
      <c r="P790" s="13">
        <v>0.92135246918088998</v>
      </c>
      <c r="Q790" s="13">
        <v>0.94844660203986142</v>
      </c>
      <c r="R790" s="14">
        <v>1</v>
      </c>
      <c r="S790" s="13">
        <v>1800</v>
      </c>
      <c r="T790" s="13">
        <v>1600</v>
      </c>
      <c r="U790" s="13">
        <v>800</v>
      </c>
      <c r="V790" s="14">
        <v>0</v>
      </c>
      <c r="W790" s="13">
        <v>2000</v>
      </c>
      <c r="X790" s="13">
        <v>2000</v>
      </c>
      <c r="Y790" s="13">
        <v>1800</v>
      </c>
      <c r="Z790" s="14">
        <v>2500</v>
      </c>
      <c r="AA790" s="13">
        <v>7.3423946634546073</v>
      </c>
      <c r="AB790" s="13">
        <v>3.1827193905454529</v>
      </c>
      <c r="AC790" s="13">
        <v>13.36427202084823</v>
      </c>
      <c r="AD790" s="14">
        <v>3.2801712345987379</v>
      </c>
      <c r="AE790" s="13">
        <v>88.108735961455295</v>
      </c>
      <c r="AF790" s="13">
        <v>25.461755124363624</v>
      </c>
      <c r="AG790" s="13">
        <v>26.728544041696459</v>
      </c>
      <c r="AH790" s="14">
        <v>0</v>
      </c>
      <c r="AI790" s="13">
        <v>28.668165089625216</v>
      </c>
      <c r="AJ790" s="13">
        <v>10.973836156894365</v>
      </c>
      <c r="AK790" s="13">
        <v>5.1949512448016879</v>
      </c>
      <c r="AL790" s="14">
        <v>5.9211225699566388</v>
      </c>
      <c r="AM790" s="13">
        <v>344.01798107550258</v>
      </c>
      <c r="AN790" s="13">
        <v>87.790689255154916</v>
      </c>
      <c r="AO790" s="13">
        <v>10.389902489603376</v>
      </c>
      <c r="AP790" s="14">
        <v>0</v>
      </c>
    </row>
    <row r="791" spans="2:42" x14ac:dyDescent="0.25">
      <c r="B791" s="11">
        <v>788</v>
      </c>
      <c r="C791" s="13">
        <v>2127.3553345452306</v>
      </c>
      <c r="D791" s="13">
        <v>3027.9988937827288</v>
      </c>
      <c r="E791" s="13">
        <v>2234.970274465973</v>
      </c>
      <c r="F791" s="14">
        <v>3600</v>
      </c>
      <c r="G791" s="13">
        <v>0</v>
      </c>
      <c r="H791" s="13">
        <v>0</v>
      </c>
      <c r="I791" s="13">
        <v>0</v>
      </c>
      <c r="J791" s="14">
        <v>0</v>
      </c>
      <c r="K791" s="13">
        <v>9</v>
      </c>
      <c r="L791" s="13">
        <v>16</v>
      </c>
      <c r="M791" s="13">
        <v>2</v>
      </c>
      <c r="N791" s="14">
        <v>0</v>
      </c>
      <c r="O791" s="13">
        <v>0.75210754593662443</v>
      </c>
      <c r="P791" s="13">
        <v>0.85865288964882969</v>
      </c>
      <c r="Q791" s="13">
        <v>0.93960981226104989</v>
      </c>
      <c r="R791" s="14">
        <v>1</v>
      </c>
      <c r="S791" s="13">
        <v>1350</v>
      </c>
      <c r="T791" s="13">
        <v>3200</v>
      </c>
      <c r="U791" s="13">
        <v>800</v>
      </c>
      <c r="V791" s="14">
        <v>0</v>
      </c>
      <c r="W791" s="13">
        <v>1550</v>
      </c>
      <c r="X791" s="13">
        <v>3600</v>
      </c>
      <c r="Y791" s="13">
        <v>1800</v>
      </c>
      <c r="Z791" s="14">
        <v>2500</v>
      </c>
      <c r="AA791" s="13">
        <v>7.5142679154919136</v>
      </c>
      <c r="AB791" s="13">
        <v>2.0668230031010921</v>
      </c>
      <c r="AC791" s="13">
        <v>9.0671181475929856</v>
      </c>
      <c r="AD791" s="14">
        <v>2.6439751819686936</v>
      </c>
      <c r="AE791" s="13">
        <v>67.628411239427223</v>
      </c>
      <c r="AF791" s="13">
        <v>33.069168049617474</v>
      </c>
      <c r="AG791" s="13">
        <v>18.134236295185971</v>
      </c>
      <c r="AH791" s="14">
        <v>0</v>
      </c>
      <c r="AI791" s="13">
        <v>32.148524734648163</v>
      </c>
      <c r="AJ791" s="13">
        <v>10.654416928504229</v>
      </c>
      <c r="AK791" s="13">
        <v>12.673349438429058</v>
      </c>
      <c r="AL791" s="14">
        <v>6.4963815380479106</v>
      </c>
      <c r="AM791" s="13">
        <v>289.33672261183347</v>
      </c>
      <c r="AN791" s="13">
        <v>170.47067085606767</v>
      </c>
      <c r="AO791" s="13">
        <v>25.346698876858117</v>
      </c>
      <c r="AP791" s="14">
        <v>0</v>
      </c>
    </row>
    <row r="792" spans="2:42" x14ac:dyDescent="0.25">
      <c r="B792" s="11">
        <v>789</v>
      </c>
      <c r="C792" s="13">
        <v>1811.413538124938</v>
      </c>
      <c r="D792" s="13">
        <v>3064.2595378481246</v>
      </c>
      <c r="E792" s="13">
        <v>3435.9755846961634</v>
      </c>
      <c r="F792" s="14">
        <v>3600</v>
      </c>
      <c r="G792" s="13">
        <v>0</v>
      </c>
      <c r="H792" s="13">
        <v>0</v>
      </c>
      <c r="I792" s="13">
        <v>0</v>
      </c>
      <c r="J792" s="14">
        <v>0</v>
      </c>
      <c r="K792" s="13">
        <v>6</v>
      </c>
      <c r="L792" s="13">
        <v>16</v>
      </c>
      <c r="M792" s="13">
        <v>12</v>
      </c>
      <c r="N792" s="14">
        <v>0</v>
      </c>
      <c r="O792" s="13">
        <v>0.88328808763139743</v>
      </c>
      <c r="P792" s="13">
        <v>0.8484920966668017</v>
      </c>
      <c r="Q792" s="13">
        <v>0.61118012868118177</v>
      </c>
      <c r="R792" s="14">
        <v>1</v>
      </c>
      <c r="S792" s="13">
        <v>900</v>
      </c>
      <c r="T792" s="13">
        <v>3200</v>
      </c>
      <c r="U792" s="13">
        <v>4800</v>
      </c>
      <c r="V792" s="14">
        <v>0</v>
      </c>
      <c r="W792" s="13">
        <v>1100</v>
      </c>
      <c r="X792" s="13">
        <v>3600</v>
      </c>
      <c r="Y792" s="13">
        <v>5800</v>
      </c>
      <c r="Z792" s="14">
        <v>2500</v>
      </c>
      <c r="AA792" s="13">
        <v>2</v>
      </c>
      <c r="AB792" s="13">
        <v>2.3356563478918142</v>
      </c>
      <c r="AC792" s="13">
        <v>16.607151487074617</v>
      </c>
      <c r="AD792" s="14">
        <v>5.3490043649210968</v>
      </c>
      <c r="AE792" s="13">
        <v>12</v>
      </c>
      <c r="AF792" s="13">
        <v>37.370501566269027</v>
      </c>
      <c r="AG792" s="13">
        <v>199.2858178448954</v>
      </c>
      <c r="AH792" s="14">
        <v>0</v>
      </c>
      <c r="AI792" s="13">
        <v>26.010858968464625</v>
      </c>
      <c r="AJ792" s="13">
        <v>11.300054952096028</v>
      </c>
      <c r="AK792" s="13">
        <v>6.7220407920544787</v>
      </c>
      <c r="AL792" s="14">
        <v>5.4554388201662976</v>
      </c>
      <c r="AM792" s="13">
        <v>156.06515381078776</v>
      </c>
      <c r="AN792" s="13">
        <v>180.80087923353645</v>
      </c>
      <c r="AO792" s="13">
        <v>80.664489504653744</v>
      </c>
      <c r="AP792" s="14">
        <v>0</v>
      </c>
    </row>
    <row r="793" spans="2:42" x14ac:dyDescent="0.25">
      <c r="B793" s="11">
        <v>790</v>
      </c>
      <c r="C793" s="13">
        <v>2005.2342328145826</v>
      </c>
      <c r="D793" s="13">
        <v>3041.3811708344369</v>
      </c>
      <c r="E793" s="13">
        <v>2188.1086405800575</v>
      </c>
      <c r="F793" s="14">
        <v>3633.0337611112959</v>
      </c>
      <c r="G793" s="13">
        <v>0</v>
      </c>
      <c r="H793" s="13">
        <v>0</v>
      </c>
      <c r="I793" s="13">
        <v>0</v>
      </c>
      <c r="J793" s="14">
        <v>0</v>
      </c>
      <c r="K793" s="13">
        <v>8</v>
      </c>
      <c r="L793" s="13">
        <v>12</v>
      </c>
      <c r="M793" s="13">
        <v>4</v>
      </c>
      <c r="N793" s="14">
        <v>1</v>
      </c>
      <c r="O793" s="13">
        <v>0.79791177200990204</v>
      </c>
      <c r="P793" s="13">
        <v>0.85487476049792899</v>
      </c>
      <c r="Q793" s="13">
        <v>0.95973296803183406</v>
      </c>
      <c r="R793" s="14">
        <v>0.99090738944820833</v>
      </c>
      <c r="S793" s="13">
        <v>1200</v>
      </c>
      <c r="T793" s="13">
        <v>2400</v>
      </c>
      <c r="U793" s="13">
        <v>1600</v>
      </c>
      <c r="V793" s="14">
        <v>1100</v>
      </c>
      <c r="W793" s="13">
        <v>1400</v>
      </c>
      <c r="X793" s="13">
        <v>2800</v>
      </c>
      <c r="Y793" s="13">
        <v>2600</v>
      </c>
      <c r="Z793" s="14">
        <v>3600</v>
      </c>
      <c r="AA793" s="13">
        <v>4.0195879204201148</v>
      </c>
      <c r="AB793" s="13">
        <v>5.6144490050239977</v>
      </c>
      <c r="AC793" s="13">
        <v>3.1212832659798186</v>
      </c>
      <c r="AD793" s="14">
        <v>2</v>
      </c>
      <c r="AE793" s="13">
        <v>32.156703363360919</v>
      </c>
      <c r="AF793" s="13">
        <v>67.373388060287965</v>
      </c>
      <c r="AG793" s="13">
        <v>12.485133063919275</v>
      </c>
      <c r="AH793" s="14">
        <v>2</v>
      </c>
      <c r="AI793" s="13">
        <v>32.35629311779752</v>
      </c>
      <c r="AJ793" s="13">
        <v>11.800579735224529</v>
      </c>
      <c r="AK793" s="13">
        <v>4.126782488290047</v>
      </c>
      <c r="AL793" s="14">
        <v>4.5466795972899909</v>
      </c>
      <c r="AM793" s="13">
        <v>258.85034494238016</v>
      </c>
      <c r="AN793" s="13">
        <v>141.60695682269434</v>
      </c>
      <c r="AO793" s="13">
        <v>16.507129953160188</v>
      </c>
      <c r="AP793" s="14">
        <v>4.5466795972899909</v>
      </c>
    </row>
    <row r="794" spans="2:42" x14ac:dyDescent="0.25">
      <c r="B794" s="11">
        <v>791</v>
      </c>
      <c r="C794" s="13">
        <v>2061.2922877368987</v>
      </c>
      <c r="D794" s="13">
        <v>2884.0627476938239</v>
      </c>
      <c r="E794" s="13">
        <v>2708.664924737383</v>
      </c>
      <c r="F794" s="14">
        <v>3655.4427508595932</v>
      </c>
      <c r="G794" s="13">
        <v>0</v>
      </c>
      <c r="H794" s="13">
        <v>0</v>
      </c>
      <c r="I794" s="13">
        <v>0</v>
      </c>
      <c r="J794" s="14">
        <v>0</v>
      </c>
      <c r="K794" s="13">
        <v>12</v>
      </c>
      <c r="L794" s="13">
        <v>10</v>
      </c>
      <c r="M794" s="13">
        <v>6</v>
      </c>
      <c r="N794" s="14">
        <v>2</v>
      </c>
      <c r="O794" s="13">
        <v>0.77621209253960122</v>
      </c>
      <c r="P794" s="13">
        <v>0.90150604458208539</v>
      </c>
      <c r="Q794" s="13">
        <v>0.77528969376070178</v>
      </c>
      <c r="R794" s="14">
        <v>0.98483282200314703</v>
      </c>
      <c r="S794" s="13">
        <v>1800</v>
      </c>
      <c r="T794" s="13">
        <v>2000</v>
      </c>
      <c r="U794" s="13">
        <v>2400</v>
      </c>
      <c r="V794" s="14">
        <v>2200</v>
      </c>
      <c r="W794" s="13">
        <v>2000</v>
      </c>
      <c r="X794" s="13">
        <v>2400</v>
      </c>
      <c r="Y794" s="13">
        <v>3400</v>
      </c>
      <c r="Z794" s="14">
        <v>4700</v>
      </c>
      <c r="AA794" s="13">
        <v>5.2675759484135414</v>
      </c>
      <c r="AB794" s="13">
        <v>2.2643559453621824</v>
      </c>
      <c r="AC794" s="13">
        <v>14.755549290385073</v>
      </c>
      <c r="AD794" s="14">
        <v>2</v>
      </c>
      <c r="AE794" s="13">
        <v>63.2109113809625</v>
      </c>
      <c r="AF794" s="13">
        <v>22.643559453621826</v>
      </c>
      <c r="AG794" s="13">
        <v>88.533295742310429</v>
      </c>
      <c r="AH794" s="14">
        <v>4</v>
      </c>
      <c r="AI794" s="13">
        <v>21.586972946834308</v>
      </c>
      <c r="AJ794" s="13">
        <v>11.918773634817521</v>
      </c>
      <c r="AK794" s="13">
        <v>12.209687458330722</v>
      </c>
      <c r="AL794" s="14">
        <v>3.4601840788671083</v>
      </c>
      <c r="AM794" s="13">
        <v>259.0436753620117</v>
      </c>
      <c r="AN794" s="13">
        <v>119.18773634817521</v>
      </c>
      <c r="AO794" s="13">
        <v>73.258124749984333</v>
      </c>
      <c r="AP794" s="14">
        <v>6.9203681577342167</v>
      </c>
    </row>
    <row r="795" spans="2:42" x14ac:dyDescent="0.25">
      <c r="B795" s="11">
        <v>792</v>
      </c>
      <c r="C795" s="13">
        <v>1938.5249189983103</v>
      </c>
      <c r="D795" s="13">
        <v>2892.8112727800667</v>
      </c>
      <c r="E795" s="13">
        <v>2316.5979730435056</v>
      </c>
      <c r="F795" s="14">
        <v>3600</v>
      </c>
      <c r="G795" s="13">
        <v>0</v>
      </c>
      <c r="H795" s="13">
        <v>0</v>
      </c>
      <c r="I795" s="13">
        <v>0</v>
      </c>
      <c r="J795" s="14">
        <v>0</v>
      </c>
      <c r="K795" s="13">
        <v>8</v>
      </c>
      <c r="L795" s="13">
        <v>9</v>
      </c>
      <c r="M795" s="13">
        <v>3</v>
      </c>
      <c r="N795" s="14">
        <v>0</v>
      </c>
      <c r="O795" s="13">
        <v>0.82536983884982218</v>
      </c>
      <c r="P795" s="13">
        <v>0.89877968343967785</v>
      </c>
      <c r="Q795" s="13">
        <v>0.90650169966308691</v>
      </c>
      <c r="R795" s="14">
        <v>1</v>
      </c>
      <c r="S795" s="13">
        <v>1200</v>
      </c>
      <c r="T795" s="13">
        <v>1800</v>
      </c>
      <c r="U795" s="13">
        <v>1200</v>
      </c>
      <c r="V795" s="14">
        <v>0</v>
      </c>
      <c r="W795" s="13">
        <v>1400</v>
      </c>
      <c r="X795" s="13">
        <v>2200</v>
      </c>
      <c r="Y795" s="13">
        <v>2200</v>
      </c>
      <c r="Z795" s="14">
        <v>2500</v>
      </c>
      <c r="AA795" s="13">
        <v>7.3231885113898896</v>
      </c>
      <c r="AB795" s="13">
        <v>2.645174005193232</v>
      </c>
      <c r="AC795" s="13">
        <v>11.782759341494543</v>
      </c>
      <c r="AD795" s="14">
        <v>4.1721215416473107</v>
      </c>
      <c r="AE795" s="13">
        <v>58.585508091119117</v>
      </c>
      <c r="AF795" s="13">
        <v>23.806566046739089</v>
      </c>
      <c r="AG795" s="13">
        <v>35.348278024483633</v>
      </c>
      <c r="AH795" s="14">
        <v>0</v>
      </c>
      <c r="AI795" s="13">
        <v>24.110240495642124</v>
      </c>
      <c r="AJ795" s="13">
        <v>13.550076644458308</v>
      </c>
      <c r="AK795" s="13">
        <v>10.656832739364594</v>
      </c>
      <c r="AL795" s="14">
        <v>4.9962171669445636</v>
      </c>
      <c r="AM795" s="13">
        <v>192.88192396513699</v>
      </c>
      <c r="AN795" s="13">
        <v>121.95068980012476</v>
      </c>
      <c r="AO795" s="13">
        <v>31.97049821809378</v>
      </c>
      <c r="AP795" s="14">
        <v>0</v>
      </c>
    </row>
    <row r="796" spans="2:42" x14ac:dyDescent="0.25">
      <c r="B796" s="11">
        <v>793</v>
      </c>
      <c r="C796" s="13">
        <v>2583.2507771824262</v>
      </c>
      <c r="D796" s="13">
        <v>2848.6785874477514</v>
      </c>
      <c r="E796" s="13">
        <v>2194.7786526454215</v>
      </c>
      <c r="F796" s="14">
        <v>3643.7312321834625</v>
      </c>
      <c r="G796" s="13">
        <v>0</v>
      </c>
      <c r="H796" s="13">
        <v>0</v>
      </c>
      <c r="I796" s="13">
        <v>0</v>
      </c>
      <c r="J796" s="14">
        <v>0</v>
      </c>
      <c r="K796" s="13">
        <v>14</v>
      </c>
      <c r="L796" s="13">
        <v>16</v>
      </c>
      <c r="M796" s="13">
        <v>2</v>
      </c>
      <c r="N796" s="14">
        <v>1</v>
      </c>
      <c r="O796" s="13">
        <v>0.61937463220087896</v>
      </c>
      <c r="P796" s="13">
        <v>0.91270388012760939</v>
      </c>
      <c r="Q796" s="13">
        <v>0.95681630467328327</v>
      </c>
      <c r="R796" s="14">
        <v>0.98799822780637503</v>
      </c>
      <c r="S796" s="13">
        <v>2100</v>
      </c>
      <c r="T796" s="13">
        <v>3200</v>
      </c>
      <c r="U796" s="13">
        <v>800</v>
      </c>
      <c r="V796" s="14">
        <v>1100</v>
      </c>
      <c r="W796" s="13">
        <v>2300</v>
      </c>
      <c r="X796" s="13">
        <v>3600</v>
      </c>
      <c r="Y796" s="13">
        <v>1800</v>
      </c>
      <c r="Z796" s="14">
        <v>3600</v>
      </c>
      <c r="AA796" s="13">
        <v>5.8169616883933024</v>
      </c>
      <c r="AB796" s="13">
        <v>2</v>
      </c>
      <c r="AC796" s="13">
        <v>7.7114971810695474</v>
      </c>
      <c r="AD796" s="14">
        <v>5.1165838977690274</v>
      </c>
      <c r="AE796" s="13">
        <v>81.437463637506227</v>
      </c>
      <c r="AF796" s="13">
        <v>32</v>
      </c>
      <c r="AG796" s="13">
        <v>15.422994362139095</v>
      </c>
      <c r="AH796" s="14">
        <v>5.1165838977690274</v>
      </c>
      <c r="AI796" s="13">
        <v>33.333076142373429</v>
      </c>
      <c r="AJ796" s="13">
        <v>5.85665078851516</v>
      </c>
      <c r="AK796" s="13">
        <v>7.8346331365484332</v>
      </c>
      <c r="AL796" s="14">
        <v>3.5246920816409641</v>
      </c>
      <c r="AM796" s="13">
        <v>466.66306599322797</v>
      </c>
      <c r="AN796" s="13">
        <v>93.706412616242559</v>
      </c>
      <c r="AO796" s="13">
        <v>15.669266273096866</v>
      </c>
      <c r="AP796" s="14">
        <v>3.5246920816409641</v>
      </c>
    </row>
    <row r="797" spans="2:42" x14ac:dyDescent="0.25">
      <c r="B797" s="11">
        <v>794</v>
      </c>
      <c r="C797" s="13">
        <v>1869.9377706400971</v>
      </c>
      <c r="D797" s="13">
        <v>2856.6190042298631</v>
      </c>
      <c r="E797" s="13">
        <v>2654.8324157139778</v>
      </c>
      <c r="F797" s="14">
        <v>3770.3964621740274</v>
      </c>
      <c r="G797" s="13">
        <v>0</v>
      </c>
      <c r="H797" s="13">
        <v>0</v>
      </c>
      <c r="I797" s="13">
        <v>0</v>
      </c>
      <c r="J797" s="14">
        <v>0</v>
      </c>
      <c r="K797" s="13">
        <v>7</v>
      </c>
      <c r="L797" s="13">
        <v>11</v>
      </c>
      <c r="M797" s="13">
        <v>6</v>
      </c>
      <c r="N797" s="14">
        <v>3</v>
      </c>
      <c r="O797" s="13">
        <v>0.85564344713583973</v>
      </c>
      <c r="P797" s="13">
        <v>0.91016687774957694</v>
      </c>
      <c r="Q797" s="13">
        <v>0.79101038075702268</v>
      </c>
      <c r="R797" s="14">
        <v>0.95480675205286603</v>
      </c>
      <c r="S797" s="13">
        <v>1050</v>
      </c>
      <c r="T797" s="13">
        <v>2200</v>
      </c>
      <c r="U797" s="13">
        <v>2400</v>
      </c>
      <c r="V797" s="14">
        <v>3300</v>
      </c>
      <c r="W797" s="13">
        <v>1250</v>
      </c>
      <c r="X797" s="13">
        <v>2600</v>
      </c>
      <c r="Y797" s="13">
        <v>3400</v>
      </c>
      <c r="Z797" s="14">
        <v>5800</v>
      </c>
      <c r="AA797" s="13">
        <v>2</v>
      </c>
      <c r="AB797" s="13">
        <v>2.8407016234246356</v>
      </c>
      <c r="AC797" s="13">
        <v>11.288485165848481</v>
      </c>
      <c r="AD797" s="14">
        <v>5.7791408892880094</v>
      </c>
      <c r="AE797" s="13">
        <v>14</v>
      </c>
      <c r="AF797" s="13">
        <v>31.247717857670992</v>
      </c>
      <c r="AG797" s="13">
        <v>67.730910995090881</v>
      </c>
      <c r="AH797" s="14">
        <v>17.337422667864029</v>
      </c>
      <c r="AI797" s="13">
        <v>27.696205160627255</v>
      </c>
      <c r="AJ797" s="13">
        <v>8.9192707439034766</v>
      </c>
      <c r="AK797" s="13">
        <v>13.790269143308794</v>
      </c>
      <c r="AL797" s="14">
        <v>5.0672386180241507</v>
      </c>
      <c r="AM797" s="13">
        <v>193.87343612439079</v>
      </c>
      <c r="AN797" s="13">
        <v>98.111978182938245</v>
      </c>
      <c r="AO797" s="13">
        <v>82.741614859852774</v>
      </c>
      <c r="AP797" s="14">
        <v>15.201715854072452</v>
      </c>
    </row>
    <row r="798" spans="2:42" x14ac:dyDescent="0.25">
      <c r="B798" s="11">
        <v>795</v>
      </c>
      <c r="C798" s="13">
        <v>1878.596721875273</v>
      </c>
      <c r="D798" s="13">
        <v>2877.6202563063412</v>
      </c>
      <c r="E798" s="13">
        <v>2197.8741324921816</v>
      </c>
      <c r="F798" s="14">
        <v>3600</v>
      </c>
      <c r="G798" s="13">
        <v>0</v>
      </c>
      <c r="H798" s="13">
        <v>0</v>
      </c>
      <c r="I798" s="13">
        <v>0</v>
      </c>
      <c r="J798" s="14">
        <v>0</v>
      </c>
      <c r="K798" s="13">
        <v>6</v>
      </c>
      <c r="L798" s="13">
        <v>11</v>
      </c>
      <c r="M798" s="13">
        <v>2</v>
      </c>
      <c r="N798" s="14">
        <v>0</v>
      </c>
      <c r="O798" s="13">
        <v>0.85169955923420904</v>
      </c>
      <c r="P798" s="13">
        <v>0.90352435986022372</v>
      </c>
      <c r="Q798" s="13">
        <v>0.95546872723725917</v>
      </c>
      <c r="R798" s="14">
        <v>1</v>
      </c>
      <c r="S798" s="13">
        <v>900</v>
      </c>
      <c r="T798" s="13">
        <v>2200</v>
      </c>
      <c r="U798" s="13">
        <v>800</v>
      </c>
      <c r="V798" s="14">
        <v>0</v>
      </c>
      <c r="W798" s="13">
        <v>1100</v>
      </c>
      <c r="X798" s="13">
        <v>2600</v>
      </c>
      <c r="Y798" s="13">
        <v>1800</v>
      </c>
      <c r="Z798" s="14">
        <v>2500</v>
      </c>
      <c r="AA798" s="13">
        <v>4.0164160134012441</v>
      </c>
      <c r="AB798" s="13">
        <v>3.1090439758794925</v>
      </c>
      <c r="AC798" s="13">
        <v>11.379791620724376</v>
      </c>
      <c r="AD798" s="14">
        <v>5.1181823338102204</v>
      </c>
      <c r="AE798" s="13">
        <v>24.098496080407465</v>
      </c>
      <c r="AF798" s="13">
        <v>34.199483734674416</v>
      </c>
      <c r="AG798" s="13">
        <v>22.759583241448752</v>
      </c>
      <c r="AH798" s="14">
        <v>0</v>
      </c>
      <c r="AI798" s="13">
        <v>31.575689770388557</v>
      </c>
      <c r="AJ798" s="13">
        <v>9.5204943696912103</v>
      </c>
      <c r="AK798" s="13">
        <v>4.6514665738623577</v>
      </c>
      <c r="AL798" s="14">
        <v>5.9398044907593475</v>
      </c>
      <c r="AM798" s="13">
        <v>189.45413862233136</v>
      </c>
      <c r="AN798" s="13">
        <v>104.72543806660332</v>
      </c>
      <c r="AO798" s="13">
        <v>9.3029331477247155</v>
      </c>
      <c r="AP798" s="14">
        <v>0</v>
      </c>
    </row>
    <row r="799" spans="2:42" x14ac:dyDescent="0.25">
      <c r="B799" s="11">
        <v>796</v>
      </c>
      <c r="C799" s="13">
        <v>2062.9270439611305</v>
      </c>
      <c r="D799" s="13">
        <v>3196.6066072078997</v>
      </c>
      <c r="E799" s="13">
        <v>2615.6228472858161</v>
      </c>
      <c r="F799" s="14">
        <v>3710.5726462877474</v>
      </c>
      <c r="G799" s="13">
        <v>0</v>
      </c>
      <c r="H799" s="13">
        <v>0</v>
      </c>
      <c r="I799" s="13">
        <v>0</v>
      </c>
      <c r="J799" s="14">
        <v>0</v>
      </c>
      <c r="K799" s="13">
        <v>9</v>
      </c>
      <c r="L799" s="13">
        <v>20</v>
      </c>
      <c r="M799" s="13">
        <v>6</v>
      </c>
      <c r="N799" s="14">
        <v>2</v>
      </c>
      <c r="O799" s="13">
        <v>0.775596987146845</v>
      </c>
      <c r="P799" s="13">
        <v>0.81336251828340855</v>
      </c>
      <c r="Q799" s="13">
        <v>0.80286804428976888</v>
      </c>
      <c r="R799" s="14">
        <v>0.97020065180549153</v>
      </c>
      <c r="S799" s="13">
        <v>1350</v>
      </c>
      <c r="T799" s="13">
        <v>4000</v>
      </c>
      <c r="U799" s="13">
        <v>2400</v>
      </c>
      <c r="V799" s="14">
        <v>2200</v>
      </c>
      <c r="W799" s="13">
        <v>1550</v>
      </c>
      <c r="X799" s="13">
        <v>4400</v>
      </c>
      <c r="Y799" s="13">
        <v>3400</v>
      </c>
      <c r="Z799" s="14">
        <v>4700</v>
      </c>
      <c r="AA799" s="13">
        <v>2.8039889482948146</v>
      </c>
      <c r="AB799" s="13">
        <v>2.1790965833347213</v>
      </c>
      <c r="AC799" s="13">
        <v>12.075594608291603</v>
      </c>
      <c r="AD799" s="14">
        <v>5.8146371301711994</v>
      </c>
      <c r="AE799" s="13">
        <v>25.235900534653332</v>
      </c>
      <c r="AF799" s="13">
        <v>43.58193166669443</v>
      </c>
      <c r="AG799" s="13">
        <v>72.453567649749615</v>
      </c>
      <c r="AH799" s="14">
        <v>11.629274260342399</v>
      </c>
      <c r="AI799" s="13">
        <v>33.100493108209974</v>
      </c>
      <c r="AJ799" s="13">
        <v>11.258802100259857</v>
      </c>
      <c r="AK799" s="13">
        <v>11.580240076936137</v>
      </c>
      <c r="AL799" s="14">
        <v>4.9131282198518402</v>
      </c>
      <c r="AM799" s="13">
        <v>297.9044379738898</v>
      </c>
      <c r="AN799" s="13">
        <v>225.17604200519713</v>
      </c>
      <c r="AO799" s="13">
        <v>69.481440461616828</v>
      </c>
      <c r="AP799" s="14">
        <v>9.8262564397036805</v>
      </c>
    </row>
    <row r="800" spans="2:42" x14ac:dyDescent="0.25">
      <c r="B800" s="11">
        <v>797</v>
      </c>
      <c r="C800" s="13">
        <v>2116.9125130659504</v>
      </c>
      <c r="D800" s="13">
        <v>2900.865440425117</v>
      </c>
      <c r="E800" s="13">
        <v>2264.6749582695361</v>
      </c>
      <c r="F800" s="14">
        <v>3718.2201167767644</v>
      </c>
      <c r="G800" s="13">
        <v>0</v>
      </c>
      <c r="H800" s="13">
        <v>0</v>
      </c>
      <c r="I800" s="13">
        <v>0</v>
      </c>
      <c r="J800" s="14">
        <v>0</v>
      </c>
      <c r="K800" s="13">
        <v>9</v>
      </c>
      <c r="L800" s="13">
        <v>14</v>
      </c>
      <c r="M800" s="13">
        <v>4</v>
      </c>
      <c r="N800" s="14">
        <v>2</v>
      </c>
      <c r="O800" s="13">
        <v>0.75581772516555268</v>
      </c>
      <c r="P800" s="13">
        <v>0.89628424806183848</v>
      </c>
      <c r="Q800" s="13">
        <v>0.92728538916005587</v>
      </c>
      <c r="R800" s="14">
        <v>0.96820518606648642</v>
      </c>
      <c r="S800" s="13">
        <v>1350</v>
      </c>
      <c r="T800" s="13">
        <v>2800</v>
      </c>
      <c r="U800" s="13">
        <v>1600</v>
      </c>
      <c r="V800" s="14">
        <v>2200</v>
      </c>
      <c r="W800" s="13">
        <v>1550</v>
      </c>
      <c r="X800" s="13">
        <v>3200</v>
      </c>
      <c r="Y800" s="13">
        <v>2600</v>
      </c>
      <c r="Z800" s="14">
        <v>4700</v>
      </c>
      <c r="AA800" s="13">
        <v>6.6296680205209482</v>
      </c>
      <c r="AB800" s="13">
        <v>2.1729164369711929</v>
      </c>
      <c r="AC800" s="13">
        <v>6.1844861335753629</v>
      </c>
      <c r="AD800" s="14">
        <v>5.8463934414001226</v>
      </c>
      <c r="AE800" s="13">
        <v>59.667012184688531</v>
      </c>
      <c r="AF800" s="13">
        <v>30.420830117596701</v>
      </c>
      <c r="AG800" s="13">
        <v>24.737944534301452</v>
      </c>
      <c r="AH800" s="14">
        <v>11.692786882800245</v>
      </c>
      <c r="AI800" s="13">
        <v>32.439495952990619</v>
      </c>
      <c r="AJ800" s="13">
        <v>8.4949894766682785</v>
      </c>
      <c r="AK800" s="13">
        <v>6.9041438176145782</v>
      </c>
      <c r="AL800" s="14">
        <v>5.5997395746647687</v>
      </c>
      <c r="AM800" s="13">
        <v>291.95546357691558</v>
      </c>
      <c r="AN800" s="13">
        <v>118.9298526733559</v>
      </c>
      <c r="AO800" s="13">
        <v>27.616575270458313</v>
      </c>
      <c r="AP800" s="14">
        <v>11.199479149329537</v>
      </c>
    </row>
    <row r="801" spans="2:42" x14ac:dyDescent="0.25">
      <c r="B801" s="11">
        <v>798</v>
      </c>
      <c r="C801" s="13">
        <v>1972.6786636775828</v>
      </c>
      <c r="D801" s="13">
        <v>2820.1206922841789</v>
      </c>
      <c r="E801" s="13">
        <v>2454.4233523018747</v>
      </c>
      <c r="F801" s="14">
        <v>3636.4790863322241</v>
      </c>
      <c r="G801" s="13">
        <v>0</v>
      </c>
      <c r="H801" s="13">
        <v>0</v>
      </c>
      <c r="I801" s="13">
        <v>0</v>
      </c>
      <c r="J801" s="14">
        <v>0</v>
      </c>
      <c r="K801" s="13">
        <v>7</v>
      </c>
      <c r="L801" s="13">
        <v>10</v>
      </c>
      <c r="M801" s="13">
        <v>5</v>
      </c>
      <c r="N801" s="14">
        <v>1</v>
      </c>
      <c r="O801" s="13">
        <v>0.81107989327424801</v>
      </c>
      <c r="P801" s="13">
        <v>0.92194635751355369</v>
      </c>
      <c r="Q801" s="13">
        <v>0.85559811759064308</v>
      </c>
      <c r="R801" s="14">
        <v>0.98996856974392311</v>
      </c>
      <c r="S801" s="13">
        <v>1050</v>
      </c>
      <c r="T801" s="13">
        <v>2000</v>
      </c>
      <c r="U801" s="13">
        <v>2000</v>
      </c>
      <c r="V801" s="14">
        <v>1100</v>
      </c>
      <c r="W801" s="13">
        <v>1250</v>
      </c>
      <c r="X801" s="13">
        <v>2400</v>
      </c>
      <c r="Y801" s="13">
        <v>3000</v>
      </c>
      <c r="Z801" s="14">
        <v>3600</v>
      </c>
      <c r="AA801" s="13">
        <v>5.2421251455575133</v>
      </c>
      <c r="AB801" s="13">
        <v>2.854050398799417</v>
      </c>
      <c r="AC801" s="13">
        <v>12.76115120469672</v>
      </c>
      <c r="AD801" s="14">
        <v>2</v>
      </c>
      <c r="AE801" s="13">
        <v>36.69487601890259</v>
      </c>
      <c r="AF801" s="13">
        <v>28.540503987994171</v>
      </c>
      <c r="AG801" s="13">
        <v>63.805756023483596</v>
      </c>
      <c r="AH801" s="14">
        <v>2</v>
      </c>
      <c r="AI801" s="13">
        <v>33.621439666597162</v>
      </c>
      <c r="AJ801" s="13">
        <v>8.385674119248856</v>
      </c>
      <c r="AK801" s="13">
        <v>8.0327198622506817</v>
      </c>
      <c r="AL801" s="14">
        <v>5.2226297843754361</v>
      </c>
      <c r="AM801" s="13">
        <v>235.35007766618014</v>
      </c>
      <c r="AN801" s="13">
        <v>83.856741192488556</v>
      </c>
      <c r="AO801" s="13">
        <v>40.163599311253407</v>
      </c>
      <c r="AP801" s="14">
        <v>5.2226297843754361</v>
      </c>
    </row>
    <row r="802" spans="2:42" x14ac:dyDescent="0.25">
      <c r="B802" s="11">
        <v>799</v>
      </c>
      <c r="C802" s="13">
        <v>2242.7661886916317</v>
      </c>
      <c r="D802" s="13">
        <v>2976.4582065967979</v>
      </c>
      <c r="E802" s="13">
        <v>2399.7734018100732</v>
      </c>
      <c r="F802" s="14">
        <v>3643.3094378603923</v>
      </c>
      <c r="G802" s="13">
        <v>0</v>
      </c>
      <c r="H802" s="13">
        <v>0</v>
      </c>
      <c r="I802" s="13">
        <v>0</v>
      </c>
      <c r="J802" s="14">
        <v>0</v>
      </c>
      <c r="K802" s="13">
        <v>12</v>
      </c>
      <c r="L802" s="13">
        <v>10</v>
      </c>
      <c r="M802" s="13">
        <v>4</v>
      </c>
      <c r="N802" s="14">
        <v>1</v>
      </c>
      <c r="O802" s="13">
        <v>0.71340472674657007</v>
      </c>
      <c r="P802" s="13">
        <v>0.8735214202697541</v>
      </c>
      <c r="Q802" s="13">
        <v>0.87508262172421636</v>
      </c>
      <c r="R802" s="14">
        <v>0.98811261063627176</v>
      </c>
      <c r="S802" s="13">
        <v>1800</v>
      </c>
      <c r="T802" s="13">
        <v>2000</v>
      </c>
      <c r="U802" s="13">
        <v>1600</v>
      </c>
      <c r="V802" s="14">
        <v>1100</v>
      </c>
      <c r="W802" s="13">
        <v>2000</v>
      </c>
      <c r="X802" s="13">
        <v>2400</v>
      </c>
      <c r="Y802" s="13">
        <v>2600</v>
      </c>
      <c r="Z802" s="14">
        <v>3600</v>
      </c>
      <c r="AA802" s="13">
        <v>5.3677385127467803</v>
      </c>
      <c r="AB802" s="13">
        <v>3.932797705567646</v>
      </c>
      <c r="AC802" s="13">
        <v>15.299137652307913</v>
      </c>
      <c r="AD802" s="14">
        <v>2</v>
      </c>
      <c r="AE802" s="13">
        <v>64.412862152961367</v>
      </c>
      <c r="AF802" s="13">
        <v>39.327977055676456</v>
      </c>
      <c r="AG802" s="13">
        <v>61.19655060923165</v>
      </c>
      <c r="AH802" s="14">
        <v>2</v>
      </c>
      <c r="AI802" s="13">
        <v>29.02369427766482</v>
      </c>
      <c r="AJ802" s="13">
        <v>14.28011777558778</v>
      </c>
      <c r="AK802" s="13">
        <v>7.1859904373331496</v>
      </c>
      <c r="AL802" s="14">
        <v>6.5589203418843818</v>
      </c>
      <c r="AM802" s="13">
        <v>348.28433133197785</v>
      </c>
      <c r="AN802" s="13">
        <v>142.8011777558778</v>
      </c>
      <c r="AO802" s="13">
        <v>28.743961749332598</v>
      </c>
      <c r="AP802" s="14">
        <v>6.5589203418843818</v>
      </c>
    </row>
    <row r="803" spans="2:42" x14ac:dyDescent="0.25">
      <c r="B803" s="11">
        <v>800</v>
      </c>
      <c r="C803" s="13">
        <v>2529.2502587059748</v>
      </c>
      <c r="D803" s="13">
        <v>2811.1174094806988</v>
      </c>
      <c r="E803" s="13">
        <v>2513.1042677732535</v>
      </c>
      <c r="F803" s="14">
        <v>3600</v>
      </c>
      <c r="G803" s="13">
        <v>0</v>
      </c>
      <c r="H803" s="13">
        <v>0</v>
      </c>
      <c r="I803" s="13">
        <v>0</v>
      </c>
      <c r="J803" s="14">
        <v>0</v>
      </c>
      <c r="K803" s="13">
        <v>14</v>
      </c>
      <c r="L803" s="13">
        <v>7</v>
      </c>
      <c r="M803" s="13">
        <v>6</v>
      </c>
      <c r="N803" s="14">
        <v>0</v>
      </c>
      <c r="O803" s="13">
        <v>0.63259853171611358</v>
      </c>
      <c r="P803" s="13">
        <v>0.92489911350956389</v>
      </c>
      <c r="Q803" s="13">
        <v>0.83561992509794025</v>
      </c>
      <c r="R803" s="14">
        <v>1</v>
      </c>
      <c r="S803" s="13">
        <v>2100</v>
      </c>
      <c r="T803" s="13">
        <v>1400</v>
      </c>
      <c r="U803" s="13">
        <v>2400</v>
      </c>
      <c r="V803" s="14">
        <v>0</v>
      </c>
      <c r="W803" s="13">
        <v>2300</v>
      </c>
      <c r="X803" s="13">
        <v>1800</v>
      </c>
      <c r="Y803" s="13">
        <v>3400</v>
      </c>
      <c r="Z803" s="14">
        <v>2500</v>
      </c>
      <c r="AA803" s="13">
        <v>9.3382319429864733</v>
      </c>
      <c r="AB803" s="13">
        <v>5.3295681447790937</v>
      </c>
      <c r="AC803" s="13">
        <v>9.4364461781751867</v>
      </c>
      <c r="AD803" s="14">
        <v>7.0790366585410371</v>
      </c>
      <c r="AE803" s="13">
        <v>130.73524720181064</v>
      </c>
      <c r="AF803" s="13">
        <v>37.306977013453654</v>
      </c>
      <c r="AG803" s="13">
        <v>56.618677069051117</v>
      </c>
      <c r="AH803" s="14">
        <v>0</v>
      </c>
      <c r="AI803" s="13">
        <v>28.451633366213272</v>
      </c>
      <c r="AJ803" s="13">
        <v>10.119757076110611</v>
      </c>
      <c r="AK803" s="13">
        <v>10.289162810071991</v>
      </c>
      <c r="AL803" s="14">
        <v>6.6895253167985089</v>
      </c>
      <c r="AM803" s="13">
        <v>398.32286712698578</v>
      </c>
      <c r="AN803" s="13">
        <v>70.838299532774272</v>
      </c>
      <c r="AO803" s="13">
        <v>61.734976860431942</v>
      </c>
      <c r="AP803" s="14">
        <v>0</v>
      </c>
    </row>
    <row r="804" spans="2:42" x14ac:dyDescent="0.25">
      <c r="B804" s="11">
        <v>801</v>
      </c>
      <c r="C804" s="13">
        <v>2246.5616713371601</v>
      </c>
      <c r="D804" s="13">
        <v>2830.8117696905515</v>
      </c>
      <c r="E804" s="13">
        <v>2161.857246997934</v>
      </c>
      <c r="F804" s="14">
        <v>3600</v>
      </c>
      <c r="G804" s="13">
        <v>0</v>
      </c>
      <c r="H804" s="13">
        <v>0</v>
      </c>
      <c r="I804" s="13">
        <v>0</v>
      </c>
      <c r="J804" s="14">
        <v>0</v>
      </c>
      <c r="K804" s="13">
        <v>11</v>
      </c>
      <c r="L804" s="13">
        <v>8</v>
      </c>
      <c r="M804" s="13">
        <v>1</v>
      </c>
      <c r="N804" s="14">
        <v>0</v>
      </c>
      <c r="O804" s="13">
        <v>0.71219945591241007</v>
      </c>
      <c r="P804" s="13">
        <v>0.91846445879523009</v>
      </c>
      <c r="Q804" s="13">
        <v>0.97138698816314895</v>
      </c>
      <c r="R804" s="14">
        <v>1</v>
      </c>
      <c r="S804" s="13">
        <v>1650</v>
      </c>
      <c r="T804" s="13">
        <v>1600</v>
      </c>
      <c r="U804" s="13">
        <v>400</v>
      </c>
      <c r="V804" s="14">
        <v>0</v>
      </c>
      <c r="W804" s="13">
        <v>1850</v>
      </c>
      <c r="X804" s="13">
        <v>2000</v>
      </c>
      <c r="Y804" s="13">
        <v>1400</v>
      </c>
      <c r="Z804" s="14">
        <v>2500</v>
      </c>
      <c r="AA804" s="13">
        <v>8.9889990708459564</v>
      </c>
      <c r="AB804" s="13">
        <v>5.251545583902443</v>
      </c>
      <c r="AC804" s="13">
        <v>9.0756669853854675</v>
      </c>
      <c r="AD804" s="14">
        <v>7.32065403331708</v>
      </c>
      <c r="AE804" s="13">
        <v>98.878989779305527</v>
      </c>
      <c r="AF804" s="13">
        <v>42.012364671219544</v>
      </c>
      <c r="AG804" s="13">
        <v>9.0756669853854675</v>
      </c>
      <c r="AH804" s="14">
        <v>0</v>
      </c>
      <c r="AI804" s="13">
        <v>28.68670851880217</v>
      </c>
      <c r="AJ804" s="13">
        <v>9.4248518329561275</v>
      </c>
      <c r="AK804" s="13">
        <v>11.525701537147304</v>
      </c>
      <c r="AL804" s="14">
        <v>5.1433116011331039</v>
      </c>
      <c r="AM804" s="13">
        <v>315.55379370682385</v>
      </c>
      <c r="AN804" s="13">
        <v>75.39881466364902</v>
      </c>
      <c r="AO804" s="13">
        <v>11.525701537147304</v>
      </c>
      <c r="AP804" s="14">
        <v>0</v>
      </c>
    </row>
    <row r="805" spans="2:42" x14ac:dyDescent="0.25">
      <c r="B805" s="11">
        <v>802</v>
      </c>
      <c r="C805" s="13">
        <v>2133.7164693439595</v>
      </c>
      <c r="D805" s="13">
        <v>3016.7868901515785</v>
      </c>
      <c r="E805" s="13">
        <v>2274.8461344117172</v>
      </c>
      <c r="F805" s="14">
        <v>3600</v>
      </c>
      <c r="G805" s="13">
        <v>0</v>
      </c>
      <c r="H805" s="13">
        <v>0</v>
      </c>
      <c r="I805" s="13">
        <v>0</v>
      </c>
      <c r="J805" s="14">
        <v>0</v>
      </c>
      <c r="K805" s="13">
        <v>9</v>
      </c>
      <c r="L805" s="13">
        <v>12</v>
      </c>
      <c r="M805" s="13">
        <v>3</v>
      </c>
      <c r="N805" s="14">
        <v>0</v>
      </c>
      <c r="O805" s="13">
        <v>0.74986532793269478</v>
      </c>
      <c r="P805" s="13">
        <v>0.86184410588888594</v>
      </c>
      <c r="Q805" s="13">
        <v>0.92313935796939828</v>
      </c>
      <c r="R805" s="14">
        <v>1</v>
      </c>
      <c r="S805" s="13">
        <v>1350</v>
      </c>
      <c r="T805" s="13">
        <v>2400</v>
      </c>
      <c r="U805" s="13">
        <v>1200</v>
      </c>
      <c r="V805" s="14">
        <v>0</v>
      </c>
      <c r="W805" s="13">
        <v>1550</v>
      </c>
      <c r="X805" s="13">
        <v>2800</v>
      </c>
      <c r="Y805" s="13">
        <v>2200</v>
      </c>
      <c r="Z805" s="14">
        <v>2500</v>
      </c>
      <c r="AA805" s="13">
        <v>7.111870139755033</v>
      </c>
      <c r="AB805" s="13">
        <v>2.6841863342534573</v>
      </c>
      <c r="AC805" s="13">
        <v>6.5751322064858817</v>
      </c>
      <c r="AD805" s="14">
        <v>5.3931508165663189</v>
      </c>
      <c r="AE805" s="13">
        <v>64.006831257795298</v>
      </c>
      <c r="AF805" s="13">
        <v>32.210236011041488</v>
      </c>
      <c r="AG805" s="13">
        <v>19.725396619457644</v>
      </c>
      <c r="AH805" s="14">
        <v>0</v>
      </c>
      <c r="AI805" s="13">
        <v>32.909677391013801</v>
      </c>
      <c r="AJ805" s="13">
        <v>13.894520959080239</v>
      </c>
      <c r="AK805" s="13">
        <v>11.871421880858527</v>
      </c>
      <c r="AL805" s="14">
        <v>4.6412577233856789</v>
      </c>
      <c r="AM805" s="13">
        <v>296.18709651912422</v>
      </c>
      <c r="AN805" s="13">
        <v>166.73425150896287</v>
      </c>
      <c r="AO805" s="13">
        <v>35.614265642575582</v>
      </c>
      <c r="AP805" s="14">
        <v>0</v>
      </c>
    </row>
    <row r="806" spans="2:42" x14ac:dyDescent="0.25">
      <c r="B806" s="11">
        <v>803</v>
      </c>
      <c r="C806" s="13">
        <v>2539.5473697888297</v>
      </c>
      <c r="D806" s="13">
        <v>2856.0269954158089</v>
      </c>
      <c r="E806" s="13">
        <v>2958.1600568826998</v>
      </c>
      <c r="F806" s="14">
        <v>3600</v>
      </c>
      <c r="G806" s="13">
        <v>0</v>
      </c>
      <c r="H806" s="13">
        <v>0</v>
      </c>
      <c r="I806" s="13">
        <v>0</v>
      </c>
      <c r="J806" s="14">
        <v>0</v>
      </c>
      <c r="K806" s="13">
        <v>16</v>
      </c>
      <c r="L806" s="13">
        <v>11</v>
      </c>
      <c r="M806" s="13">
        <v>9</v>
      </c>
      <c r="N806" s="14">
        <v>0</v>
      </c>
      <c r="O806" s="13">
        <v>0.63003353236645643</v>
      </c>
      <c r="P806" s="13">
        <v>0.91035554081710146</v>
      </c>
      <c r="Q806" s="13">
        <v>0.70990073546357524</v>
      </c>
      <c r="R806" s="14">
        <v>1</v>
      </c>
      <c r="S806" s="13">
        <v>2400</v>
      </c>
      <c r="T806" s="13">
        <v>2200</v>
      </c>
      <c r="U806" s="13">
        <v>3600</v>
      </c>
      <c r="V806" s="14">
        <v>0</v>
      </c>
      <c r="W806" s="13">
        <v>2600</v>
      </c>
      <c r="X806" s="13">
        <v>2600</v>
      </c>
      <c r="Y806" s="13">
        <v>4600</v>
      </c>
      <c r="Z806" s="14">
        <v>2500</v>
      </c>
      <c r="AA806" s="13">
        <v>5.629925054562829</v>
      </c>
      <c r="AB806" s="13">
        <v>4.5311051805906084</v>
      </c>
      <c r="AC806" s="13">
        <v>12.194917258690676</v>
      </c>
      <c r="AD806" s="14">
        <v>4.5135554410157388</v>
      </c>
      <c r="AE806" s="13">
        <v>90.078800873005264</v>
      </c>
      <c r="AF806" s="13">
        <v>49.84215698649669</v>
      </c>
      <c r="AG806" s="13">
        <v>109.75425532821609</v>
      </c>
      <c r="AH806" s="14">
        <v>0</v>
      </c>
      <c r="AI806" s="13">
        <v>27.667057032456096</v>
      </c>
      <c r="AJ806" s="13">
        <v>7.2041694760797519</v>
      </c>
      <c r="AK806" s="13">
        <v>11.013023904223308</v>
      </c>
      <c r="AL806" s="14">
        <v>5.8407766523551885</v>
      </c>
      <c r="AM806" s="13">
        <v>442.67291251929754</v>
      </c>
      <c r="AN806" s="13">
        <v>79.245864236877267</v>
      </c>
      <c r="AO806" s="13">
        <v>99.117215138009769</v>
      </c>
      <c r="AP806" s="14">
        <v>0</v>
      </c>
    </row>
    <row r="807" spans="2:42" x14ac:dyDescent="0.25">
      <c r="B807" s="11">
        <v>804</v>
      </c>
      <c r="C807" s="13">
        <v>2655.1620190701697</v>
      </c>
      <c r="D807" s="13">
        <v>2788.4725138972917</v>
      </c>
      <c r="E807" s="13">
        <v>2165.8698285347959</v>
      </c>
      <c r="F807" s="14">
        <v>3600</v>
      </c>
      <c r="G807" s="13">
        <v>0</v>
      </c>
      <c r="H807" s="13">
        <v>0</v>
      </c>
      <c r="I807" s="13">
        <v>0</v>
      </c>
      <c r="J807" s="14">
        <v>0</v>
      </c>
      <c r="K807" s="13">
        <v>15</v>
      </c>
      <c r="L807" s="13">
        <v>7</v>
      </c>
      <c r="M807" s="13">
        <v>1</v>
      </c>
      <c r="N807" s="14">
        <v>0</v>
      </c>
      <c r="O807" s="13">
        <v>0.60259976171258867</v>
      </c>
      <c r="P807" s="13">
        <v>0.93241012312010407</v>
      </c>
      <c r="Q807" s="13">
        <v>0.96958735577412025</v>
      </c>
      <c r="R807" s="14">
        <v>1</v>
      </c>
      <c r="S807" s="13">
        <v>2250</v>
      </c>
      <c r="T807" s="13">
        <v>1400</v>
      </c>
      <c r="U807" s="13">
        <v>400</v>
      </c>
      <c r="V807" s="14">
        <v>0</v>
      </c>
      <c r="W807" s="13">
        <v>2450</v>
      </c>
      <c r="X807" s="13">
        <v>1800</v>
      </c>
      <c r="Y807" s="13">
        <v>1400</v>
      </c>
      <c r="Z807" s="14">
        <v>2500</v>
      </c>
      <c r="AA807" s="13">
        <v>9.9631646643582439</v>
      </c>
      <c r="AB807" s="13">
        <v>3.6799597126191794</v>
      </c>
      <c r="AC807" s="13">
        <v>9.5028720413076169</v>
      </c>
      <c r="AD807" s="14">
        <v>3.254661582985968</v>
      </c>
      <c r="AE807" s="13">
        <v>149.44746996537367</v>
      </c>
      <c r="AF807" s="13">
        <v>25.759717988334256</v>
      </c>
      <c r="AG807" s="13">
        <v>9.5028720413076169</v>
      </c>
      <c r="AH807" s="14">
        <v>0</v>
      </c>
      <c r="AI807" s="13">
        <v>28.187258211233242</v>
      </c>
      <c r="AJ807" s="13">
        <v>10.22424353124511</v>
      </c>
      <c r="AK807" s="13">
        <v>12.394231801325798</v>
      </c>
      <c r="AL807" s="14">
        <v>6.4686246311460662</v>
      </c>
      <c r="AM807" s="13">
        <v>422.80887316849862</v>
      </c>
      <c r="AN807" s="13">
        <v>71.569704718715769</v>
      </c>
      <c r="AO807" s="13">
        <v>12.394231801325798</v>
      </c>
      <c r="AP807" s="14">
        <v>0</v>
      </c>
    </row>
    <row r="808" spans="2:42" x14ac:dyDescent="0.25">
      <c r="B808" s="11">
        <v>805</v>
      </c>
      <c r="C808" s="13">
        <v>3556.8201768325653</v>
      </c>
      <c r="D808" s="13">
        <v>3153.9346375139685</v>
      </c>
      <c r="E808" s="13">
        <v>2213.0236994914562</v>
      </c>
      <c r="F808" s="14">
        <v>3650.6008753934975</v>
      </c>
      <c r="G808" s="13">
        <v>0</v>
      </c>
      <c r="H808" s="13">
        <v>0</v>
      </c>
      <c r="I808" s="13">
        <v>0</v>
      </c>
      <c r="J808" s="14">
        <v>0</v>
      </c>
      <c r="K808" s="13">
        <v>23</v>
      </c>
      <c r="L808" s="13">
        <v>18</v>
      </c>
      <c r="M808" s="13">
        <v>2</v>
      </c>
      <c r="N808" s="14">
        <v>1</v>
      </c>
      <c r="O808" s="13">
        <v>0.4498400032764206</v>
      </c>
      <c r="P808" s="13">
        <v>0.82436711562589726</v>
      </c>
      <c r="Q808" s="13">
        <v>0.94892793081365168</v>
      </c>
      <c r="R808" s="14">
        <v>0.98613902830775957</v>
      </c>
      <c r="S808" s="13">
        <v>3450</v>
      </c>
      <c r="T808" s="13">
        <v>3600</v>
      </c>
      <c r="U808" s="13">
        <v>800</v>
      </c>
      <c r="V808" s="14">
        <v>1100</v>
      </c>
      <c r="W808" s="13">
        <v>3650</v>
      </c>
      <c r="X808" s="13">
        <v>4000</v>
      </c>
      <c r="Y808" s="13">
        <v>1800</v>
      </c>
      <c r="Z808" s="14">
        <v>3600</v>
      </c>
      <c r="AA808" s="13">
        <v>7.1421510322309407</v>
      </c>
      <c r="AB808" s="13">
        <v>3.3916940606599506</v>
      </c>
      <c r="AC808" s="13">
        <v>10.304781957066799</v>
      </c>
      <c r="AD808" s="14">
        <v>4.6078553403114286</v>
      </c>
      <c r="AE808" s="13">
        <v>164.26947374131163</v>
      </c>
      <c r="AF808" s="13">
        <v>61.050493091879112</v>
      </c>
      <c r="AG808" s="13">
        <v>20.609563914133599</v>
      </c>
      <c r="AH808" s="14">
        <v>4.6078553403114286</v>
      </c>
      <c r="AI808" s="13">
        <v>27.302648762636636</v>
      </c>
      <c r="AJ808" s="13">
        <v>10.658936689268272</v>
      </c>
      <c r="AK808" s="13">
        <v>8.0811629500186068</v>
      </c>
      <c r="AL808" s="14">
        <v>5.3720442781016766</v>
      </c>
      <c r="AM808" s="13">
        <v>627.96092154064263</v>
      </c>
      <c r="AN808" s="13">
        <v>191.86086040682889</v>
      </c>
      <c r="AO808" s="13">
        <v>16.162325900037214</v>
      </c>
      <c r="AP808" s="14">
        <v>5.3720442781016766</v>
      </c>
    </row>
    <row r="809" spans="2:42" x14ac:dyDescent="0.25">
      <c r="B809" s="11">
        <v>806</v>
      </c>
      <c r="C809" s="13">
        <v>2016.0458315777896</v>
      </c>
      <c r="D809" s="13">
        <v>2817.6005140887205</v>
      </c>
      <c r="E809" s="13">
        <v>2273.1893968420654</v>
      </c>
      <c r="F809" s="14">
        <v>3711.2057474144058</v>
      </c>
      <c r="G809" s="13">
        <v>0</v>
      </c>
      <c r="H809" s="13">
        <v>0</v>
      </c>
      <c r="I809" s="13">
        <v>0</v>
      </c>
      <c r="J809" s="14">
        <v>0</v>
      </c>
      <c r="K809" s="13">
        <v>11</v>
      </c>
      <c r="L809" s="13">
        <v>14</v>
      </c>
      <c r="M809" s="13">
        <v>4</v>
      </c>
      <c r="N809" s="14">
        <v>2</v>
      </c>
      <c r="O809" s="13">
        <v>0.79363275126925781</v>
      </c>
      <c r="P809" s="13">
        <v>0.92277098438878669</v>
      </c>
      <c r="Q809" s="13">
        <v>0.92381215701487018</v>
      </c>
      <c r="R809" s="14">
        <v>0.97003514356705156</v>
      </c>
      <c r="S809" s="13">
        <v>1650</v>
      </c>
      <c r="T809" s="13">
        <v>2800</v>
      </c>
      <c r="U809" s="13">
        <v>1600</v>
      </c>
      <c r="V809" s="14">
        <v>2200</v>
      </c>
      <c r="W809" s="13">
        <v>1850</v>
      </c>
      <c r="X809" s="13">
        <v>3200</v>
      </c>
      <c r="Y809" s="13">
        <v>2600</v>
      </c>
      <c r="Z809" s="14">
        <v>4700</v>
      </c>
      <c r="AA809" s="13">
        <v>2.421338906030424</v>
      </c>
      <c r="AB809" s="13">
        <v>2</v>
      </c>
      <c r="AC809" s="13">
        <v>9.0085528047195496</v>
      </c>
      <c r="AD809" s="14">
        <v>4.9063119729087479</v>
      </c>
      <c r="AE809" s="13">
        <v>26.634727966334665</v>
      </c>
      <c r="AF809" s="13">
        <v>28</v>
      </c>
      <c r="AG809" s="13">
        <v>36.034211218878198</v>
      </c>
      <c r="AH809" s="14">
        <v>9.8126239458174958</v>
      </c>
      <c r="AI809" s="13">
        <v>24.594010018721285</v>
      </c>
      <c r="AJ809" s="13">
        <v>5.9435558914390834</v>
      </c>
      <c r="AK809" s="13">
        <v>4.705258932603825</v>
      </c>
      <c r="AL809" s="14">
        <v>5.8810363429527008</v>
      </c>
      <c r="AM809" s="13">
        <v>270.53411020593416</v>
      </c>
      <c r="AN809" s="13">
        <v>83.209782480147169</v>
      </c>
      <c r="AO809" s="13">
        <v>18.8210357304153</v>
      </c>
      <c r="AP809" s="14">
        <v>11.762072685905402</v>
      </c>
    </row>
    <row r="810" spans="2:42" x14ac:dyDescent="0.25">
      <c r="B810" s="11">
        <v>807</v>
      </c>
      <c r="C810" s="13">
        <v>1909.551352153878</v>
      </c>
      <c r="D810" s="13">
        <v>2922.5256770981418</v>
      </c>
      <c r="E810" s="13">
        <v>2266.8781428884654</v>
      </c>
      <c r="F810" s="14">
        <v>3600</v>
      </c>
      <c r="G810" s="13">
        <v>0</v>
      </c>
      <c r="H810" s="13">
        <v>0</v>
      </c>
      <c r="I810" s="13">
        <v>0</v>
      </c>
      <c r="J810" s="14">
        <v>0</v>
      </c>
      <c r="K810" s="13">
        <v>8</v>
      </c>
      <c r="L810" s="13">
        <v>14</v>
      </c>
      <c r="M810" s="13">
        <v>3</v>
      </c>
      <c r="N810" s="14">
        <v>0</v>
      </c>
      <c r="O810" s="13">
        <v>0.83789315128670427</v>
      </c>
      <c r="P810" s="13">
        <v>0.88964145648896853</v>
      </c>
      <c r="Q810" s="13">
        <v>0.92638415813748665</v>
      </c>
      <c r="R810" s="14">
        <v>1</v>
      </c>
      <c r="S810" s="13">
        <v>1200</v>
      </c>
      <c r="T810" s="13">
        <v>2800</v>
      </c>
      <c r="U810" s="13">
        <v>1200</v>
      </c>
      <c r="V810" s="14">
        <v>0</v>
      </c>
      <c r="W810" s="13">
        <v>1400</v>
      </c>
      <c r="X810" s="13">
        <v>3200</v>
      </c>
      <c r="Y810" s="13">
        <v>2200</v>
      </c>
      <c r="Z810" s="14">
        <v>2500</v>
      </c>
      <c r="AA810" s="13">
        <v>5.8421453847958116</v>
      </c>
      <c r="AB810" s="13">
        <v>2</v>
      </c>
      <c r="AC810" s="13">
        <v>8.5955638344995275</v>
      </c>
      <c r="AD810" s="14">
        <v>5.4222415203236842</v>
      </c>
      <c r="AE810" s="13">
        <v>46.737163078366493</v>
      </c>
      <c r="AF810" s="13">
        <v>28</v>
      </c>
      <c r="AG810" s="13">
        <v>25.786691503498581</v>
      </c>
      <c r="AH810" s="14">
        <v>0</v>
      </c>
      <c r="AI810" s="13">
        <v>23.337087383597414</v>
      </c>
      <c r="AJ810" s="13">
        <v>9.3511644754203829</v>
      </c>
      <c r="AK810" s="13">
        <v>9.0722382125036702</v>
      </c>
      <c r="AL810" s="14">
        <v>6.0924463029251434</v>
      </c>
      <c r="AM810" s="13">
        <v>186.69669906877931</v>
      </c>
      <c r="AN810" s="13">
        <v>130.91630265588537</v>
      </c>
      <c r="AO810" s="13">
        <v>27.216714637511011</v>
      </c>
      <c r="AP810" s="14">
        <v>0</v>
      </c>
    </row>
    <row r="811" spans="2:42" x14ac:dyDescent="0.25">
      <c r="B811" s="11">
        <v>808</v>
      </c>
      <c r="C811" s="13">
        <v>2236.6857654349856</v>
      </c>
      <c r="D811" s="13">
        <v>2857.8636777015322</v>
      </c>
      <c r="E811" s="13">
        <v>2287.3769795859589</v>
      </c>
      <c r="F811" s="14">
        <v>3600</v>
      </c>
      <c r="G811" s="13">
        <v>0</v>
      </c>
      <c r="H811" s="13">
        <v>0</v>
      </c>
      <c r="I811" s="13">
        <v>0</v>
      </c>
      <c r="J811" s="14">
        <v>0</v>
      </c>
      <c r="K811" s="13">
        <v>12</v>
      </c>
      <c r="L811" s="13">
        <v>7</v>
      </c>
      <c r="M811" s="13">
        <v>4</v>
      </c>
      <c r="N811" s="14">
        <v>0</v>
      </c>
      <c r="O811" s="13">
        <v>0.71534411526459363</v>
      </c>
      <c r="P811" s="13">
        <v>0.90977047655788756</v>
      </c>
      <c r="Q811" s="13">
        <v>0.91808216080767047</v>
      </c>
      <c r="R811" s="14">
        <v>1</v>
      </c>
      <c r="S811" s="13">
        <v>1800</v>
      </c>
      <c r="T811" s="13">
        <v>1400</v>
      </c>
      <c r="U811" s="13">
        <v>1600</v>
      </c>
      <c r="V811" s="14">
        <v>0</v>
      </c>
      <c r="W811" s="13">
        <v>2000</v>
      </c>
      <c r="X811" s="13">
        <v>1800</v>
      </c>
      <c r="Y811" s="13">
        <v>2600</v>
      </c>
      <c r="Z811" s="14">
        <v>2500</v>
      </c>
      <c r="AA811" s="13">
        <v>9.268438362430679</v>
      </c>
      <c r="AB811" s="13">
        <v>2.4462898760551703</v>
      </c>
      <c r="AC811" s="13">
        <v>6.6880037430923256</v>
      </c>
      <c r="AD811" s="14">
        <v>2.8618565947287311</v>
      </c>
      <c r="AE811" s="13">
        <v>111.22126034916815</v>
      </c>
      <c r="AF811" s="13">
        <v>17.124029132386191</v>
      </c>
      <c r="AG811" s="13">
        <v>26.752014972369302</v>
      </c>
      <c r="AH811" s="14">
        <v>0</v>
      </c>
      <c r="AI811" s="13">
        <v>24.890267805818084</v>
      </c>
      <c r="AJ811" s="13">
        <v>16.11521208917938</v>
      </c>
      <c r="AK811" s="13">
        <v>8.057207311526998</v>
      </c>
      <c r="AL811" s="14">
        <v>4.9473144253715731</v>
      </c>
      <c r="AM811" s="13">
        <v>298.68321366981701</v>
      </c>
      <c r="AN811" s="13">
        <v>112.80648462425566</v>
      </c>
      <c r="AO811" s="13">
        <v>32.228829246107992</v>
      </c>
      <c r="AP811" s="14">
        <v>0</v>
      </c>
    </row>
    <row r="812" spans="2:42" x14ac:dyDescent="0.25">
      <c r="B812" s="11">
        <v>809</v>
      </c>
      <c r="C812" s="13">
        <v>2203.0423202354796</v>
      </c>
      <c r="D812" s="13">
        <v>2969.5584418635776</v>
      </c>
      <c r="E812" s="13">
        <v>2392.4114574180448</v>
      </c>
      <c r="F812" s="14">
        <v>3709.3513393751259</v>
      </c>
      <c r="G812" s="13">
        <v>0</v>
      </c>
      <c r="H812" s="13">
        <v>0</v>
      </c>
      <c r="I812" s="13">
        <v>0</v>
      </c>
      <c r="J812" s="14">
        <v>0</v>
      </c>
      <c r="K812" s="13">
        <v>10</v>
      </c>
      <c r="L812" s="13">
        <v>11</v>
      </c>
      <c r="M812" s="13">
        <v>4</v>
      </c>
      <c r="N812" s="14">
        <v>2</v>
      </c>
      <c r="O812" s="13">
        <v>0.72626839044516345</v>
      </c>
      <c r="P812" s="13">
        <v>0.87555104602297118</v>
      </c>
      <c r="Q812" s="13">
        <v>0.87777543176723316</v>
      </c>
      <c r="R812" s="14">
        <v>0.97052009115061422</v>
      </c>
      <c r="S812" s="13">
        <v>1500</v>
      </c>
      <c r="T812" s="13">
        <v>2200</v>
      </c>
      <c r="U812" s="13">
        <v>1600</v>
      </c>
      <c r="V812" s="14">
        <v>2200</v>
      </c>
      <c r="W812" s="13">
        <v>1700</v>
      </c>
      <c r="X812" s="13">
        <v>2600</v>
      </c>
      <c r="Y812" s="13">
        <v>2600</v>
      </c>
      <c r="Z812" s="14">
        <v>4700</v>
      </c>
      <c r="AA812" s="13">
        <v>5.5619956148706136</v>
      </c>
      <c r="AB812" s="13">
        <v>4.6390136742465593</v>
      </c>
      <c r="AC812" s="13">
        <v>11.224718622194555</v>
      </c>
      <c r="AD812" s="14">
        <v>5.3693793980416329</v>
      </c>
      <c r="AE812" s="13">
        <v>55.619956148706137</v>
      </c>
      <c r="AF812" s="13">
        <v>51.029150416712156</v>
      </c>
      <c r="AG812" s="13">
        <v>44.898874488778219</v>
      </c>
      <c r="AH812" s="14">
        <v>10.738758796083266</v>
      </c>
      <c r="AI812" s="13">
        <v>33.855356161025846</v>
      </c>
      <c r="AJ812" s="13">
        <v>11.652485755473581</v>
      </c>
      <c r="AK812" s="13">
        <v>10.775703659703474</v>
      </c>
      <c r="AL812" s="14">
        <v>5.2433877877372135</v>
      </c>
      <c r="AM812" s="13">
        <v>338.55356161025844</v>
      </c>
      <c r="AN812" s="13">
        <v>128.17734331020938</v>
      </c>
      <c r="AO812" s="13">
        <v>43.102814638813896</v>
      </c>
      <c r="AP812" s="14">
        <v>10.486775575474427</v>
      </c>
    </row>
    <row r="813" spans="2:42" x14ac:dyDescent="0.25">
      <c r="B813" s="11">
        <v>810</v>
      </c>
      <c r="C813" s="13">
        <v>2450.8619952218637</v>
      </c>
      <c r="D813" s="13">
        <v>2869.1068930974434</v>
      </c>
      <c r="E813" s="13">
        <v>2535.7735365921462</v>
      </c>
      <c r="F813" s="14">
        <v>3633.2127049812902</v>
      </c>
      <c r="G813" s="13">
        <v>0</v>
      </c>
      <c r="H813" s="13">
        <v>0</v>
      </c>
      <c r="I813" s="13">
        <v>0</v>
      </c>
      <c r="J813" s="14">
        <v>0</v>
      </c>
      <c r="K813" s="13">
        <v>13</v>
      </c>
      <c r="L813" s="13">
        <v>8</v>
      </c>
      <c r="M813" s="13">
        <v>6</v>
      </c>
      <c r="N813" s="14">
        <v>1</v>
      </c>
      <c r="O813" s="13">
        <v>0.65283153564717966</v>
      </c>
      <c r="P813" s="13">
        <v>0.90620534433733846</v>
      </c>
      <c r="Q813" s="13">
        <v>0.82814966308947802</v>
      </c>
      <c r="R813" s="14">
        <v>0.99085858503804247</v>
      </c>
      <c r="S813" s="13">
        <v>1950</v>
      </c>
      <c r="T813" s="13">
        <v>1600</v>
      </c>
      <c r="U813" s="13">
        <v>2400</v>
      </c>
      <c r="V813" s="14">
        <v>1100</v>
      </c>
      <c r="W813" s="13">
        <v>2150</v>
      </c>
      <c r="X813" s="13">
        <v>2000</v>
      </c>
      <c r="Y813" s="13">
        <v>3400</v>
      </c>
      <c r="Z813" s="14">
        <v>3600</v>
      </c>
      <c r="AA813" s="13">
        <v>9.0132824971619883</v>
      </c>
      <c r="AB813" s="13">
        <v>2</v>
      </c>
      <c r="AC813" s="13">
        <v>7.7045379134819507</v>
      </c>
      <c r="AD813" s="14">
        <v>3.7247807591061433</v>
      </c>
      <c r="AE813" s="13">
        <v>117.17267246310584</v>
      </c>
      <c r="AF813" s="13">
        <v>16</v>
      </c>
      <c r="AG813" s="13">
        <v>46.227227480891706</v>
      </c>
      <c r="AH813" s="14">
        <v>3.7247807591061433</v>
      </c>
      <c r="AI813" s="13">
        <v>29.442301246535028</v>
      </c>
      <c r="AJ813" s="13">
        <v>14.883038019279081</v>
      </c>
      <c r="AK813" s="13">
        <v>12.917502515780688</v>
      </c>
      <c r="AL813" s="14">
        <v>2.8570380135032289</v>
      </c>
      <c r="AM813" s="13">
        <v>382.74991620495535</v>
      </c>
      <c r="AN813" s="13">
        <v>119.06430415423264</v>
      </c>
      <c r="AO813" s="13">
        <v>77.505015094684126</v>
      </c>
      <c r="AP813" s="14">
        <v>2.8570380135032289</v>
      </c>
    </row>
    <row r="814" spans="2:42" x14ac:dyDescent="0.25">
      <c r="B814" s="11">
        <v>811</v>
      </c>
      <c r="C814" s="13">
        <v>1970.1601869031699</v>
      </c>
      <c r="D814" s="13">
        <v>2908.0000076927972</v>
      </c>
      <c r="E814" s="13">
        <v>2300.8320713547605</v>
      </c>
      <c r="F814" s="14">
        <v>3669.4912022752419</v>
      </c>
      <c r="G814" s="13">
        <v>0</v>
      </c>
      <c r="H814" s="13">
        <v>0</v>
      </c>
      <c r="I814" s="13">
        <v>0</v>
      </c>
      <c r="J814" s="14">
        <v>0</v>
      </c>
      <c r="K814" s="13">
        <v>7</v>
      </c>
      <c r="L814" s="13">
        <v>15</v>
      </c>
      <c r="M814" s="13">
        <v>5</v>
      </c>
      <c r="N814" s="14">
        <v>1</v>
      </c>
      <c r="O814" s="13">
        <v>0.81211670535023217</v>
      </c>
      <c r="P814" s="13">
        <v>0.89408527961553752</v>
      </c>
      <c r="Q814" s="13">
        <v>0.91271328583467282</v>
      </c>
      <c r="R814" s="14">
        <v>0.9810624420540498</v>
      </c>
      <c r="S814" s="13">
        <v>1050</v>
      </c>
      <c r="T814" s="13">
        <v>3000</v>
      </c>
      <c r="U814" s="13">
        <v>2000</v>
      </c>
      <c r="V814" s="14">
        <v>1100</v>
      </c>
      <c r="W814" s="13">
        <v>1250</v>
      </c>
      <c r="X814" s="13">
        <v>3400</v>
      </c>
      <c r="Y814" s="13">
        <v>3000</v>
      </c>
      <c r="Z814" s="14">
        <v>3600</v>
      </c>
      <c r="AA814" s="13">
        <v>5.9502071782113157</v>
      </c>
      <c r="AB814" s="13">
        <v>3.0618652557431161</v>
      </c>
      <c r="AC814" s="13">
        <v>7.4889114234144163</v>
      </c>
      <c r="AD814" s="14">
        <v>7.455249107319494</v>
      </c>
      <c r="AE814" s="13">
        <v>41.651450247479211</v>
      </c>
      <c r="AF814" s="13">
        <v>45.927978836146742</v>
      </c>
      <c r="AG814" s="13">
        <v>37.44455711707208</v>
      </c>
      <c r="AH814" s="14">
        <v>7.455249107319494</v>
      </c>
      <c r="AI814" s="13">
        <v>32.700070578312342</v>
      </c>
      <c r="AJ814" s="13">
        <v>7.1059479011652797</v>
      </c>
      <c r="AK814" s="13">
        <v>5.0803754163927053</v>
      </c>
      <c r="AL814" s="14">
        <v>6.1797926137646204</v>
      </c>
      <c r="AM814" s="13">
        <v>228.9004940481864</v>
      </c>
      <c r="AN814" s="13">
        <v>106.5892185174792</v>
      </c>
      <c r="AO814" s="13">
        <v>25.401877081963526</v>
      </c>
      <c r="AP814" s="14">
        <v>6.1797926137646204</v>
      </c>
    </row>
    <row r="815" spans="2:42" x14ac:dyDescent="0.25">
      <c r="B815" s="11">
        <v>812</v>
      </c>
      <c r="C815" s="13">
        <v>1970.7474162344583</v>
      </c>
      <c r="D815" s="13">
        <v>2743.7368544837605</v>
      </c>
      <c r="E815" s="13">
        <v>2235.3964688365918</v>
      </c>
      <c r="F815" s="14">
        <v>3600</v>
      </c>
      <c r="G815" s="13">
        <v>0</v>
      </c>
      <c r="H815" s="13">
        <v>0</v>
      </c>
      <c r="I815" s="13">
        <v>0</v>
      </c>
      <c r="J815" s="14">
        <v>0</v>
      </c>
      <c r="K815" s="13">
        <v>6</v>
      </c>
      <c r="L815" s="13">
        <v>7</v>
      </c>
      <c r="M815" s="13">
        <v>2</v>
      </c>
      <c r="N815" s="14">
        <v>0</v>
      </c>
      <c r="O815" s="13">
        <v>0.81187471657689547</v>
      </c>
      <c r="P815" s="13">
        <v>0.94761274054074518</v>
      </c>
      <c r="Q815" s="13">
        <v>0.93943066891080007</v>
      </c>
      <c r="R815" s="14">
        <v>1</v>
      </c>
      <c r="S815" s="13">
        <v>900</v>
      </c>
      <c r="T815" s="13">
        <v>1400</v>
      </c>
      <c r="U815" s="13">
        <v>800</v>
      </c>
      <c r="V815" s="14">
        <v>0</v>
      </c>
      <c r="W815" s="13">
        <v>1100</v>
      </c>
      <c r="X815" s="13">
        <v>1800</v>
      </c>
      <c r="Y815" s="13">
        <v>1800</v>
      </c>
      <c r="Z815" s="14">
        <v>2500</v>
      </c>
      <c r="AA815" s="13">
        <v>10.126273887364157</v>
      </c>
      <c r="AB815" s="13">
        <v>3.5194672405560903</v>
      </c>
      <c r="AC815" s="13">
        <v>13.17163130079464</v>
      </c>
      <c r="AD815" s="14">
        <v>6.8571516031283499</v>
      </c>
      <c r="AE815" s="13">
        <v>60.75764332418494</v>
      </c>
      <c r="AF815" s="13">
        <v>24.636270683892633</v>
      </c>
      <c r="AG815" s="13">
        <v>26.343262601589281</v>
      </c>
      <c r="AH815" s="14">
        <v>0</v>
      </c>
      <c r="AI815" s="13">
        <v>35.02379413418091</v>
      </c>
      <c r="AJ815" s="13">
        <v>7.2573404196334597</v>
      </c>
      <c r="AK815" s="13">
        <v>8.6333278913173643</v>
      </c>
      <c r="AL815" s="14">
        <v>4.3054653703070116</v>
      </c>
      <c r="AM815" s="13">
        <v>210.14276480508545</v>
      </c>
      <c r="AN815" s="13">
        <v>50.801382937434219</v>
      </c>
      <c r="AO815" s="13">
        <v>17.266655782634729</v>
      </c>
      <c r="AP815" s="14">
        <v>0</v>
      </c>
    </row>
    <row r="816" spans="2:42" x14ac:dyDescent="0.25">
      <c r="B816" s="11">
        <v>813</v>
      </c>
      <c r="C816" s="13">
        <v>2151.9869443837615</v>
      </c>
      <c r="D816" s="13">
        <v>2824.065174858637</v>
      </c>
      <c r="E816" s="13">
        <v>2232.6450702184129</v>
      </c>
      <c r="F816" s="14">
        <v>3653.0318906891471</v>
      </c>
      <c r="G816" s="13">
        <v>0</v>
      </c>
      <c r="H816" s="13">
        <v>0</v>
      </c>
      <c r="I816" s="13">
        <v>0</v>
      </c>
      <c r="J816" s="14">
        <v>0</v>
      </c>
      <c r="K816" s="13">
        <v>9</v>
      </c>
      <c r="L816" s="13">
        <v>8</v>
      </c>
      <c r="M816" s="13">
        <v>2</v>
      </c>
      <c r="N816" s="14">
        <v>1</v>
      </c>
      <c r="O816" s="13">
        <v>0.74349893440369952</v>
      </c>
      <c r="P816" s="13">
        <v>0.92065863888220889</v>
      </c>
      <c r="Q816" s="13">
        <v>0.94058837565012676</v>
      </c>
      <c r="R816" s="14">
        <v>0.98548277368606751</v>
      </c>
      <c r="S816" s="13">
        <v>1350</v>
      </c>
      <c r="T816" s="13">
        <v>1600</v>
      </c>
      <c r="U816" s="13">
        <v>800</v>
      </c>
      <c r="V816" s="14">
        <v>1100</v>
      </c>
      <c r="W816" s="13">
        <v>1550</v>
      </c>
      <c r="X816" s="13">
        <v>2000</v>
      </c>
      <c r="Y816" s="13">
        <v>1800</v>
      </c>
      <c r="Z816" s="14">
        <v>3600</v>
      </c>
      <c r="AA816" s="13">
        <v>8.3184521833065919</v>
      </c>
      <c r="AB816" s="13">
        <v>5.4738970743559889</v>
      </c>
      <c r="AC816" s="13">
        <v>8.8397133974124831</v>
      </c>
      <c r="AD816" s="14">
        <v>6.5356165709251961</v>
      </c>
      <c r="AE816" s="13">
        <v>74.866069649759325</v>
      </c>
      <c r="AF816" s="13">
        <v>43.791176594847911</v>
      </c>
      <c r="AG816" s="13">
        <v>17.679426794824966</v>
      </c>
      <c r="AH816" s="14">
        <v>6.5356165709251961</v>
      </c>
      <c r="AI816" s="13">
        <v>32.721718312101487</v>
      </c>
      <c r="AJ816" s="13">
        <v>8.8075479268464143</v>
      </c>
      <c r="AK816" s="13">
        <v>12.548471368541888</v>
      </c>
      <c r="AL816" s="14">
        <v>3.9167863751061822</v>
      </c>
      <c r="AM816" s="13">
        <v>294.49546480891337</v>
      </c>
      <c r="AN816" s="13">
        <v>70.460383414771314</v>
      </c>
      <c r="AO816" s="13">
        <v>25.096942737083776</v>
      </c>
      <c r="AP816" s="14">
        <v>3.9167863751061822</v>
      </c>
    </row>
    <row r="817" spans="2:42" x14ac:dyDescent="0.25">
      <c r="B817" s="11">
        <v>814</v>
      </c>
      <c r="C817" s="13">
        <v>2025.5113326735313</v>
      </c>
      <c r="D817" s="13">
        <v>3381.6010617954544</v>
      </c>
      <c r="E817" s="13">
        <v>2234.9024521385841</v>
      </c>
      <c r="F817" s="14">
        <v>3749.9924318678877</v>
      </c>
      <c r="G817" s="13">
        <v>0</v>
      </c>
      <c r="H817" s="13">
        <v>0</v>
      </c>
      <c r="I817" s="13">
        <v>0</v>
      </c>
      <c r="J817" s="14">
        <v>0</v>
      </c>
      <c r="K817" s="13">
        <v>10</v>
      </c>
      <c r="L817" s="13">
        <v>17</v>
      </c>
      <c r="M817" s="13">
        <v>2</v>
      </c>
      <c r="N817" s="14">
        <v>2</v>
      </c>
      <c r="O817" s="13">
        <v>0.78992399311245198</v>
      </c>
      <c r="P817" s="13">
        <v>0.76886656719333268</v>
      </c>
      <c r="Q817" s="13">
        <v>0.9396383264918361</v>
      </c>
      <c r="R817" s="14">
        <v>0.96000193744573081</v>
      </c>
      <c r="S817" s="13">
        <v>1500</v>
      </c>
      <c r="T817" s="13">
        <v>3400</v>
      </c>
      <c r="U817" s="13">
        <v>800</v>
      </c>
      <c r="V817" s="14">
        <v>2200</v>
      </c>
      <c r="W817" s="13">
        <v>1700</v>
      </c>
      <c r="X817" s="13">
        <v>3800</v>
      </c>
      <c r="Y817" s="13">
        <v>1800</v>
      </c>
      <c r="Z817" s="14">
        <v>4700</v>
      </c>
      <c r="AA817" s="13">
        <v>3.9920061373182572</v>
      </c>
      <c r="AB817" s="13">
        <v>4.2645810695141684</v>
      </c>
      <c r="AC817" s="13">
        <v>14.417730301400777</v>
      </c>
      <c r="AD817" s="14">
        <v>8.0276871380912862</v>
      </c>
      <c r="AE817" s="13">
        <v>39.92006137318257</v>
      </c>
      <c r="AF817" s="13">
        <v>72.497878181740859</v>
      </c>
      <c r="AG817" s="13">
        <v>28.835460602801554</v>
      </c>
      <c r="AH817" s="14">
        <v>16.055374276182572</v>
      </c>
      <c r="AI817" s="13">
        <v>26.258938854488662</v>
      </c>
      <c r="AJ817" s="13">
        <v>15.313780297638823</v>
      </c>
      <c r="AK817" s="13">
        <v>7.312472161538226</v>
      </c>
      <c r="AL817" s="14">
        <v>6.3716153814455794</v>
      </c>
      <c r="AM817" s="13">
        <v>262.58938854488662</v>
      </c>
      <c r="AN817" s="13">
        <v>260.33426505986</v>
      </c>
      <c r="AO817" s="13">
        <v>14.624944323076452</v>
      </c>
      <c r="AP817" s="14">
        <v>12.743230762891159</v>
      </c>
    </row>
    <row r="818" spans="2:42" x14ac:dyDescent="0.25">
      <c r="B818" s="11">
        <v>815</v>
      </c>
      <c r="C818" s="13">
        <v>2274.7618074158431</v>
      </c>
      <c r="D818" s="13">
        <v>2878.8889860660865</v>
      </c>
      <c r="E818" s="13">
        <v>2190.0090349142179</v>
      </c>
      <c r="F818" s="14">
        <v>3709.8220121111958</v>
      </c>
      <c r="G818" s="13">
        <v>0</v>
      </c>
      <c r="H818" s="13">
        <v>0</v>
      </c>
      <c r="I818" s="13">
        <v>0</v>
      </c>
      <c r="J818" s="14">
        <v>0</v>
      </c>
      <c r="K818" s="13">
        <v>12</v>
      </c>
      <c r="L818" s="13">
        <v>11</v>
      </c>
      <c r="M818" s="13">
        <v>3</v>
      </c>
      <c r="N818" s="14">
        <v>2</v>
      </c>
      <c r="O818" s="13">
        <v>0.70337034619796934</v>
      </c>
      <c r="P818" s="13">
        <v>0.90312617561291242</v>
      </c>
      <c r="Q818" s="13">
        <v>0.95890015361615</v>
      </c>
      <c r="R818" s="14">
        <v>0.97039695927387681</v>
      </c>
      <c r="S818" s="13">
        <v>1800</v>
      </c>
      <c r="T818" s="13">
        <v>2200</v>
      </c>
      <c r="U818" s="13">
        <v>1200</v>
      </c>
      <c r="V818" s="14">
        <v>2200</v>
      </c>
      <c r="W818" s="13">
        <v>2000</v>
      </c>
      <c r="X818" s="13">
        <v>2600</v>
      </c>
      <c r="Y818" s="13">
        <v>2200</v>
      </c>
      <c r="Z818" s="14">
        <v>4700</v>
      </c>
      <c r="AA818" s="13">
        <v>4.629135402104513</v>
      </c>
      <c r="AB818" s="13">
        <v>4.5610025349835173</v>
      </c>
      <c r="AC818" s="13">
        <v>7.7363573903375569</v>
      </c>
      <c r="AD818" s="14">
        <v>6.1311481828067844</v>
      </c>
      <c r="AE818" s="13">
        <v>55.549624825254156</v>
      </c>
      <c r="AF818" s="13">
        <v>50.171027884818692</v>
      </c>
      <c r="AG818" s="13">
        <v>23.209072171012672</v>
      </c>
      <c r="AH818" s="14">
        <v>12.262296365613569</v>
      </c>
      <c r="AI818" s="13">
        <v>30.96642305413917</v>
      </c>
      <c r="AJ818" s="13">
        <v>8.1206617484170245</v>
      </c>
      <c r="AK818" s="13">
        <v>2.1276057417864642</v>
      </c>
      <c r="AL818" s="14">
        <v>4.5259464785975769</v>
      </c>
      <c r="AM818" s="13">
        <v>371.59707664967004</v>
      </c>
      <c r="AN818" s="13">
        <v>89.327279232587273</v>
      </c>
      <c r="AO818" s="13">
        <v>6.3828172253593927</v>
      </c>
      <c r="AP818" s="14">
        <v>9.0518929571951539</v>
      </c>
    </row>
    <row r="819" spans="2:42" x14ac:dyDescent="0.25">
      <c r="B819" s="11">
        <v>816</v>
      </c>
      <c r="C819" s="13">
        <v>2028.1976155319539</v>
      </c>
      <c r="D819" s="13">
        <v>2842.9919211644069</v>
      </c>
      <c r="E819" s="13">
        <v>2778.9240703616915</v>
      </c>
      <c r="F819" s="14">
        <v>3600</v>
      </c>
      <c r="G819" s="13">
        <v>0</v>
      </c>
      <c r="H819" s="13">
        <v>0</v>
      </c>
      <c r="I819" s="13">
        <v>0</v>
      </c>
      <c r="J819" s="14">
        <v>0</v>
      </c>
      <c r="K819" s="13">
        <v>8</v>
      </c>
      <c r="L819" s="13">
        <v>9</v>
      </c>
      <c r="M819" s="13">
        <v>7</v>
      </c>
      <c r="N819" s="14">
        <v>0</v>
      </c>
      <c r="O819" s="13">
        <v>0.78887776405375243</v>
      </c>
      <c r="P819" s="13">
        <v>0.91452950697626867</v>
      </c>
      <c r="Q819" s="13">
        <v>0.75568815369851905</v>
      </c>
      <c r="R819" s="14">
        <v>1</v>
      </c>
      <c r="S819" s="13">
        <v>1200</v>
      </c>
      <c r="T819" s="13">
        <v>1800</v>
      </c>
      <c r="U819" s="13">
        <v>2800</v>
      </c>
      <c r="V819" s="14">
        <v>0</v>
      </c>
      <c r="W819" s="13">
        <v>1400</v>
      </c>
      <c r="X819" s="13">
        <v>2200</v>
      </c>
      <c r="Y819" s="13">
        <v>3800</v>
      </c>
      <c r="Z819" s="14">
        <v>2500</v>
      </c>
      <c r="AA819" s="13">
        <v>7.2929571246399432</v>
      </c>
      <c r="AB819" s="13">
        <v>2.2775202932031098</v>
      </c>
      <c r="AC819" s="13">
        <v>10.444325691062065</v>
      </c>
      <c r="AD819" s="14">
        <v>3.8670887357253685</v>
      </c>
      <c r="AE819" s="13">
        <v>58.343656997119545</v>
      </c>
      <c r="AF819" s="13">
        <v>20.497682638827989</v>
      </c>
      <c r="AG819" s="13">
        <v>73.110279837434462</v>
      </c>
      <c r="AH819" s="14">
        <v>0</v>
      </c>
      <c r="AI819" s="13">
        <v>30.709045345684608</v>
      </c>
      <c r="AJ819" s="13">
        <v>11.397758590593897</v>
      </c>
      <c r="AK819" s="13">
        <v>14.684892785661692</v>
      </c>
      <c r="AL819" s="14">
        <v>4.4733540532689364</v>
      </c>
      <c r="AM819" s="13">
        <v>245.67236276547686</v>
      </c>
      <c r="AN819" s="13">
        <v>102.57982731534507</v>
      </c>
      <c r="AO819" s="13">
        <v>102.79424949963185</v>
      </c>
      <c r="AP819" s="14">
        <v>0</v>
      </c>
    </row>
    <row r="820" spans="2:42" x14ac:dyDescent="0.25">
      <c r="B820" s="11">
        <v>817</v>
      </c>
      <c r="C820" s="13">
        <v>2213.6986579641298</v>
      </c>
      <c r="D820" s="13">
        <v>2769.6291243180049</v>
      </c>
      <c r="E820" s="13">
        <v>2333.9018376320264</v>
      </c>
      <c r="F820" s="14">
        <v>3659.6492250189649</v>
      </c>
      <c r="G820" s="13">
        <v>0</v>
      </c>
      <c r="H820" s="13">
        <v>0</v>
      </c>
      <c r="I820" s="13">
        <v>0</v>
      </c>
      <c r="J820" s="14">
        <v>0</v>
      </c>
      <c r="K820" s="13">
        <v>11</v>
      </c>
      <c r="L820" s="13">
        <v>8</v>
      </c>
      <c r="M820" s="13">
        <v>6</v>
      </c>
      <c r="N820" s="14">
        <v>1</v>
      </c>
      <c r="O820" s="13">
        <v>0.72277226814216466</v>
      </c>
      <c r="P820" s="13">
        <v>0.93875384872702972</v>
      </c>
      <c r="Q820" s="13">
        <v>0.89978077318395577</v>
      </c>
      <c r="R820" s="14">
        <v>0.98370083542128117</v>
      </c>
      <c r="S820" s="13">
        <v>1650</v>
      </c>
      <c r="T820" s="13">
        <v>1600</v>
      </c>
      <c r="U820" s="13">
        <v>2400</v>
      </c>
      <c r="V820" s="14">
        <v>1100</v>
      </c>
      <c r="W820" s="13">
        <v>1850</v>
      </c>
      <c r="X820" s="13">
        <v>2000</v>
      </c>
      <c r="Y820" s="13">
        <v>3400</v>
      </c>
      <c r="Z820" s="14">
        <v>3600</v>
      </c>
      <c r="AA820" s="13">
        <v>3.0463868761237545</v>
      </c>
      <c r="AB820" s="13">
        <v>2</v>
      </c>
      <c r="AC820" s="13">
        <v>2</v>
      </c>
      <c r="AD820" s="14">
        <v>5.7781187380710541</v>
      </c>
      <c r="AE820" s="13">
        <v>33.510255637361297</v>
      </c>
      <c r="AF820" s="13">
        <v>16</v>
      </c>
      <c r="AG820" s="13">
        <v>12</v>
      </c>
      <c r="AH820" s="14">
        <v>5.7781187380710541</v>
      </c>
      <c r="AI820" s="13">
        <v>33.245243476174693</v>
      </c>
      <c r="AJ820" s="13">
        <v>9.0243072291346405</v>
      </c>
      <c r="AK820" s="13">
        <v>10.0263072179253</v>
      </c>
      <c r="AL820" s="14">
        <v>5.9572797586065311</v>
      </c>
      <c r="AM820" s="13">
        <v>365.69767823792165</v>
      </c>
      <c r="AN820" s="13">
        <v>72.194457833077124</v>
      </c>
      <c r="AO820" s="13">
        <v>60.157843307551801</v>
      </c>
      <c r="AP820" s="14">
        <v>5.9572797586065311</v>
      </c>
    </row>
    <row r="821" spans="2:42" x14ac:dyDescent="0.25">
      <c r="B821" s="11">
        <v>818</v>
      </c>
      <c r="C821" s="13">
        <v>2236.4674964580254</v>
      </c>
      <c r="D821" s="13">
        <v>3110.0043282355309</v>
      </c>
      <c r="E821" s="13">
        <v>2302.4894517345065</v>
      </c>
      <c r="F821" s="14">
        <v>3600</v>
      </c>
      <c r="G821" s="13">
        <v>0</v>
      </c>
      <c r="H821" s="13">
        <v>0</v>
      </c>
      <c r="I821" s="13">
        <v>0</v>
      </c>
      <c r="J821" s="14">
        <v>0</v>
      </c>
      <c r="K821" s="13">
        <v>12</v>
      </c>
      <c r="L821" s="13">
        <v>13</v>
      </c>
      <c r="M821" s="13">
        <v>3</v>
      </c>
      <c r="N821" s="14">
        <v>0</v>
      </c>
      <c r="O821" s="13">
        <v>0.71541392957151306</v>
      </c>
      <c r="P821" s="13">
        <v>0.83601169824580812</v>
      </c>
      <c r="Q821" s="13">
        <v>0.91205629559693846</v>
      </c>
      <c r="R821" s="14">
        <v>1</v>
      </c>
      <c r="S821" s="13">
        <v>1800</v>
      </c>
      <c r="T821" s="13">
        <v>2600</v>
      </c>
      <c r="U821" s="13">
        <v>1200</v>
      </c>
      <c r="V821" s="14">
        <v>0</v>
      </c>
      <c r="W821" s="13">
        <v>2000</v>
      </c>
      <c r="X821" s="13">
        <v>3000</v>
      </c>
      <c r="Y821" s="13">
        <v>2200</v>
      </c>
      <c r="Z821" s="14">
        <v>2500</v>
      </c>
      <c r="AA821" s="13">
        <v>8.9437418334694776</v>
      </c>
      <c r="AB821" s="13">
        <v>5.2550271928947163</v>
      </c>
      <c r="AC821" s="13">
        <v>10.203914036799036</v>
      </c>
      <c r="AD821" s="14">
        <v>7.889519883494712</v>
      </c>
      <c r="AE821" s="13">
        <v>107.32490200163373</v>
      </c>
      <c r="AF821" s="13">
        <v>68.315353507631315</v>
      </c>
      <c r="AG821" s="13">
        <v>30.61174211039711</v>
      </c>
      <c r="AH821" s="14">
        <v>0</v>
      </c>
      <c r="AI821" s="13">
        <v>25.20658661794895</v>
      </c>
      <c r="AJ821" s="13">
        <v>12.909830847569618</v>
      </c>
      <c r="AK821" s="13">
        <v>10.902575019935739</v>
      </c>
      <c r="AL821" s="14">
        <v>5.4520870057705144</v>
      </c>
      <c r="AM821" s="13">
        <v>302.47903941538743</v>
      </c>
      <c r="AN821" s="13">
        <v>167.82780101840504</v>
      </c>
      <c r="AO821" s="13">
        <v>32.707725059807217</v>
      </c>
      <c r="AP821" s="14">
        <v>0</v>
      </c>
    </row>
    <row r="822" spans="2:42" x14ac:dyDescent="0.25">
      <c r="B822" s="11">
        <v>819</v>
      </c>
      <c r="C822" s="13">
        <v>2415.9025488619495</v>
      </c>
      <c r="D822" s="13">
        <v>3058.2569892419265</v>
      </c>
      <c r="E822" s="13">
        <v>2322.2197827327204</v>
      </c>
      <c r="F822" s="14">
        <v>3724.6261938805878</v>
      </c>
      <c r="G822" s="13">
        <v>0</v>
      </c>
      <c r="H822" s="13">
        <v>0</v>
      </c>
      <c r="I822" s="13">
        <v>0</v>
      </c>
      <c r="J822" s="14">
        <v>0</v>
      </c>
      <c r="K822" s="13">
        <v>14</v>
      </c>
      <c r="L822" s="13">
        <v>12</v>
      </c>
      <c r="M822" s="13">
        <v>4</v>
      </c>
      <c r="N822" s="14">
        <v>2</v>
      </c>
      <c r="O822" s="13">
        <v>0.66227836911455984</v>
      </c>
      <c r="P822" s="13">
        <v>0.85015746196152142</v>
      </c>
      <c r="Q822" s="13">
        <v>0.90430717006845118</v>
      </c>
      <c r="R822" s="14">
        <v>0.96653994591850756</v>
      </c>
      <c r="S822" s="13">
        <v>2100</v>
      </c>
      <c r="T822" s="13">
        <v>2400</v>
      </c>
      <c r="U822" s="13">
        <v>1600</v>
      </c>
      <c r="V822" s="14">
        <v>2200</v>
      </c>
      <c r="W822" s="13">
        <v>2300</v>
      </c>
      <c r="X822" s="13">
        <v>2800</v>
      </c>
      <c r="Y822" s="13">
        <v>2600</v>
      </c>
      <c r="Z822" s="14">
        <v>4700</v>
      </c>
      <c r="AA822" s="13">
        <v>4.0286937597570152</v>
      </c>
      <c r="AB822" s="13">
        <v>3.6379703872421971</v>
      </c>
      <c r="AC822" s="13">
        <v>8.3270820055711532</v>
      </c>
      <c r="AD822" s="14">
        <v>7.262224094188177</v>
      </c>
      <c r="AE822" s="13">
        <v>56.401712636598212</v>
      </c>
      <c r="AF822" s="13">
        <v>43.655644646906367</v>
      </c>
      <c r="AG822" s="13">
        <v>33.308328022284613</v>
      </c>
      <c r="AH822" s="14">
        <v>14.524448188376354</v>
      </c>
      <c r="AI822" s="13">
        <v>30.708388274173974</v>
      </c>
      <c r="AJ822" s="13">
        <v>14.343134177375234</v>
      </c>
      <c r="AK822" s="13">
        <v>8.8976273821076379</v>
      </c>
      <c r="AL822" s="14">
        <v>4.7833953751491203</v>
      </c>
      <c r="AM822" s="13">
        <v>429.91743583843561</v>
      </c>
      <c r="AN822" s="13">
        <v>172.1176101285028</v>
      </c>
      <c r="AO822" s="13">
        <v>35.590509528430552</v>
      </c>
      <c r="AP822" s="14">
        <v>9.5667907502982406</v>
      </c>
    </row>
    <row r="823" spans="2:42" x14ac:dyDescent="0.25">
      <c r="B823" s="11">
        <v>820</v>
      </c>
      <c r="C823" s="13">
        <v>2493.4020337824395</v>
      </c>
      <c r="D823" s="13">
        <v>3108.5902162693083</v>
      </c>
      <c r="E823" s="13">
        <v>2212.6827947434927</v>
      </c>
      <c r="F823" s="14">
        <v>3600</v>
      </c>
      <c r="G823" s="13">
        <v>0</v>
      </c>
      <c r="H823" s="13">
        <v>0</v>
      </c>
      <c r="I823" s="13">
        <v>0</v>
      </c>
      <c r="J823" s="14">
        <v>0</v>
      </c>
      <c r="K823" s="13">
        <v>14</v>
      </c>
      <c r="L823" s="13">
        <v>14</v>
      </c>
      <c r="M823" s="13">
        <v>2</v>
      </c>
      <c r="N823" s="14">
        <v>0</v>
      </c>
      <c r="O823" s="13">
        <v>0.64169354894318142</v>
      </c>
      <c r="P823" s="13">
        <v>0.83639200380689638</v>
      </c>
      <c r="Q823" s="13">
        <v>0.94907413072891211</v>
      </c>
      <c r="R823" s="14">
        <v>1</v>
      </c>
      <c r="S823" s="13">
        <v>2100</v>
      </c>
      <c r="T823" s="13">
        <v>2800</v>
      </c>
      <c r="U823" s="13">
        <v>800</v>
      </c>
      <c r="V823" s="14">
        <v>0</v>
      </c>
      <c r="W823" s="13">
        <v>2300</v>
      </c>
      <c r="X823" s="13">
        <v>3200</v>
      </c>
      <c r="Y823" s="13">
        <v>1800</v>
      </c>
      <c r="Z823" s="14">
        <v>2500</v>
      </c>
      <c r="AA823" s="13">
        <v>7.0013816521160148</v>
      </c>
      <c r="AB823" s="13">
        <v>2</v>
      </c>
      <c r="AC823" s="13">
        <v>9.0384785424106937</v>
      </c>
      <c r="AD823" s="14">
        <v>2</v>
      </c>
      <c r="AE823" s="13">
        <v>98.019343129624204</v>
      </c>
      <c r="AF823" s="13">
        <v>28</v>
      </c>
      <c r="AG823" s="13">
        <v>18.076957084821387</v>
      </c>
      <c r="AH823" s="14">
        <v>0</v>
      </c>
      <c r="AI823" s="13">
        <v>29.852996170871041</v>
      </c>
      <c r="AJ823" s="13">
        <v>14.828251037004945</v>
      </c>
      <c r="AK823" s="13">
        <v>9.2948343951809527</v>
      </c>
      <c r="AL823" s="14">
        <v>5.2325318835022783</v>
      </c>
      <c r="AM823" s="13">
        <v>417.94194639219455</v>
      </c>
      <c r="AN823" s="13">
        <v>207.59551451806922</v>
      </c>
      <c r="AO823" s="13">
        <v>18.589668790361905</v>
      </c>
      <c r="AP823" s="14">
        <v>0</v>
      </c>
    </row>
    <row r="824" spans="2:42" x14ac:dyDescent="0.25">
      <c r="B824" s="11">
        <v>821</v>
      </c>
      <c r="C824" s="13">
        <v>1959.2500767365882</v>
      </c>
      <c r="D824" s="13">
        <v>2706.894036785749</v>
      </c>
      <c r="E824" s="13">
        <v>2169.9286061903258</v>
      </c>
      <c r="F824" s="14">
        <v>3654.6460305631263</v>
      </c>
      <c r="G824" s="13">
        <v>0</v>
      </c>
      <c r="H824" s="13">
        <v>0</v>
      </c>
      <c r="I824" s="13">
        <v>0</v>
      </c>
      <c r="J824" s="14">
        <v>0</v>
      </c>
      <c r="K824" s="13">
        <v>8</v>
      </c>
      <c r="L824" s="13">
        <v>6</v>
      </c>
      <c r="M824" s="13">
        <v>2</v>
      </c>
      <c r="N824" s="14">
        <v>1</v>
      </c>
      <c r="O824" s="13">
        <v>0.81663898804844215</v>
      </c>
      <c r="P824" s="13">
        <v>0.96051044653647455</v>
      </c>
      <c r="Q824" s="13">
        <v>0.96777377560218569</v>
      </c>
      <c r="R824" s="14">
        <v>0.98504751756910747</v>
      </c>
      <c r="S824" s="13">
        <v>1200</v>
      </c>
      <c r="T824" s="13">
        <v>1200</v>
      </c>
      <c r="U824" s="13">
        <v>800</v>
      </c>
      <c r="V824" s="14">
        <v>1100</v>
      </c>
      <c r="W824" s="13">
        <v>1400</v>
      </c>
      <c r="X824" s="13">
        <v>1600</v>
      </c>
      <c r="Y824" s="13">
        <v>1800</v>
      </c>
      <c r="Z824" s="14">
        <v>3600</v>
      </c>
      <c r="AA824" s="13">
        <v>2</v>
      </c>
      <c r="AB824" s="13">
        <v>2</v>
      </c>
      <c r="AC824" s="13">
        <v>4.7496290507076679</v>
      </c>
      <c r="AD824" s="14">
        <v>5.7771245056482119</v>
      </c>
      <c r="AE824" s="13">
        <v>16</v>
      </c>
      <c r="AF824" s="13">
        <v>12</v>
      </c>
      <c r="AG824" s="13">
        <v>9.4992581014153359</v>
      </c>
      <c r="AH824" s="14">
        <v>5.7771245056482119</v>
      </c>
      <c r="AI824" s="13">
        <v>31.004982151280416</v>
      </c>
      <c r="AJ824" s="13">
        <v>7.4774928312461313</v>
      </c>
      <c r="AK824" s="13">
        <v>6.8518117325054586</v>
      </c>
      <c r="AL824" s="14">
        <v>4.9886628445944092</v>
      </c>
      <c r="AM824" s="13">
        <v>248.03985721024333</v>
      </c>
      <c r="AN824" s="13">
        <v>44.864956987476788</v>
      </c>
      <c r="AO824" s="13">
        <v>13.703623465010917</v>
      </c>
      <c r="AP824" s="14">
        <v>4.9886628445944092</v>
      </c>
    </row>
    <row r="825" spans="2:42" x14ac:dyDescent="0.25">
      <c r="B825" s="11">
        <v>822</v>
      </c>
      <c r="C825" s="13">
        <v>2131.5203755492953</v>
      </c>
      <c r="D825" s="13">
        <v>2758.8033703712581</v>
      </c>
      <c r="E825" s="13">
        <v>2149.9283601960187</v>
      </c>
      <c r="F825" s="14">
        <v>3718.8017615459712</v>
      </c>
      <c r="G825" s="13">
        <v>0</v>
      </c>
      <c r="H825" s="13">
        <v>0</v>
      </c>
      <c r="I825" s="13">
        <v>0</v>
      </c>
      <c r="J825" s="14">
        <v>0</v>
      </c>
      <c r="K825" s="13">
        <v>9</v>
      </c>
      <c r="L825" s="13">
        <v>7</v>
      </c>
      <c r="M825" s="13">
        <v>3</v>
      </c>
      <c r="N825" s="14">
        <v>2</v>
      </c>
      <c r="O825" s="13">
        <v>0.7506379100822238</v>
      </c>
      <c r="P825" s="13">
        <v>0.94243759012448669</v>
      </c>
      <c r="Q825" s="13">
        <v>0.97677673306683266</v>
      </c>
      <c r="R825" s="14">
        <v>0.96805375248166414</v>
      </c>
      <c r="S825" s="13">
        <v>1350</v>
      </c>
      <c r="T825" s="13">
        <v>1400</v>
      </c>
      <c r="U825" s="13">
        <v>1200</v>
      </c>
      <c r="V825" s="14">
        <v>2200</v>
      </c>
      <c r="W825" s="13">
        <v>1550</v>
      </c>
      <c r="X825" s="13">
        <v>1800</v>
      </c>
      <c r="Y825" s="13">
        <v>2200</v>
      </c>
      <c r="Z825" s="14">
        <v>4700</v>
      </c>
      <c r="AA825" s="13">
        <v>7.3326939023089617</v>
      </c>
      <c r="AB825" s="13">
        <v>2.8218801453557165</v>
      </c>
      <c r="AC825" s="13">
        <v>2.8233554619884575</v>
      </c>
      <c r="AD825" s="14">
        <v>6.5029035583269721</v>
      </c>
      <c r="AE825" s="13">
        <v>65.994245120780661</v>
      </c>
      <c r="AF825" s="13">
        <v>19.753161017490015</v>
      </c>
      <c r="AG825" s="13">
        <v>8.4700663859653726</v>
      </c>
      <c r="AH825" s="14">
        <v>13.005807116653944</v>
      </c>
      <c r="AI825" s="13">
        <v>32.565240484535224</v>
      </c>
      <c r="AJ825" s="13">
        <v>9.0195298861784305</v>
      </c>
      <c r="AK825" s="13">
        <v>2.7502286019716919</v>
      </c>
      <c r="AL825" s="14">
        <v>4.9977455482739161</v>
      </c>
      <c r="AM825" s="13">
        <v>293.08716436081704</v>
      </c>
      <c r="AN825" s="13">
        <v>63.136709203249012</v>
      </c>
      <c r="AO825" s="13">
        <v>8.2506858059150758</v>
      </c>
      <c r="AP825" s="14">
        <v>9.9954910965478323</v>
      </c>
    </row>
    <row r="826" spans="2:42" x14ac:dyDescent="0.25">
      <c r="B826" s="11">
        <v>823</v>
      </c>
      <c r="C826" s="13">
        <v>2270.5804498284642</v>
      </c>
      <c r="D826" s="13">
        <v>2934.0870895840153</v>
      </c>
      <c r="E826" s="13">
        <v>2412.3646986872491</v>
      </c>
      <c r="F826" s="14">
        <v>3639.9701797264615</v>
      </c>
      <c r="G826" s="13">
        <v>0</v>
      </c>
      <c r="H826" s="13">
        <v>0</v>
      </c>
      <c r="I826" s="13">
        <v>0</v>
      </c>
      <c r="J826" s="14">
        <v>0</v>
      </c>
      <c r="K826" s="13">
        <v>13</v>
      </c>
      <c r="L826" s="13">
        <v>14</v>
      </c>
      <c r="M826" s="13">
        <v>5</v>
      </c>
      <c r="N826" s="14">
        <v>1</v>
      </c>
      <c r="O826" s="13">
        <v>0.70466562861530646</v>
      </c>
      <c r="P826" s="13">
        <v>0.88613593278467373</v>
      </c>
      <c r="Q826" s="13">
        <v>0.8705151427322616</v>
      </c>
      <c r="R826" s="14">
        <v>0.98901909143402233</v>
      </c>
      <c r="S826" s="13">
        <v>1950</v>
      </c>
      <c r="T826" s="13">
        <v>2800</v>
      </c>
      <c r="U826" s="13">
        <v>2000</v>
      </c>
      <c r="V826" s="14">
        <v>1100</v>
      </c>
      <c r="W826" s="13">
        <v>2150</v>
      </c>
      <c r="X826" s="13">
        <v>3200</v>
      </c>
      <c r="Y826" s="13">
        <v>3000</v>
      </c>
      <c r="Z826" s="14">
        <v>3600</v>
      </c>
      <c r="AA826" s="13">
        <v>4.1238409824311519</v>
      </c>
      <c r="AB826" s="13">
        <v>2.9731259065713704</v>
      </c>
      <c r="AC826" s="13">
        <v>10.585514398762097</v>
      </c>
      <c r="AD826" s="14">
        <v>2.6765930572906749</v>
      </c>
      <c r="AE826" s="13">
        <v>53.609932771604974</v>
      </c>
      <c r="AF826" s="13">
        <v>41.62376269199919</v>
      </c>
      <c r="AG826" s="13">
        <v>52.927571993810488</v>
      </c>
      <c r="AH826" s="14">
        <v>2.6765930572906749</v>
      </c>
      <c r="AI826" s="13">
        <v>28.590120155565668</v>
      </c>
      <c r="AJ826" s="13">
        <v>8.7386067212907665</v>
      </c>
      <c r="AK826" s="13">
        <v>8.0603050477922409</v>
      </c>
      <c r="AL826" s="14">
        <v>5.2296611102132475</v>
      </c>
      <c r="AM826" s="13">
        <v>371.67156202235367</v>
      </c>
      <c r="AN826" s="13">
        <v>122.34049409807074</v>
      </c>
      <c r="AO826" s="13">
        <v>40.301525238961204</v>
      </c>
      <c r="AP826" s="14">
        <v>5.2296611102132475</v>
      </c>
    </row>
    <row r="827" spans="2:42" x14ac:dyDescent="0.25">
      <c r="B827" s="11">
        <v>824</v>
      </c>
      <c r="C827" s="13">
        <v>1854.4770033505558</v>
      </c>
      <c r="D827" s="13">
        <v>2999.6686391569533</v>
      </c>
      <c r="E827" s="13">
        <v>2467.8801010184088</v>
      </c>
      <c r="F827" s="14">
        <v>3660.7016728582589</v>
      </c>
      <c r="G827" s="13">
        <v>0</v>
      </c>
      <c r="H827" s="13">
        <v>0</v>
      </c>
      <c r="I827" s="13">
        <v>0</v>
      </c>
      <c r="J827" s="14">
        <v>0</v>
      </c>
      <c r="K827" s="13">
        <v>5</v>
      </c>
      <c r="L827" s="13">
        <v>13</v>
      </c>
      <c r="M827" s="13">
        <v>5</v>
      </c>
      <c r="N827" s="14">
        <v>1</v>
      </c>
      <c r="O827" s="13">
        <v>0.86277694309997788</v>
      </c>
      <c r="P827" s="13">
        <v>0.8667624037069378</v>
      </c>
      <c r="Q827" s="13">
        <v>0.8509327495826895</v>
      </c>
      <c r="R827" s="14">
        <v>0.98341802247685939</v>
      </c>
      <c r="S827" s="13">
        <v>750</v>
      </c>
      <c r="T827" s="13">
        <v>2600</v>
      </c>
      <c r="U827" s="13">
        <v>2000</v>
      </c>
      <c r="V827" s="14">
        <v>1100</v>
      </c>
      <c r="W827" s="13">
        <v>950</v>
      </c>
      <c r="X827" s="13">
        <v>3000</v>
      </c>
      <c r="Y827" s="13">
        <v>3000</v>
      </c>
      <c r="Z827" s="14">
        <v>3600</v>
      </c>
      <c r="AA827" s="13">
        <v>6.4909557119390975</v>
      </c>
      <c r="AB827" s="13">
        <v>4.0827395242675237</v>
      </c>
      <c r="AC827" s="13">
        <v>12.898765310039412</v>
      </c>
      <c r="AD827" s="14">
        <v>6.3163703797861785</v>
      </c>
      <c r="AE827" s="13">
        <v>32.454778559695484</v>
      </c>
      <c r="AF827" s="13">
        <v>53.075613815477809</v>
      </c>
      <c r="AG827" s="13">
        <v>64.493826550197056</v>
      </c>
      <c r="AH827" s="14">
        <v>6.3163703797861785</v>
      </c>
      <c r="AI827" s="13">
        <v>33.029284675267306</v>
      </c>
      <c r="AJ827" s="13">
        <v>10.675886526656287</v>
      </c>
      <c r="AK827" s="13">
        <v>8.5669187500533024</v>
      </c>
      <c r="AL827" s="14">
        <v>5.6226534368750309</v>
      </c>
      <c r="AM827" s="13">
        <v>165.14642337633654</v>
      </c>
      <c r="AN827" s="13">
        <v>138.78652484653173</v>
      </c>
      <c r="AO827" s="13">
        <v>42.834593750266514</v>
      </c>
      <c r="AP827" s="14">
        <v>5.6226534368750309</v>
      </c>
    </row>
    <row r="828" spans="2:42" x14ac:dyDescent="0.25">
      <c r="B828" s="11">
        <v>825</v>
      </c>
      <c r="C828" s="13">
        <v>2363.4720890670687</v>
      </c>
      <c r="D828" s="13">
        <v>2830.131898778634</v>
      </c>
      <c r="E828" s="13">
        <v>2302.5975190283825</v>
      </c>
      <c r="F828" s="14">
        <v>3600</v>
      </c>
      <c r="G828" s="13">
        <v>0</v>
      </c>
      <c r="H828" s="13">
        <v>0</v>
      </c>
      <c r="I828" s="13">
        <v>0</v>
      </c>
      <c r="J828" s="14">
        <v>0</v>
      </c>
      <c r="K828" s="13">
        <v>13</v>
      </c>
      <c r="L828" s="13">
        <v>9</v>
      </c>
      <c r="M828" s="13">
        <v>3</v>
      </c>
      <c r="N828" s="14">
        <v>0</v>
      </c>
      <c r="O828" s="13">
        <v>0.67697012687446911</v>
      </c>
      <c r="P828" s="13">
        <v>0.91868509772355511</v>
      </c>
      <c r="Q828" s="13">
        <v>0.91201349026300005</v>
      </c>
      <c r="R828" s="14">
        <v>1</v>
      </c>
      <c r="S828" s="13">
        <v>1950</v>
      </c>
      <c r="T828" s="13">
        <v>1800</v>
      </c>
      <c r="U828" s="13">
        <v>1200</v>
      </c>
      <c r="V828" s="14">
        <v>0</v>
      </c>
      <c r="W828" s="13">
        <v>2150</v>
      </c>
      <c r="X828" s="13">
        <v>2200</v>
      </c>
      <c r="Y828" s="13">
        <v>2200</v>
      </c>
      <c r="Z828" s="14">
        <v>2500</v>
      </c>
      <c r="AA828" s="13">
        <v>5.2490990540343745</v>
      </c>
      <c r="AB828" s="13">
        <v>3.1485541182783097</v>
      </c>
      <c r="AC828" s="13">
        <v>9.9396209889750384</v>
      </c>
      <c r="AD828" s="14">
        <v>5.7461261268197728</v>
      </c>
      <c r="AE828" s="13">
        <v>68.238287702446868</v>
      </c>
      <c r="AF828" s="13">
        <v>28.336987064504786</v>
      </c>
      <c r="AG828" s="13">
        <v>29.818862966925117</v>
      </c>
      <c r="AH828" s="14">
        <v>0</v>
      </c>
      <c r="AI828" s="13">
        <v>30.532671507562899</v>
      </c>
      <c r="AJ828" s="13">
        <v>9.8618302459528788</v>
      </c>
      <c r="AK828" s="13">
        <v>11.177141347904954</v>
      </c>
      <c r="AL828" s="14">
        <v>7.0924638517507157</v>
      </c>
      <c r="AM828" s="13">
        <v>396.9247295983177</v>
      </c>
      <c r="AN828" s="13">
        <v>88.756472213575904</v>
      </c>
      <c r="AO828" s="13">
        <v>33.531424043714864</v>
      </c>
      <c r="AP828" s="14">
        <v>0</v>
      </c>
    </row>
    <row r="829" spans="2:42" x14ac:dyDescent="0.25">
      <c r="B829" s="11">
        <v>826</v>
      </c>
      <c r="C829" s="13">
        <v>2634.1917903244221</v>
      </c>
      <c r="D829" s="13">
        <v>3099.9714978891338</v>
      </c>
      <c r="E829" s="13">
        <v>2525.942879486101</v>
      </c>
      <c r="F829" s="14">
        <v>3699.0128582354782</v>
      </c>
      <c r="G829" s="13">
        <v>0</v>
      </c>
      <c r="H829" s="13">
        <v>0</v>
      </c>
      <c r="I829" s="13">
        <v>0</v>
      </c>
      <c r="J829" s="14">
        <v>0</v>
      </c>
      <c r="K829" s="13">
        <v>19</v>
      </c>
      <c r="L829" s="13">
        <v>15</v>
      </c>
      <c r="M829" s="13">
        <v>5</v>
      </c>
      <c r="N829" s="14">
        <v>2</v>
      </c>
      <c r="O829" s="13">
        <v>0.60739692754222241</v>
      </c>
      <c r="P829" s="13">
        <v>0.83871738877935498</v>
      </c>
      <c r="Q829" s="13">
        <v>0.83137271909618227</v>
      </c>
      <c r="R829" s="14">
        <v>0.97323262664117638</v>
      </c>
      <c r="S829" s="13">
        <v>2850</v>
      </c>
      <c r="T829" s="13">
        <v>3000</v>
      </c>
      <c r="U829" s="13">
        <v>2000</v>
      </c>
      <c r="V829" s="14">
        <v>2200</v>
      </c>
      <c r="W829" s="13">
        <v>3050</v>
      </c>
      <c r="X829" s="13">
        <v>3400</v>
      </c>
      <c r="Y829" s="13">
        <v>3000</v>
      </c>
      <c r="Z829" s="14">
        <v>4700</v>
      </c>
      <c r="AA829" s="13">
        <v>3.4956695556257529</v>
      </c>
      <c r="AB829" s="13">
        <v>4.4967239723960395</v>
      </c>
      <c r="AC829" s="13">
        <v>15.472266801528772</v>
      </c>
      <c r="AD829" s="14">
        <v>4.2313211599955158</v>
      </c>
      <c r="AE829" s="13">
        <v>66.417721556889305</v>
      </c>
      <c r="AF829" s="13">
        <v>67.450859585940592</v>
      </c>
      <c r="AG829" s="13">
        <v>77.361334007643862</v>
      </c>
      <c r="AH829" s="14">
        <v>8.4626423199910317</v>
      </c>
      <c r="AI829" s="13">
        <v>26.25951067275318</v>
      </c>
      <c r="AJ829" s="13">
        <v>10.986406704785884</v>
      </c>
      <c r="AK829" s="13">
        <v>8.8100616486209802</v>
      </c>
      <c r="AL829" s="14">
        <v>5.4049332491809592</v>
      </c>
      <c r="AM829" s="13">
        <v>498.93070278231039</v>
      </c>
      <c r="AN829" s="13">
        <v>164.79610057178826</v>
      </c>
      <c r="AO829" s="13">
        <v>44.050308243104901</v>
      </c>
      <c r="AP829" s="14">
        <v>10.809866498361918</v>
      </c>
    </row>
    <row r="830" spans="2:42" x14ac:dyDescent="0.25">
      <c r="B830" s="11">
        <v>827</v>
      </c>
      <c r="C830" s="13">
        <v>1839.2420116425155</v>
      </c>
      <c r="D830" s="13">
        <v>3042.153498498375</v>
      </c>
      <c r="E830" s="13">
        <v>2907.5467835909872</v>
      </c>
      <c r="F830" s="14">
        <v>3600</v>
      </c>
      <c r="G830" s="13">
        <v>0</v>
      </c>
      <c r="H830" s="13">
        <v>0</v>
      </c>
      <c r="I830" s="13">
        <v>0</v>
      </c>
      <c r="J830" s="14">
        <v>0</v>
      </c>
      <c r="K830" s="13">
        <v>6</v>
      </c>
      <c r="L830" s="13">
        <v>14</v>
      </c>
      <c r="M830" s="13">
        <v>7</v>
      </c>
      <c r="N830" s="14">
        <v>0</v>
      </c>
      <c r="O830" s="13">
        <v>0.86992358258016134</v>
      </c>
      <c r="P830" s="13">
        <v>0.85465772890269187</v>
      </c>
      <c r="Q830" s="13">
        <v>0.72225836978842328</v>
      </c>
      <c r="R830" s="14">
        <v>1</v>
      </c>
      <c r="S830" s="13">
        <v>900</v>
      </c>
      <c r="T830" s="13">
        <v>2800</v>
      </c>
      <c r="U830" s="13">
        <v>2800</v>
      </c>
      <c r="V830" s="14">
        <v>0</v>
      </c>
      <c r="W830" s="13">
        <v>1100</v>
      </c>
      <c r="X830" s="13">
        <v>3200</v>
      </c>
      <c r="Y830" s="13">
        <v>3800</v>
      </c>
      <c r="Z830" s="14">
        <v>2500</v>
      </c>
      <c r="AA830" s="13">
        <v>2</v>
      </c>
      <c r="AB830" s="13">
        <v>3.4656770936229759</v>
      </c>
      <c r="AC830" s="13">
        <v>17.604752499543636</v>
      </c>
      <c r="AD830" s="14">
        <v>3.3958158254313795</v>
      </c>
      <c r="AE830" s="13">
        <v>12</v>
      </c>
      <c r="AF830" s="13">
        <v>48.519479310721664</v>
      </c>
      <c r="AG830" s="13">
        <v>123.23326749680545</v>
      </c>
      <c r="AH830" s="14">
        <v>0</v>
      </c>
      <c r="AI830" s="13">
        <v>29.218340180761302</v>
      </c>
      <c r="AJ830" s="13">
        <v>11.483813647814438</v>
      </c>
      <c r="AK830" s="13">
        <v>10.962958036504251</v>
      </c>
      <c r="AL830" s="14">
        <v>4.5754226926407009</v>
      </c>
      <c r="AM830" s="13">
        <v>175.31004108456781</v>
      </c>
      <c r="AN830" s="13">
        <v>160.77339106940212</v>
      </c>
      <c r="AO830" s="13">
        <v>76.740706255529759</v>
      </c>
      <c r="AP830" s="14">
        <v>0</v>
      </c>
    </row>
    <row r="831" spans="2:42" x14ac:dyDescent="0.25">
      <c r="B831" s="11">
        <v>828</v>
      </c>
      <c r="C831" s="13">
        <v>2158.06432351174</v>
      </c>
      <c r="D831" s="13">
        <v>2934.9537643714289</v>
      </c>
      <c r="E831" s="13">
        <v>2570.3379844249107</v>
      </c>
      <c r="F831" s="14">
        <v>3659.8279496071405</v>
      </c>
      <c r="G831" s="13">
        <v>0</v>
      </c>
      <c r="H831" s="13">
        <v>0</v>
      </c>
      <c r="I831" s="13">
        <v>0</v>
      </c>
      <c r="J831" s="14">
        <v>0</v>
      </c>
      <c r="K831" s="13">
        <v>11</v>
      </c>
      <c r="L831" s="13">
        <v>13</v>
      </c>
      <c r="M831" s="13">
        <v>7</v>
      </c>
      <c r="N831" s="14">
        <v>1</v>
      </c>
      <c r="O831" s="13">
        <v>0.74140514838611393</v>
      </c>
      <c r="P831" s="13">
        <v>0.88587426199432306</v>
      </c>
      <c r="Q831" s="13">
        <v>0.8170131759811563</v>
      </c>
      <c r="R831" s="14">
        <v>0.98365279722683063</v>
      </c>
      <c r="S831" s="13">
        <v>1650</v>
      </c>
      <c r="T831" s="13">
        <v>2600</v>
      </c>
      <c r="U831" s="13">
        <v>2800</v>
      </c>
      <c r="V831" s="14">
        <v>1100</v>
      </c>
      <c r="W831" s="13">
        <v>1850</v>
      </c>
      <c r="X831" s="13">
        <v>3000</v>
      </c>
      <c r="Y831" s="13">
        <v>3800</v>
      </c>
      <c r="Z831" s="14">
        <v>3600</v>
      </c>
      <c r="AA831" s="13">
        <v>4.4717418422567343</v>
      </c>
      <c r="AB831" s="13">
        <v>3.3147629803854963</v>
      </c>
      <c r="AC831" s="13">
        <v>6.9450869663303605</v>
      </c>
      <c r="AD831" s="14">
        <v>6.1774916722866271</v>
      </c>
      <c r="AE831" s="13">
        <v>49.189160264824075</v>
      </c>
      <c r="AF831" s="13">
        <v>43.091918745011455</v>
      </c>
      <c r="AG831" s="13">
        <v>48.615608764312526</v>
      </c>
      <c r="AH831" s="14">
        <v>6.1774916722866271</v>
      </c>
      <c r="AI831" s="13">
        <v>29.380675096288357</v>
      </c>
      <c r="AJ831" s="13">
        <v>9.3268572294741059</v>
      </c>
      <c r="AK831" s="13">
        <v>11.876414932750704</v>
      </c>
      <c r="AL831" s="14">
        <v>5.5924943243953305</v>
      </c>
      <c r="AM831" s="13">
        <v>323.18742605917191</v>
      </c>
      <c r="AN831" s="13">
        <v>121.24914398316338</v>
      </c>
      <c r="AO831" s="13">
        <v>83.134904529254925</v>
      </c>
      <c r="AP831" s="14">
        <v>5.5924943243953305</v>
      </c>
    </row>
    <row r="832" spans="2:42" x14ac:dyDescent="0.25">
      <c r="B832" s="11">
        <v>829</v>
      </c>
      <c r="C832" s="13">
        <v>2277.0750395036416</v>
      </c>
      <c r="D832" s="13">
        <v>3013.5270965582572</v>
      </c>
      <c r="E832" s="13">
        <v>2164.699371893947</v>
      </c>
      <c r="F832" s="14">
        <v>3749.5468726178983</v>
      </c>
      <c r="G832" s="13">
        <v>0</v>
      </c>
      <c r="H832" s="13">
        <v>0</v>
      </c>
      <c r="I832" s="13">
        <v>0</v>
      </c>
      <c r="J832" s="14">
        <v>0</v>
      </c>
      <c r="K832" s="13">
        <v>11</v>
      </c>
      <c r="L832" s="13">
        <v>13</v>
      </c>
      <c r="M832" s="13">
        <v>1</v>
      </c>
      <c r="N832" s="14">
        <v>3</v>
      </c>
      <c r="O832" s="13">
        <v>0.70265580722748999</v>
      </c>
      <c r="P832" s="13">
        <v>0.86277638019895497</v>
      </c>
      <c r="Q832" s="13">
        <v>0.97011161331037843</v>
      </c>
      <c r="R832" s="14">
        <v>0.96011601462832596</v>
      </c>
      <c r="S832" s="13">
        <v>1650</v>
      </c>
      <c r="T832" s="13">
        <v>2600</v>
      </c>
      <c r="U832" s="13">
        <v>400</v>
      </c>
      <c r="V832" s="14">
        <v>3300</v>
      </c>
      <c r="W832" s="13">
        <v>1850</v>
      </c>
      <c r="X832" s="13">
        <v>3000</v>
      </c>
      <c r="Y832" s="13">
        <v>1400</v>
      </c>
      <c r="Z832" s="14">
        <v>5800</v>
      </c>
      <c r="AA832" s="13">
        <v>8.4099968210222151</v>
      </c>
      <c r="AB832" s="13">
        <v>2.4868004328990394</v>
      </c>
      <c r="AC832" s="13">
        <v>9.7175275409739168</v>
      </c>
      <c r="AD832" s="14">
        <v>4.9982276399148846</v>
      </c>
      <c r="AE832" s="13">
        <v>92.509965031244363</v>
      </c>
      <c r="AF832" s="13">
        <v>32.328405627687509</v>
      </c>
      <c r="AG832" s="13">
        <v>9.7175275409739168</v>
      </c>
      <c r="AH832" s="14">
        <v>14.994682919744655</v>
      </c>
      <c r="AI832" s="13">
        <v>30.515061141924559</v>
      </c>
      <c r="AJ832" s="13">
        <v>12.713354375832106</v>
      </c>
      <c r="AK832" s="13">
        <v>11.802110875553581</v>
      </c>
      <c r="AL832" s="14">
        <v>4.5739288492868972</v>
      </c>
      <c r="AM832" s="13">
        <v>335.66567256117014</v>
      </c>
      <c r="AN832" s="13">
        <v>165.27360688581737</v>
      </c>
      <c r="AO832" s="13">
        <v>11.802110875553581</v>
      </c>
      <c r="AP832" s="14">
        <v>13.721786547860692</v>
      </c>
    </row>
    <row r="833" spans="2:42" x14ac:dyDescent="0.25">
      <c r="B833" s="11">
        <v>830</v>
      </c>
      <c r="C833" s="13">
        <v>1899.2216372163196</v>
      </c>
      <c r="D833" s="13">
        <v>2881.1668124436792</v>
      </c>
      <c r="E833" s="13">
        <v>2334.6544582043707</v>
      </c>
      <c r="F833" s="14">
        <v>3600</v>
      </c>
      <c r="G833" s="13">
        <v>0</v>
      </c>
      <c r="H833" s="13">
        <v>0</v>
      </c>
      <c r="I833" s="13">
        <v>0</v>
      </c>
      <c r="J833" s="14">
        <v>0</v>
      </c>
      <c r="K833" s="13">
        <v>6</v>
      </c>
      <c r="L833" s="13">
        <v>10</v>
      </c>
      <c r="M833" s="13">
        <v>3</v>
      </c>
      <c r="N833" s="14">
        <v>0</v>
      </c>
      <c r="O833" s="13">
        <v>0.84245038527736693</v>
      </c>
      <c r="P833" s="13">
        <v>0.90241217161417808</v>
      </c>
      <c r="Q833" s="13">
        <v>0.89949071162126149</v>
      </c>
      <c r="R833" s="14">
        <v>1</v>
      </c>
      <c r="S833" s="13">
        <v>900</v>
      </c>
      <c r="T833" s="13">
        <v>2000</v>
      </c>
      <c r="U833" s="13">
        <v>1200</v>
      </c>
      <c r="V833" s="14">
        <v>0</v>
      </c>
      <c r="W833" s="13">
        <v>1100</v>
      </c>
      <c r="X833" s="13">
        <v>2400</v>
      </c>
      <c r="Y833" s="13">
        <v>2200</v>
      </c>
      <c r="Z833" s="14">
        <v>2500</v>
      </c>
      <c r="AA833" s="13">
        <v>4.5202229394680069</v>
      </c>
      <c r="AB833" s="13">
        <v>3.4311001986002361</v>
      </c>
      <c r="AC833" s="13">
        <v>12.016026469447628</v>
      </c>
      <c r="AD833" s="14">
        <v>5.3508181948572533</v>
      </c>
      <c r="AE833" s="13">
        <v>27.121337636808043</v>
      </c>
      <c r="AF833" s="13">
        <v>34.31100198600236</v>
      </c>
      <c r="AG833" s="13">
        <v>36.048079408342886</v>
      </c>
      <c r="AH833" s="14">
        <v>0</v>
      </c>
      <c r="AI833" s="13">
        <v>33.291684593963907</v>
      </c>
      <c r="AJ833" s="13">
        <v>10.62154708895812</v>
      </c>
      <c r="AK833" s="13">
        <v>12.106202741449616</v>
      </c>
      <c r="AL833" s="14">
        <v>4.5969542053884833</v>
      </c>
      <c r="AM833" s="13">
        <v>199.75010756378344</v>
      </c>
      <c r="AN833" s="13">
        <v>106.21547088958121</v>
      </c>
      <c r="AO833" s="13">
        <v>36.31860822434885</v>
      </c>
      <c r="AP833" s="14">
        <v>0</v>
      </c>
    </row>
    <row r="834" spans="2:42" x14ac:dyDescent="0.25">
      <c r="B834" s="11">
        <v>831</v>
      </c>
      <c r="C834" s="13">
        <v>1872.748996939634</v>
      </c>
      <c r="D834" s="13">
        <v>2961.2147031292188</v>
      </c>
      <c r="E834" s="13">
        <v>2174.9297221624506</v>
      </c>
      <c r="F834" s="14">
        <v>3653.3860963930861</v>
      </c>
      <c r="G834" s="13">
        <v>0</v>
      </c>
      <c r="H834" s="13">
        <v>0</v>
      </c>
      <c r="I834" s="13">
        <v>0</v>
      </c>
      <c r="J834" s="14">
        <v>0</v>
      </c>
      <c r="K834" s="13">
        <v>6</v>
      </c>
      <c r="L834" s="13">
        <v>12</v>
      </c>
      <c r="M834" s="13">
        <v>2</v>
      </c>
      <c r="N834" s="14">
        <v>1</v>
      </c>
      <c r="O834" s="13">
        <v>0.85435902121141238</v>
      </c>
      <c r="P834" s="13">
        <v>0.87801806375352964</v>
      </c>
      <c r="Q834" s="13">
        <v>0.96554843984202354</v>
      </c>
      <c r="R834" s="14">
        <v>0.985387228454777</v>
      </c>
      <c r="S834" s="13">
        <v>900</v>
      </c>
      <c r="T834" s="13">
        <v>2400</v>
      </c>
      <c r="U834" s="13">
        <v>800</v>
      </c>
      <c r="V834" s="14">
        <v>1100</v>
      </c>
      <c r="W834" s="13">
        <v>1100</v>
      </c>
      <c r="X834" s="13">
        <v>2800</v>
      </c>
      <c r="Y834" s="13">
        <v>1800</v>
      </c>
      <c r="Z834" s="14">
        <v>3600</v>
      </c>
      <c r="AA834" s="13">
        <v>2</v>
      </c>
      <c r="AB834" s="13">
        <v>2.9786538348559923</v>
      </c>
      <c r="AC834" s="13">
        <v>4.4335200946040922</v>
      </c>
      <c r="AD834" s="14">
        <v>5.6558422389112915</v>
      </c>
      <c r="AE834" s="13">
        <v>12</v>
      </c>
      <c r="AF834" s="13">
        <v>35.74384601827191</v>
      </c>
      <c r="AG834" s="13">
        <v>8.8670401892081845</v>
      </c>
      <c r="AH834" s="14">
        <v>5.6558422389112915</v>
      </c>
      <c r="AI834" s="13">
        <v>32.953834909261012</v>
      </c>
      <c r="AJ834" s="13">
        <v>11.659178514720441</v>
      </c>
      <c r="AK834" s="13">
        <v>7.969041562267396</v>
      </c>
      <c r="AL834" s="14">
        <v>4.8653532736492906</v>
      </c>
      <c r="AM834" s="13">
        <v>197.72300945556606</v>
      </c>
      <c r="AN834" s="13">
        <v>139.91014217664531</v>
      </c>
      <c r="AO834" s="13">
        <v>15.938083124534792</v>
      </c>
      <c r="AP834" s="14">
        <v>4.8653532736492906</v>
      </c>
    </row>
    <row r="835" spans="2:42" x14ac:dyDescent="0.25">
      <c r="B835" s="11">
        <v>832</v>
      </c>
      <c r="C835" s="13">
        <v>1785.5158427289948</v>
      </c>
      <c r="D835" s="13">
        <v>2828.4849315884549</v>
      </c>
      <c r="E835" s="13">
        <v>2573.4549732809983</v>
      </c>
      <c r="F835" s="14">
        <v>3661.6306475790457</v>
      </c>
      <c r="G835" s="13">
        <v>0</v>
      </c>
      <c r="H835" s="13">
        <v>0</v>
      </c>
      <c r="I835" s="13">
        <v>0</v>
      </c>
      <c r="J835" s="14">
        <v>0</v>
      </c>
      <c r="K835" s="13">
        <v>4</v>
      </c>
      <c r="L835" s="13">
        <v>7</v>
      </c>
      <c r="M835" s="13">
        <v>5</v>
      </c>
      <c r="N835" s="14">
        <v>1</v>
      </c>
      <c r="O835" s="13">
        <v>0.89609958181863503</v>
      </c>
      <c r="P835" s="13">
        <v>0.91922002870273756</v>
      </c>
      <c r="Q835" s="13">
        <v>0.81602360321176626</v>
      </c>
      <c r="R835" s="14">
        <v>0.98316852421480738</v>
      </c>
      <c r="S835" s="13">
        <v>600</v>
      </c>
      <c r="T835" s="13">
        <v>1400</v>
      </c>
      <c r="U835" s="13">
        <v>2000</v>
      </c>
      <c r="V835" s="14">
        <v>1100</v>
      </c>
      <c r="W835" s="13">
        <v>800</v>
      </c>
      <c r="X835" s="13">
        <v>1800</v>
      </c>
      <c r="Y835" s="13">
        <v>3000</v>
      </c>
      <c r="Z835" s="14">
        <v>3600</v>
      </c>
      <c r="AA835" s="13">
        <v>5.2929675687945457</v>
      </c>
      <c r="AB835" s="13">
        <v>3.2575880143103424</v>
      </c>
      <c r="AC835" s="13">
        <v>17.022675434746429</v>
      </c>
      <c r="AD835" s="14">
        <v>7.6665197924074899</v>
      </c>
      <c r="AE835" s="13">
        <v>21.171870275178183</v>
      </c>
      <c r="AF835" s="13">
        <v>22.803116100172396</v>
      </c>
      <c r="AG835" s="13">
        <v>85.113377173732147</v>
      </c>
      <c r="AH835" s="14">
        <v>7.6665197924074899</v>
      </c>
      <c r="AI835" s="13">
        <v>32.111182976496842</v>
      </c>
      <c r="AJ835" s="13">
        <v>13.360006081126498</v>
      </c>
      <c r="AK835" s="13">
        <v>9.4699257027592356</v>
      </c>
      <c r="AL835" s="14">
        <v>4.4521427729311585</v>
      </c>
      <c r="AM835" s="13">
        <v>128.44473190598737</v>
      </c>
      <c r="AN835" s="13">
        <v>93.520042567885483</v>
      </c>
      <c r="AO835" s="13">
        <v>47.349628513796176</v>
      </c>
      <c r="AP835" s="14">
        <v>4.4521427729311585</v>
      </c>
    </row>
    <row r="836" spans="2:42" x14ac:dyDescent="0.25">
      <c r="B836" s="11">
        <v>833</v>
      </c>
      <c r="C836" s="13">
        <v>2617.9578812387595</v>
      </c>
      <c r="D836" s="13">
        <v>2957.0402369646226</v>
      </c>
      <c r="E836" s="13">
        <v>2299.1001530526182</v>
      </c>
      <c r="F836" s="14">
        <v>3600</v>
      </c>
      <c r="G836" s="13">
        <v>0</v>
      </c>
      <c r="H836" s="13">
        <v>0</v>
      </c>
      <c r="I836" s="13">
        <v>0</v>
      </c>
      <c r="J836" s="14">
        <v>0</v>
      </c>
      <c r="K836" s="13">
        <v>17</v>
      </c>
      <c r="L836" s="13">
        <v>13</v>
      </c>
      <c r="M836" s="13">
        <v>3</v>
      </c>
      <c r="N836" s="14">
        <v>0</v>
      </c>
      <c r="O836" s="13">
        <v>0.6111633848146234</v>
      </c>
      <c r="P836" s="13">
        <v>0.87925756555442702</v>
      </c>
      <c r="Q836" s="13">
        <v>0.91340083519708171</v>
      </c>
      <c r="R836" s="14">
        <v>1</v>
      </c>
      <c r="S836" s="13">
        <v>2550</v>
      </c>
      <c r="T836" s="13">
        <v>2600</v>
      </c>
      <c r="U836" s="13">
        <v>1200</v>
      </c>
      <c r="V836" s="14">
        <v>0</v>
      </c>
      <c r="W836" s="13">
        <v>2750</v>
      </c>
      <c r="X836" s="13">
        <v>3000</v>
      </c>
      <c r="Y836" s="13">
        <v>2200</v>
      </c>
      <c r="Z836" s="14">
        <v>2500</v>
      </c>
      <c r="AA836" s="13">
        <v>2</v>
      </c>
      <c r="AB836" s="13">
        <v>2.1828457574815827</v>
      </c>
      <c r="AC836" s="13">
        <v>8.9756336372790297</v>
      </c>
      <c r="AD836" s="14">
        <v>6.2417391323449865</v>
      </c>
      <c r="AE836" s="13">
        <v>34</v>
      </c>
      <c r="AF836" s="13">
        <v>28.376994847260576</v>
      </c>
      <c r="AG836" s="13">
        <v>26.926900911837087</v>
      </c>
      <c r="AH836" s="14">
        <v>0</v>
      </c>
      <c r="AI836" s="13">
        <v>30.936748580408373</v>
      </c>
      <c r="AJ836" s="13">
        <v>11.191700827258805</v>
      </c>
      <c r="AK836" s="13">
        <v>11.808165915421355</v>
      </c>
      <c r="AL836" s="14">
        <v>5.6552066158381038</v>
      </c>
      <c r="AM836" s="13">
        <v>525.92472586694237</v>
      </c>
      <c r="AN836" s="13">
        <v>145.49211075436446</v>
      </c>
      <c r="AO836" s="13">
        <v>35.424497746264066</v>
      </c>
      <c r="AP836" s="14">
        <v>0</v>
      </c>
    </row>
    <row r="837" spans="2:42" x14ac:dyDescent="0.25">
      <c r="B837" s="11">
        <v>834</v>
      </c>
      <c r="C837" s="13">
        <v>2137.0804686875572</v>
      </c>
      <c r="D837" s="13">
        <v>3075.0783434812838</v>
      </c>
      <c r="E837" s="13">
        <v>2430.8137511623845</v>
      </c>
      <c r="F837" s="14">
        <v>3851.5878232881796</v>
      </c>
      <c r="G837" s="13">
        <v>0</v>
      </c>
      <c r="H837" s="13">
        <v>0</v>
      </c>
      <c r="I837" s="13">
        <v>0</v>
      </c>
      <c r="J837" s="14">
        <v>0</v>
      </c>
      <c r="K837" s="13">
        <v>11</v>
      </c>
      <c r="L837" s="13">
        <v>17</v>
      </c>
      <c r="M837" s="13">
        <v>5</v>
      </c>
      <c r="N837" s="14">
        <v>4</v>
      </c>
      <c r="O837" s="13">
        <v>0.74868495755922859</v>
      </c>
      <c r="P837" s="13">
        <v>0.8455069138357465</v>
      </c>
      <c r="Q837" s="13">
        <v>0.86390822784995625</v>
      </c>
      <c r="R837" s="14">
        <v>0.93467945303830724</v>
      </c>
      <c r="S837" s="13">
        <v>1650</v>
      </c>
      <c r="T837" s="13">
        <v>3400</v>
      </c>
      <c r="U837" s="13">
        <v>2000</v>
      </c>
      <c r="V837" s="14">
        <v>4400</v>
      </c>
      <c r="W837" s="13">
        <v>1850</v>
      </c>
      <c r="X837" s="13">
        <v>3800</v>
      </c>
      <c r="Y837" s="13">
        <v>3000</v>
      </c>
      <c r="Z837" s="14">
        <v>6900</v>
      </c>
      <c r="AA837" s="13">
        <v>5.3610933223737813</v>
      </c>
      <c r="AB837" s="13">
        <v>3.9919740499308816</v>
      </c>
      <c r="AC837" s="13">
        <v>10.913989610633253</v>
      </c>
      <c r="AD837" s="14">
        <v>5.5866588468280085</v>
      </c>
      <c r="AE837" s="13">
        <v>58.972026546111593</v>
      </c>
      <c r="AF837" s="13">
        <v>67.863558848824994</v>
      </c>
      <c r="AG837" s="13">
        <v>54.569948053166264</v>
      </c>
      <c r="AH837" s="14">
        <v>22.346635387312034</v>
      </c>
      <c r="AI837" s="13">
        <v>27.538330415327202</v>
      </c>
      <c r="AJ837" s="13">
        <v>9.094499131041184</v>
      </c>
      <c r="AK837" s="13">
        <v>8.6832255789730386</v>
      </c>
      <c r="AL837" s="14">
        <v>6.1710396062766995</v>
      </c>
      <c r="AM837" s="13">
        <v>302.92163456859925</v>
      </c>
      <c r="AN837" s="13">
        <v>154.60648522770012</v>
      </c>
      <c r="AO837" s="13">
        <v>43.416127894865191</v>
      </c>
      <c r="AP837" s="14">
        <v>24.684158425106798</v>
      </c>
    </row>
    <row r="838" spans="2:42" x14ac:dyDescent="0.25">
      <c r="B838" s="11">
        <v>835</v>
      </c>
      <c r="C838" s="13">
        <v>2833.8741867507433</v>
      </c>
      <c r="D838" s="13">
        <v>2825.3449950578361</v>
      </c>
      <c r="E838" s="13">
        <v>2234.4541609740995</v>
      </c>
      <c r="F838" s="14">
        <v>3683.5307245364888</v>
      </c>
      <c r="G838" s="13">
        <v>0</v>
      </c>
      <c r="H838" s="13">
        <v>0</v>
      </c>
      <c r="I838" s="13">
        <v>0</v>
      </c>
      <c r="J838" s="14">
        <v>0</v>
      </c>
      <c r="K838" s="13">
        <v>16</v>
      </c>
      <c r="L838" s="13">
        <v>13</v>
      </c>
      <c r="M838" s="13">
        <v>2</v>
      </c>
      <c r="N838" s="14">
        <v>2</v>
      </c>
      <c r="O838" s="13">
        <v>0.56459810653574716</v>
      </c>
      <c r="P838" s="13">
        <v>0.92024160042330583</v>
      </c>
      <c r="Q838" s="13">
        <v>0.93982684302841779</v>
      </c>
      <c r="R838" s="14">
        <v>0.97732319049761696</v>
      </c>
      <c r="S838" s="13">
        <v>2400</v>
      </c>
      <c r="T838" s="13">
        <v>2600</v>
      </c>
      <c r="U838" s="13">
        <v>800</v>
      </c>
      <c r="V838" s="14">
        <v>2200</v>
      </c>
      <c r="W838" s="13">
        <v>2600</v>
      </c>
      <c r="X838" s="13">
        <v>3000</v>
      </c>
      <c r="Y838" s="13">
        <v>1800</v>
      </c>
      <c r="Z838" s="14">
        <v>4700</v>
      </c>
      <c r="AA838" s="13">
        <v>10.20226763290939</v>
      </c>
      <c r="AB838" s="13">
        <v>3.4896054894692017</v>
      </c>
      <c r="AC838" s="13">
        <v>13.297132983737011</v>
      </c>
      <c r="AD838" s="14">
        <v>3.350254350916313</v>
      </c>
      <c r="AE838" s="13">
        <v>163.23628212655024</v>
      </c>
      <c r="AF838" s="13">
        <v>45.364871363099624</v>
      </c>
      <c r="AG838" s="13">
        <v>26.594265967474023</v>
      </c>
      <c r="AH838" s="14">
        <v>6.7005087018326259</v>
      </c>
      <c r="AI838" s="13">
        <v>28.983902778873368</v>
      </c>
      <c r="AJ838" s="13">
        <v>5.3451710790261631</v>
      </c>
      <c r="AK838" s="13">
        <v>8.3652035260326016</v>
      </c>
      <c r="AL838" s="14">
        <v>4.8133970699415709</v>
      </c>
      <c r="AM838" s="13">
        <v>463.74244446197389</v>
      </c>
      <c r="AN838" s="13">
        <v>69.487224027340119</v>
      </c>
      <c r="AO838" s="13">
        <v>16.730407052065203</v>
      </c>
      <c r="AP838" s="14">
        <v>9.6267941398831418</v>
      </c>
    </row>
    <row r="839" spans="2:42" x14ac:dyDescent="0.25">
      <c r="B839" s="11">
        <v>836</v>
      </c>
      <c r="C839" s="13">
        <v>2617.863321341973</v>
      </c>
      <c r="D839" s="13">
        <v>3045.2871045714396</v>
      </c>
      <c r="E839" s="13">
        <v>2551.2252221385652</v>
      </c>
      <c r="F839" s="14">
        <v>3629.6183251716284</v>
      </c>
      <c r="G839" s="13">
        <v>0</v>
      </c>
      <c r="H839" s="13">
        <v>0</v>
      </c>
      <c r="I839" s="13">
        <v>0</v>
      </c>
      <c r="J839" s="14">
        <v>0</v>
      </c>
      <c r="K839" s="13">
        <v>16</v>
      </c>
      <c r="L839" s="13">
        <v>16</v>
      </c>
      <c r="M839" s="13">
        <v>5</v>
      </c>
      <c r="N839" s="14">
        <v>1</v>
      </c>
      <c r="O839" s="13">
        <v>0.61118546066026302</v>
      </c>
      <c r="P839" s="13">
        <v>0.85377828451609838</v>
      </c>
      <c r="Q839" s="13">
        <v>0.82313391298306249</v>
      </c>
      <c r="R839" s="14">
        <v>0.99183982377259239</v>
      </c>
      <c r="S839" s="13">
        <v>2400</v>
      </c>
      <c r="T839" s="13">
        <v>3200</v>
      </c>
      <c r="U839" s="13">
        <v>2000</v>
      </c>
      <c r="V839" s="14">
        <v>1100</v>
      </c>
      <c r="W839" s="13">
        <v>2600</v>
      </c>
      <c r="X839" s="13">
        <v>3600</v>
      </c>
      <c r="Y839" s="13">
        <v>3000</v>
      </c>
      <c r="Z839" s="14">
        <v>3600</v>
      </c>
      <c r="AA839" s="13">
        <v>5.1467167945604997</v>
      </c>
      <c r="AB839" s="13">
        <v>4.5107138555265545</v>
      </c>
      <c r="AC839" s="13">
        <v>10.929116184977193</v>
      </c>
      <c r="AD839" s="14">
        <v>3.0301188934178103</v>
      </c>
      <c r="AE839" s="13">
        <v>82.347468712967995</v>
      </c>
      <c r="AF839" s="13">
        <v>72.171421688424871</v>
      </c>
      <c r="AG839" s="13">
        <v>54.645580924885962</v>
      </c>
      <c r="AH839" s="14">
        <v>3.0301188934178103</v>
      </c>
      <c r="AI839" s="13">
        <v>29.846591746015832</v>
      </c>
      <c r="AJ839" s="13">
        <v>8.649240538024598</v>
      </c>
      <c r="AK839" s="13">
        <v>14.539600345461796</v>
      </c>
      <c r="AL839" s="14">
        <v>2.8452079903156053</v>
      </c>
      <c r="AM839" s="13">
        <v>477.54546793625332</v>
      </c>
      <c r="AN839" s="13">
        <v>138.38784860839357</v>
      </c>
      <c r="AO839" s="13">
        <v>72.698001727308977</v>
      </c>
      <c r="AP839" s="14">
        <v>2.8452079903156053</v>
      </c>
    </row>
    <row r="840" spans="2:42" x14ac:dyDescent="0.25">
      <c r="B840" s="11">
        <v>837</v>
      </c>
      <c r="C840" s="13">
        <v>2283.8919570421613</v>
      </c>
      <c r="D840" s="13">
        <v>2854.8113316437907</v>
      </c>
      <c r="E840" s="13">
        <v>2336.529633592334</v>
      </c>
      <c r="F840" s="14">
        <v>3600</v>
      </c>
      <c r="G840" s="13">
        <v>0</v>
      </c>
      <c r="H840" s="13">
        <v>0</v>
      </c>
      <c r="I840" s="13">
        <v>0</v>
      </c>
      <c r="J840" s="14">
        <v>0</v>
      </c>
      <c r="K840" s="13">
        <v>12</v>
      </c>
      <c r="L840" s="13">
        <v>12</v>
      </c>
      <c r="M840" s="13">
        <v>5</v>
      </c>
      <c r="N840" s="14">
        <v>0</v>
      </c>
      <c r="O840" s="13">
        <v>0.70055853345713393</v>
      </c>
      <c r="P840" s="13">
        <v>0.91074319734569953</v>
      </c>
      <c r="Q840" s="13">
        <v>0.89876882784119549</v>
      </c>
      <c r="R840" s="14">
        <v>1</v>
      </c>
      <c r="S840" s="13">
        <v>1800</v>
      </c>
      <c r="T840" s="13">
        <v>2400</v>
      </c>
      <c r="U840" s="13">
        <v>2000</v>
      </c>
      <c r="V840" s="14">
        <v>0</v>
      </c>
      <c r="W840" s="13">
        <v>2000</v>
      </c>
      <c r="X840" s="13">
        <v>2800</v>
      </c>
      <c r="Y840" s="13">
        <v>3000</v>
      </c>
      <c r="Z840" s="14">
        <v>2500</v>
      </c>
      <c r="AA840" s="13">
        <v>8.0107426526413299</v>
      </c>
      <c r="AB840" s="13">
        <v>2</v>
      </c>
      <c r="AC840" s="13">
        <v>4.9574072308032067</v>
      </c>
      <c r="AD840" s="14">
        <v>4.9977307301100273</v>
      </c>
      <c r="AE840" s="13">
        <v>96.128911831695959</v>
      </c>
      <c r="AF840" s="13">
        <v>24</v>
      </c>
      <c r="AG840" s="13">
        <v>24.787036154016032</v>
      </c>
      <c r="AH840" s="14">
        <v>0</v>
      </c>
      <c r="AI840" s="13">
        <v>27.922233332502596</v>
      </c>
      <c r="AJ840" s="13">
        <v>8.7108163185160468</v>
      </c>
      <c r="AK840" s="13">
        <v>9.6198815600646537</v>
      </c>
      <c r="AL840" s="14">
        <v>5.3688473833607588</v>
      </c>
      <c r="AM840" s="13">
        <v>335.06679999003114</v>
      </c>
      <c r="AN840" s="13">
        <v>104.52979582219257</v>
      </c>
      <c r="AO840" s="13">
        <v>48.09940780032327</v>
      </c>
      <c r="AP840" s="14">
        <v>0</v>
      </c>
    </row>
    <row r="841" spans="2:42" x14ac:dyDescent="0.25">
      <c r="B841" s="11">
        <v>838</v>
      </c>
      <c r="C841" s="13">
        <v>3077.135366310918</v>
      </c>
      <c r="D841" s="13">
        <v>2674.4423925715491</v>
      </c>
      <c r="E841" s="13">
        <v>2231.4636039362754</v>
      </c>
      <c r="F841" s="14">
        <v>3600</v>
      </c>
      <c r="G841" s="13">
        <v>0</v>
      </c>
      <c r="H841" s="13">
        <v>0</v>
      </c>
      <c r="I841" s="13">
        <v>0</v>
      </c>
      <c r="J841" s="14">
        <v>0</v>
      </c>
      <c r="K841" s="13">
        <v>19</v>
      </c>
      <c r="L841" s="13">
        <v>8</v>
      </c>
      <c r="M841" s="13">
        <v>2</v>
      </c>
      <c r="N841" s="14">
        <v>0</v>
      </c>
      <c r="O841" s="13">
        <v>0.51996412556857718</v>
      </c>
      <c r="P841" s="13">
        <v>0.97216526600897513</v>
      </c>
      <c r="Q841" s="13">
        <v>0.94108637770099635</v>
      </c>
      <c r="R841" s="14">
        <v>1</v>
      </c>
      <c r="S841" s="13">
        <v>2850</v>
      </c>
      <c r="T841" s="13">
        <v>1600</v>
      </c>
      <c r="U841" s="13">
        <v>800</v>
      </c>
      <c r="V841" s="14">
        <v>0</v>
      </c>
      <c r="W841" s="13">
        <v>3050</v>
      </c>
      <c r="X841" s="13">
        <v>2000</v>
      </c>
      <c r="Y841" s="13">
        <v>1800</v>
      </c>
      <c r="Z841" s="14">
        <v>2500</v>
      </c>
      <c r="AA841" s="13">
        <v>8.2102674237774949</v>
      </c>
      <c r="AB841" s="13">
        <v>2</v>
      </c>
      <c r="AC841" s="13">
        <v>6.0452479906297709</v>
      </c>
      <c r="AD841" s="14">
        <v>8.7435942193663472</v>
      </c>
      <c r="AE841" s="13">
        <v>155.99508105177239</v>
      </c>
      <c r="AF841" s="13">
        <v>16</v>
      </c>
      <c r="AG841" s="13">
        <v>12.090495981259542</v>
      </c>
      <c r="AH841" s="14">
        <v>0</v>
      </c>
      <c r="AI841" s="13">
        <v>28.171398848919804</v>
      </c>
      <c r="AJ841" s="13">
        <v>3.0102521183844644</v>
      </c>
      <c r="AK841" s="13">
        <v>15.163656037011563</v>
      </c>
      <c r="AL841" s="14">
        <v>4.7133639906877223</v>
      </c>
      <c r="AM841" s="13">
        <v>535.25657812947622</v>
      </c>
      <c r="AN841" s="13">
        <v>24.082016947075715</v>
      </c>
      <c r="AO841" s="13">
        <v>30.327312074023126</v>
      </c>
      <c r="AP841" s="14">
        <v>0</v>
      </c>
    </row>
    <row r="842" spans="2:42" x14ac:dyDescent="0.25">
      <c r="B842" s="11">
        <v>839</v>
      </c>
      <c r="C842" s="13">
        <v>1707.4500557150263</v>
      </c>
      <c r="D842" s="13">
        <v>3306.283315845581</v>
      </c>
      <c r="E842" s="13">
        <v>2417.2999027601118</v>
      </c>
      <c r="F842" s="14">
        <v>3736.804869641227</v>
      </c>
      <c r="G842" s="13">
        <v>0</v>
      </c>
      <c r="H842" s="13">
        <v>0</v>
      </c>
      <c r="I842" s="13">
        <v>0</v>
      </c>
      <c r="J842" s="14">
        <v>0</v>
      </c>
      <c r="K842" s="13">
        <v>3</v>
      </c>
      <c r="L842" s="13">
        <v>22</v>
      </c>
      <c r="M842" s="13">
        <v>3</v>
      </c>
      <c r="N842" s="14">
        <v>2</v>
      </c>
      <c r="O842" s="13">
        <v>0.93706986898071831</v>
      </c>
      <c r="P842" s="13">
        <v>0.78638148991628409</v>
      </c>
      <c r="Q842" s="13">
        <v>0.86873788295866239</v>
      </c>
      <c r="R842" s="14">
        <v>0.96338988135220405</v>
      </c>
      <c r="S842" s="13">
        <v>450</v>
      </c>
      <c r="T842" s="13">
        <v>4400</v>
      </c>
      <c r="U842" s="13">
        <v>1200</v>
      </c>
      <c r="V842" s="14">
        <v>2200</v>
      </c>
      <c r="W842" s="13">
        <v>650</v>
      </c>
      <c r="X842" s="13">
        <v>4800</v>
      </c>
      <c r="Y842" s="13">
        <v>2200</v>
      </c>
      <c r="Z842" s="14">
        <v>4700</v>
      </c>
      <c r="AA842" s="13">
        <v>3.7053589165751375</v>
      </c>
      <c r="AB842" s="13">
        <v>3.762859329914269</v>
      </c>
      <c r="AC842" s="13">
        <v>14.288393833948444</v>
      </c>
      <c r="AD842" s="14">
        <v>7.0820959413842459</v>
      </c>
      <c r="AE842" s="13">
        <v>11.116076749725412</v>
      </c>
      <c r="AF842" s="13">
        <v>82.782905258113914</v>
      </c>
      <c r="AG842" s="13">
        <v>42.865181501845328</v>
      </c>
      <c r="AH842" s="14">
        <v>14.164191882768492</v>
      </c>
      <c r="AI842" s="13">
        <v>26.501103972680042</v>
      </c>
      <c r="AJ842" s="13">
        <v>10.219443148292596</v>
      </c>
      <c r="AK842" s="13">
        <v>17.214514255972574</v>
      </c>
      <c r="AL842" s="14">
        <v>6.0975467718223078</v>
      </c>
      <c r="AM842" s="13">
        <v>79.503311918040126</v>
      </c>
      <c r="AN842" s="13">
        <v>224.82774926243712</v>
      </c>
      <c r="AO842" s="13">
        <v>51.643542767917722</v>
      </c>
      <c r="AP842" s="14">
        <v>12.195093543644616</v>
      </c>
    </row>
    <row r="843" spans="2:42" x14ac:dyDescent="0.25">
      <c r="B843" s="11">
        <v>840</v>
      </c>
      <c r="C843" s="13">
        <v>2037.8591213823861</v>
      </c>
      <c r="D843" s="13">
        <v>2798.2127203847454</v>
      </c>
      <c r="E843" s="13">
        <v>2422.7504680061224</v>
      </c>
      <c r="F843" s="14">
        <v>3660.0927367325507</v>
      </c>
      <c r="G843" s="13">
        <v>0</v>
      </c>
      <c r="H843" s="13">
        <v>0</v>
      </c>
      <c r="I843" s="13">
        <v>0</v>
      </c>
      <c r="J843" s="14">
        <v>0</v>
      </c>
      <c r="K843" s="13">
        <v>9</v>
      </c>
      <c r="L843" s="13">
        <v>8</v>
      </c>
      <c r="M843" s="13">
        <v>4</v>
      </c>
      <c r="N843" s="14">
        <v>1</v>
      </c>
      <c r="O843" s="13">
        <v>0.78513768847506815</v>
      </c>
      <c r="P843" s="13">
        <v>0.92916452743539391</v>
      </c>
      <c r="Q843" s="13">
        <v>0.86678344622434844</v>
      </c>
      <c r="R843" s="14">
        <v>0.98358163547894228</v>
      </c>
      <c r="S843" s="13">
        <v>1350</v>
      </c>
      <c r="T843" s="13">
        <v>1600</v>
      </c>
      <c r="U843" s="13">
        <v>1600</v>
      </c>
      <c r="V843" s="14">
        <v>1100</v>
      </c>
      <c r="W843" s="13">
        <v>1550</v>
      </c>
      <c r="X843" s="13">
        <v>2000</v>
      </c>
      <c r="Y843" s="13">
        <v>2600</v>
      </c>
      <c r="Z843" s="14">
        <v>3600</v>
      </c>
      <c r="AA843" s="13">
        <v>4.3218920570669779</v>
      </c>
      <c r="AB843" s="13">
        <v>2.6215899481232841</v>
      </c>
      <c r="AC843" s="13">
        <v>11.829585963445352</v>
      </c>
      <c r="AD843" s="14">
        <v>5.12500407915645</v>
      </c>
      <c r="AE843" s="13">
        <v>38.897028513602798</v>
      </c>
      <c r="AF843" s="13">
        <v>20.972719584986272</v>
      </c>
      <c r="AG843" s="13">
        <v>47.318343853781407</v>
      </c>
      <c r="AH843" s="14">
        <v>5.12500407915645</v>
      </c>
      <c r="AI843" s="13">
        <v>30.056077786922131</v>
      </c>
      <c r="AJ843" s="13">
        <v>10.128795113505806</v>
      </c>
      <c r="AK843" s="13">
        <v>12.149393716171943</v>
      </c>
      <c r="AL843" s="14">
        <v>6.6962183760051239</v>
      </c>
      <c r="AM843" s="13">
        <v>270.50470008229917</v>
      </c>
      <c r="AN843" s="13">
        <v>81.030360908046447</v>
      </c>
      <c r="AO843" s="13">
        <v>48.597574864687772</v>
      </c>
      <c r="AP843" s="14">
        <v>6.6962183760051239</v>
      </c>
    </row>
    <row r="844" spans="2:42" x14ac:dyDescent="0.25">
      <c r="B844" s="11">
        <v>841</v>
      </c>
      <c r="C844" s="13">
        <v>2115.4520423728659</v>
      </c>
      <c r="D844" s="13">
        <v>2956.5251030623854</v>
      </c>
      <c r="E844" s="13">
        <v>2268.8705671507619</v>
      </c>
      <c r="F844" s="14">
        <v>3600</v>
      </c>
      <c r="G844" s="13">
        <v>0</v>
      </c>
      <c r="H844" s="13">
        <v>0</v>
      </c>
      <c r="I844" s="13">
        <v>0</v>
      </c>
      <c r="J844" s="14">
        <v>0</v>
      </c>
      <c r="K844" s="13">
        <v>9</v>
      </c>
      <c r="L844" s="13">
        <v>14</v>
      </c>
      <c r="M844" s="13">
        <v>3</v>
      </c>
      <c r="N844" s="14">
        <v>0</v>
      </c>
      <c r="O844" s="13">
        <v>0.7563395283616583</v>
      </c>
      <c r="P844" s="13">
        <v>0.87941076411186403</v>
      </c>
      <c r="Q844" s="13">
        <v>0.92557064753022522</v>
      </c>
      <c r="R844" s="14">
        <v>1</v>
      </c>
      <c r="S844" s="13">
        <v>1350</v>
      </c>
      <c r="T844" s="13">
        <v>2800</v>
      </c>
      <c r="U844" s="13">
        <v>1200</v>
      </c>
      <c r="V844" s="14">
        <v>0</v>
      </c>
      <c r="W844" s="13">
        <v>1550</v>
      </c>
      <c r="X844" s="13">
        <v>3200</v>
      </c>
      <c r="Y844" s="13">
        <v>2200</v>
      </c>
      <c r="Z844" s="14">
        <v>2500</v>
      </c>
      <c r="AA844" s="13">
        <v>3.3035508117185808</v>
      </c>
      <c r="AB844" s="13">
        <v>2.6981219811530148</v>
      </c>
      <c r="AC844" s="13">
        <v>11.742786815587017</v>
      </c>
      <c r="AD844" s="14">
        <v>4.4461784856461204</v>
      </c>
      <c r="AE844" s="13">
        <v>29.731957305467226</v>
      </c>
      <c r="AF844" s="13">
        <v>37.773707736142207</v>
      </c>
      <c r="AG844" s="13">
        <v>35.228360446761052</v>
      </c>
      <c r="AH844" s="14">
        <v>0</v>
      </c>
      <c r="AI844" s="13">
        <v>35.6821246504161</v>
      </c>
      <c r="AJ844" s="13">
        <v>9.7053422816266863</v>
      </c>
      <c r="AK844" s="13">
        <v>6.1202577771589404</v>
      </c>
      <c r="AL844" s="14">
        <v>3.8806236875661169</v>
      </c>
      <c r="AM844" s="13">
        <v>321.13912185374488</v>
      </c>
      <c r="AN844" s="13">
        <v>135.87479194277361</v>
      </c>
      <c r="AO844" s="13">
        <v>18.360773331476821</v>
      </c>
      <c r="AP844" s="14">
        <v>0</v>
      </c>
    </row>
    <row r="845" spans="2:42" x14ac:dyDescent="0.25">
      <c r="B845" s="11">
        <v>842</v>
      </c>
      <c r="C845" s="13">
        <v>2318.0739854690351</v>
      </c>
      <c r="D845" s="13">
        <v>3187.7286283155813</v>
      </c>
      <c r="E845" s="13">
        <v>2653.2360774539329</v>
      </c>
      <c r="F845" s="14">
        <v>3667.335451796353</v>
      </c>
      <c r="G845" s="13">
        <v>0</v>
      </c>
      <c r="H845" s="13">
        <v>0</v>
      </c>
      <c r="I845" s="13">
        <v>0</v>
      </c>
      <c r="J845" s="14">
        <v>0</v>
      </c>
      <c r="K845" s="13">
        <v>12</v>
      </c>
      <c r="L845" s="13">
        <v>19</v>
      </c>
      <c r="M845" s="13">
        <v>6</v>
      </c>
      <c r="N845" s="14">
        <v>1</v>
      </c>
      <c r="O845" s="13">
        <v>0.69022818513545359</v>
      </c>
      <c r="P845" s="13">
        <v>0.81562777235961226</v>
      </c>
      <c r="Q845" s="13">
        <v>0.79148629774971901</v>
      </c>
      <c r="R845" s="14">
        <v>0.98163913482106735</v>
      </c>
      <c r="S845" s="13">
        <v>1800</v>
      </c>
      <c r="T845" s="13">
        <v>3800</v>
      </c>
      <c r="U845" s="13">
        <v>2400</v>
      </c>
      <c r="V845" s="14">
        <v>1100</v>
      </c>
      <c r="W845" s="13">
        <v>2000</v>
      </c>
      <c r="X845" s="13">
        <v>4200</v>
      </c>
      <c r="Y845" s="13">
        <v>3400</v>
      </c>
      <c r="Z845" s="14">
        <v>3600</v>
      </c>
      <c r="AA845" s="13">
        <v>7.2325474315953668</v>
      </c>
      <c r="AB845" s="13">
        <v>3.2168033216295253</v>
      </c>
      <c r="AC845" s="13">
        <v>14.817373355317567</v>
      </c>
      <c r="AD845" s="14">
        <v>7.8638320813382343</v>
      </c>
      <c r="AE845" s="13">
        <v>86.790569179144399</v>
      </c>
      <c r="AF845" s="13">
        <v>61.119263110960979</v>
      </c>
      <c r="AG845" s="13">
        <v>88.904240131905397</v>
      </c>
      <c r="AH845" s="14">
        <v>7.8638320813382343</v>
      </c>
      <c r="AI845" s="13">
        <v>29.940070352150208</v>
      </c>
      <c r="AJ845" s="13">
        <v>10.756670773220911</v>
      </c>
      <c r="AK845" s="13">
        <v>10.20427091471614</v>
      </c>
      <c r="AL845" s="14">
        <v>5.3559908474933069</v>
      </c>
      <c r="AM845" s="13">
        <v>359.28084422580253</v>
      </c>
      <c r="AN845" s="13">
        <v>204.3767446911973</v>
      </c>
      <c r="AO845" s="13">
        <v>61.225625488296842</v>
      </c>
      <c r="AP845" s="14">
        <v>5.3559908474933069</v>
      </c>
    </row>
    <row r="846" spans="2:42" x14ac:dyDescent="0.25">
      <c r="B846" s="11">
        <v>843</v>
      </c>
      <c r="C846" s="13">
        <v>2203.2700416517496</v>
      </c>
      <c r="D846" s="13">
        <v>2797.5924831652692</v>
      </c>
      <c r="E846" s="13">
        <v>3040.9041755764802</v>
      </c>
      <c r="F846" s="14">
        <v>3656.9946298661794</v>
      </c>
      <c r="G846" s="13">
        <v>0</v>
      </c>
      <c r="H846" s="13">
        <v>0</v>
      </c>
      <c r="I846" s="13">
        <v>0</v>
      </c>
      <c r="J846" s="14">
        <v>0</v>
      </c>
      <c r="K846" s="13">
        <v>10</v>
      </c>
      <c r="L846" s="13">
        <v>10</v>
      </c>
      <c r="M846" s="13">
        <v>10</v>
      </c>
      <c r="N846" s="14">
        <v>1</v>
      </c>
      <c r="O846" s="13">
        <v>0.72619332617099919</v>
      </c>
      <c r="P846" s="13">
        <v>0.92937052685325072</v>
      </c>
      <c r="Q846" s="13">
        <v>0.6905840759029811</v>
      </c>
      <c r="R846" s="14">
        <v>0.98441489921786818</v>
      </c>
      <c r="S846" s="13">
        <v>1500</v>
      </c>
      <c r="T846" s="13">
        <v>2000</v>
      </c>
      <c r="U846" s="13">
        <v>4000</v>
      </c>
      <c r="V846" s="14">
        <v>1100</v>
      </c>
      <c r="W846" s="13">
        <v>1700</v>
      </c>
      <c r="X846" s="13">
        <v>2400</v>
      </c>
      <c r="Y846" s="13">
        <v>5000</v>
      </c>
      <c r="Z846" s="14">
        <v>3600</v>
      </c>
      <c r="AA846" s="13">
        <v>11.17160723935824</v>
      </c>
      <c r="AB846" s="13">
        <v>3.7516876938441532</v>
      </c>
      <c r="AC846" s="13">
        <v>13.452665432885176</v>
      </c>
      <c r="AD846" s="14">
        <v>6.750321488639873</v>
      </c>
      <c r="AE846" s="13">
        <v>111.71607239358239</v>
      </c>
      <c r="AF846" s="13">
        <v>37.516876938441534</v>
      </c>
      <c r="AG846" s="13">
        <v>134.52665432885175</v>
      </c>
      <c r="AH846" s="14">
        <v>6.750321488639873</v>
      </c>
      <c r="AI846" s="13">
        <v>28.256553792017868</v>
      </c>
      <c r="AJ846" s="13">
        <v>6.4189564392877365</v>
      </c>
      <c r="AK846" s="13">
        <v>8.8252811021001811</v>
      </c>
      <c r="AL846" s="14">
        <v>4.4709510744950132</v>
      </c>
      <c r="AM846" s="13">
        <v>282.56553792017871</v>
      </c>
      <c r="AN846" s="13">
        <v>64.189564392877372</v>
      </c>
      <c r="AO846" s="13">
        <v>88.252811021001804</v>
      </c>
      <c r="AP846" s="14">
        <v>4.4709510744950132</v>
      </c>
    </row>
    <row r="847" spans="2:42" x14ac:dyDescent="0.25">
      <c r="B847" s="11">
        <v>844</v>
      </c>
      <c r="C847" s="13">
        <v>1955.8969211515846</v>
      </c>
      <c r="D847" s="13">
        <v>2873.4781064469544</v>
      </c>
      <c r="E847" s="13">
        <v>2392.5272405939704</v>
      </c>
      <c r="F847" s="14">
        <v>3755.8139325309808</v>
      </c>
      <c r="G847" s="13">
        <v>0</v>
      </c>
      <c r="H847" s="13">
        <v>0</v>
      </c>
      <c r="I847" s="13">
        <v>0</v>
      </c>
      <c r="J847" s="14">
        <v>0</v>
      </c>
      <c r="K847" s="13">
        <v>8</v>
      </c>
      <c r="L847" s="13">
        <v>9</v>
      </c>
      <c r="M847" s="13">
        <v>5</v>
      </c>
      <c r="N847" s="14">
        <v>2</v>
      </c>
      <c r="O847" s="13">
        <v>0.81803901969330717</v>
      </c>
      <c r="P847" s="13">
        <v>0.90482680002559368</v>
      </c>
      <c r="Q847" s="13">
        <v>0.87773295299185494</v>
      </c>
      <c r="R847" s="14">
        <v>0.95851393723703981</v>
      </c>
      <c r="S847" s="13">
        <v>1200</v>
      </c>
      <c r="T847" s="13">
        <v>1800</v>
      </c>
      <c r="U847" s="13">
        <v>2000</v>
      </c>
      <c r="V847" s="14">
        <v>2200</v>
      </c>
      <c r="W847" s="13">
        <v>1400</v>
      </c>
      <c r="X847" s="13">
        <v>2200</v>
      </c>
      <c r="Y847" s="13">
        <v>3000</v>
      </c>
      <c r="Z847" s="14">
        <v>4700</v>
      </c>
      <c r="AA847" s="13">
        <v>2</v>
      </c>
      <c r="AB847" s="13">
        <v>3.7981022454557971</v>
      </c>
      <c r="AC847" s="13">
        <v>4.4362308761027727</v>
      </c>
      <c r="AD847" s="14">
        <v>8.8851697658761335</v>
      </c>
      <c r="AE847" s="13">
        <v>16</v>
      </c>
      <c r="AF847" s="13">
        <v>34.182920209102171</v>
      </c>
      <c r="AG847" s="13">
        <v>22.181154380513863</v>
      </c>
      <c r="AH847" s="14">
        <v>17.770339531752267</v>
      </c>
      <c r="AI847" s="13">
        <v>30.75297645520472</v>
      </c>
      <c r="AJ847" s="13">
        <v>11.42960975044922</v>
      </c>
      <c r="AK847" s="13">
        <v>13.170223893070123</v>
      </c>
      <c r="AL847" s="14">
        <v>6.0498128287895305</v>
      </c>
      <c r="AM847" s="13">
        <v>246.02381164163776</v>
      </c>
      <c r="AN847" s="13">
        <v>102.86648775404298</v>
      </c>
      <c r="AO847" s="13">
        <v>65.851119465350621</v>
      </c>
      <c r="AP847" s="14">
        <v>12.099625657579061</v>
      </c>
    </row>
    <row r="848" spans="2:42" x14ac:dyDescent="0.25">
      <c r="B848" s="11">
        <v>845</v>
      </c>
      <c r="C848" s="13">
        <v>2477.5389185230019</v>
      </c>
      <c r="D848" s="13">
        <v>2769.3820918253841</v>
      </c>
      <c r="E848" s="13">
        <v>2342.9639962024271</v>
      </c>
      <c r="F848" s="14">
        <v>3600</v>
      </c>
      <c r="G848" s="13">
        <v>0</v>
      </c>
      <c r="H848" s="13">
        <v>0</v>
      </c>
      <c r="I848" s="13">
        <v>0</v>
      </c>
      <c r="J848" s="14">
        <v>0</v>
      </c>
      <c r="K848" s="13">
        <v>14</v>
      </c>
      <c r="L848" s="13">
        <v>9</v>
      </c>
      <c r="M848" s="13">
        <v>6</v>
      </c>
      <c r="N848" s="14">
        <v>0</v>
      </c>
      <c r="O848" s="13">
        <v>0.64580216602766771</v>
      </c>
      <c r="P848" s="13">
        <v>0.93883758679404927</v>
      </c>
      <c r="Q848" s="13">
        <v>0.89630058481639785</v>
      </c>
      <c r="R848" s="14">
        <v>1</v>
      </c>
      <c r="S848" s="13">
        <v>2100</v>
      </c>
      <c r="T848" s="13">
        <v>1800</v>
      </c>
      <c r="U848" s="13">
        <v>2400</v>
      </c>
      <c r="V848" s="14">
        <v>0</v>
      </c>
      <c r="W848" s="13">
        <v>2300</v>
      </c>
      <c r="X848" s="13">
        <v>2200</v>
      </c>
      <c r="Y848" s="13">
        <v>3400</v>
      </c>
      <c r="Z848" s="14">
        <v>2500</v>
      </c>
      <c r="AA848" s="13">
        <v>6.9058937766151178</v>
      </c>
      <c r="AB848" s="13">
        <v>2.8645419621778205</v>
      </c>
      <c r="AC848" s="13">
        <v>5.8685522462541204</v>
      </c>
      <c r="AD848" s="14">
        <v>4.9892214924721756</v>
      </c>
      <c r="AE848" s="13">
        <v>96.682512872611653</v>
      </c>
      <c r="AF848" s="13">
        <v>25.780877659600385</v>
      </c>
      <c r="AG848" s="13">
        <v>35.211313477524726</v>
      </c>
      <c r="AH848" s="14">
        <v>0</v>
      </c>
      <c r="AI848" s="13">
        <v>29.525883431967628</v>
      </c>
      <c r="AJ848" s="13">
        <v>6.9214441507742865</v>
      </c>
      <c r="AK848" s="13">
        <v>6.5753775757781296</v>
      </c>
      <c r="AL848" s="14">
        <v>3.5248718914860167</v>
      </c>
      <c r="AM848" s="13">
        <v>413.36236804754679</v>
      </c>
      <c r="AN848" s="13">
        <v>62.292997356968577</v>
      </c>
      <c r="AO848" s="13">
        <v>39.452265454668776</v>
      </c>
      <c r="AP848" s="14">
        <v>0</v>
      </c>
    </row>
    <row r="849" spans="2:42" x14ac:dyDescent="0.25">
      <c r="B849" s="11">
        <v>846</v>
      </c>
      <c r="C849" s="13">
        <v>1869.2878064259385</v>
      </c>
      <c r="D849" s="13">
        <v>2956.1916795778184</v>
      </c>
      <c r="E849" s="13">
        <v>2381.732398922336</v>
      </c>
      <c r="F849" s="14">
        <v>3600</v>
      </c>
      <c r="G849" s="13">
        <v>0</v>
      </c>
      <c r="H849" s="13">
        <v>0</v>
      </c>
      <c r="I849" s="13">
        <v>0</v>
      </c>
      <c r="J849" s="14">
        <v>0</v>
      </c>
      <c r="K849" s="13">
        <v>7</v>
      </c>
      <c r="L849" s="13">
        <v>11</v>
      </c>
      <c r="M849" s="13">
        <v>6</v>
      </c>
      <c r="N849" s="14">
        <v>0</v>
      </c>
      <c r="O849" s="13">
        <v>0.85594096024152944</v>
      </c>
      <c r="P849" s="13">
        <v>0.87950995125299614</v>
      </c>
      <c r="Q849" s="13">
        <v>0.88171114477436197</v>
      </c>
      <c r="R849" s="14">
        <v>1</v>
      </c>
      <c r="S849" s="13">
        <v>1050</v>
      </c>
      <c r="T849" s="13">
        <v>2200</v>
      </c>
      <c r="U849" s="13">
        <v>2400</v>
      </c>
      <c r="V849" s="14">
        <v>0</v>
      </c>
      <c r="W849" s="13">
        <v>1250</v>
      </c>
      <c r="X849" s="13">
        <v>2600</v>
      </c>
      <c r="Y849" s="13">
        <v>3400</v>
      </c>
      <c r="Z849" s="14">
        <v>2500</v>
      </c>
      <c r="AA849" s="13">
        <v>3.5507007533954509</v>
      </c>
      <c r="AB849" s="13">
        <v>4.1138654324050696</v>
      </c>
      <c r="AC849" s="13">
        <v>7.6970058125867507</v>
      </c>
      <c r="AD849" s="14">
        <v>3.566861840956602</v>
      </c>
      <c r="AE849" s="13">
        <v>24.854905273768157</v>
      </c>
      <c r="AF849" s="13">
        <v>45.252519756455769</v>
      </c>
      <c r="AG849" s="13">
        <v>46.1820348755205</v>
      </c>
      <c r="AH849" s="14">
        <v>0</v>
      </c>
      <c r="AI849" s="13">
        <v>26.084301711204212</v>
      </c>
      <c r="AJ849" s="13">
        <v>11.659377312657252</v>
      </c>
      <c r="AK849" s="13">
        <v>6.497656814489817</v>
      </c>
      <c r="AL849" s="14">
        <v>5.9504409598531307</v>
      </c>
      <c r="AM849" s="13">
        <v>182.59011197842949</v>
      </c>
      <c r="AN849" s="13">
        <v>128.25315043922978</v>
      </c>
      <c r="AO849" s="13">
        <v>38.985940886938906</v>
      </c>
      <c r="AP849" s="14">
        <v>0</v>
      </c>
    </row>
    <row r="850" spans="2:42" x14ac:dyDescent="0.25">
      <c r="B850" s="11">
        <v>847</v>
      </c>
      <c r="C850" s="13">
        <v>2104.7417335918294</v>
      </c>
      <c r="D850" s="13">
        <v>2931.4924028741789</v>
      </c>
      <c r="E850" s="13">
        <v>2180.1776754671801</v>
      </c>
      <c r="F850" s="14">
        <v>3666.3048002493615</v>
      </c>
      <c r="G850" s="13">
        <v>0</v>
      </c>
      <c r="H850" s="13">
        <v>0</v>
      </c>
      <c r="I850" s="13">
        <v>0</v>
      </c>
      <c r="J850" s="14">
        <v>0</v>
      </c>
      <c r="K850" s="13">
        <v>12</v>
      </c>
      <c r="L850" s="13">
        <v>11</v>
      </c>
      <c r="M850" s="13">
        <v>1</v>
      </c>
      <c r="N850" s="14">
        <v>1</v>
      </c>
      <c r="O850" s="13">
        <v>0.76018828080608891</v>
      </c>
      <c r="P850" s="13">
        <v>0.88692025858597912</v>
      </c>
      <c r="Q850" s="13">
        <v>0.96322424710178756</v>
      </c>
      <c r="R850" s="14">
        <v>0.98191508784407344</v>
      </c>
      <c r="S850" s="13">
        <v>1800</v>
      </c>
      <c r="T850" s="13">
        <v>2200</v>
      </c>
      <c r="U850" s="13">
        <v>400</v>
      </c>
      <c r="V850" s="14">
        <v>1100</v>
      </c>
      <c r="W850" s="13">
        <v>2000</v>
      </c>
      <c r="X850" s="13">
        <v>2600</v>
      </c>
      <c r="Y850" s="13">
        <v>1400</v>
      </c>
      <c r="Z850" s="14">
        <v>3600</v>
      </c>
      <c r="AA850" s="13">
        <v>2</v>
      </c>
      <c r="AB850" s="13">
        <v>2.4599454501246019</v>
      </c>
      <c r="AC850" s="13">
        <v>10.847276808695511</v>
      </c>
      <c r="AD850" s="14">
        <v>7.7107111720819344</v>
      </c>
      <c r="AE850" s="13">
        <v>24</v>
      </c>
      <c r="AF850" s="13">
        <v>27.059399951370622</v>
      </c>
      <c r="AG850" s="13">
        <v>10.847276808695511</v>
      </c>
      <c r="AH850" s="14">
        <v>7.7107111720819344</v>
      </c>
      <c r="AI850" s="13">
        <v>26.777406303269331</v>
      </c>
      <c r="AJ850" s="13">
        <v>12.343220698619945</v>
      </c>
      <c r="AK850" s="13">
        <v>15.631265278017434</v>
      </c>
      <c r="AL850" s="14">
        <v>5.3104255801851394</v>
      </c>
      <c r="AM850" s="13">
        <v>321.32887563923197</v>
      </c>
      <c r="AN850" s="13">
        <v>135.77542768481939</v>
      </c>
      <c r="AO850" s="13">
        <v>15.631265278017434</v>
      </c>
      <c r="AP850" s="14">
        <v>5.3104255801851394</v>
      </c>
    </row>
    <row r="851" spans="2:42" x14ac:dyDescent="0.25">
      <c r="B851" s="11">
        <v>848</v>
      </c>
      <c r="C851" s="13">
        <v>2158.7928137419008</v>
      </c>
      <c r="D851" s="13">
        <v>2970.8606928410118</v>
      </c>
      <c r="E851" s="13">
        <v>2510.3098280245517</v>
      </c>
      <c r="F851" s="14">
        <v>3689.3766096692175</v>
      </c>
      <c r="G851" s="13">
        <v>0</v>
      </c>
      <c r="H851" s="13">
        <v>0</v>
      </c>
      <c r="I851" s="13">
        <v>0</v>
      </c>
      <c r="J851" s="14">
        <v>0</v>
      </c>
      <c r="K851" s="13">
        <v>10</v>
      </c>
      <c r="L851" s="13">
        <v>11</v>
      </c>
      <c r="M851" s="13">
        <v>6</v>
      </c>
      <c r="N851" s="14">
        <v>2</v>
      </c>
      <c r="O851" s="13">
        <v>0.74115495929721553</v>
      </c>
      <c r="P851" s="13">
        <v>0.87516725582768384</v>
      </c>
      <c r="Q851" s="13">
        <v>0.8365501248316275</v>
      </c>
      <c r="R851" s="14">
        <v>0.97577460391683057</v>
      </c>
      <c r="S851" s="13">
        <v>1500</v>
      </c>
      <c r="T851" s="13">
        <v>2200</v>
      </c>
      <c r="U851" s="13">
        <v>2400</v>
      </c>
      <c r="V851" s="14">
        <v>2200</v>
      </c>
      <c r="W851" s="13">
        <v>1700</v>
      </c>
      <c r="X851" s="13">
        <v>2600</v>
      </c>
      <c r="Y851" s="13">
        <v>3400</v>
      </c>
      <c r="Z851" s="14">
        <v>4700</v>
      </c>
      <c r="AA851" s="13">
        <v>3.8997684820323553</v>
      </c>
      <c r="AB851" s="13">
        <v>4.2902882578628088</v>
      </c>
      <c r="AC851" s="13">
        <v>7.8334170631553519</v>
      </c>
      <c r="AD851" s="14">
        <v>4.0505269864280127</v>
      </c>
      <c r="AE851" s="13">
        <v>38.997684820323556</v>
      </c>
      <c r="AF851" s="13">
        <v>47.193170836490893</v>
      </c>
      <c r="AG851" s="13">
        <v>47.000502378932111</v>
      </c>
      <c r="AH851" s="14">
        <v>8.1010539728560254</v>
      </c>
      <c r="AI851" s="13">
        <v>33.37391737916861</v>
      </c>
      <c r="AJ851" s="13">
        <v>12.051452797422204</v>
      </c>
      <c r="AK851" s="13">
        <v>11.780567957049346</v>
      </c>
      <c r="AL851" s="14">
        <v>4.6706156035129958</v>
      </c>
      <c r="AM851" s="13">
        <v>333.73917379168608</v>
      </c>
      <c r="AN851" s="13">
        <v>132.56598077164423</v>
      </c>
      <c r="AO851" s="13">
        <v>70.683407742296083</v>
      </c>
      <c r="AP851" s="14">
        <v>9.3412312070259915</v>
      </c>
    </row>
    <row r="852" spans="2:42" x14ac:dyDescent="0.25">
      <c r="B852" s="11">
        <v>849</v>
      </c>
      <c r="C852" s="13">
        <v>2099.7199344251549</v>
      </c>
      <c r="D852" s="13">
        <v>3119.0705283421053</v>
      </c>
      <c r="E852" s="13">
        <v>2216.5057600591254</v>
      </c>
      <c r="F852" s="14">
        <v>3627.0446241765026</v>
      </c>
      <c r="G852" s="13">
        <v>0</v>
      </c>
      <c r="H852" s="13">
        <v>0</v>
      </c>
      <c r="I852" s="13">
        <v>0</v>
      </c>
      <c r="J852" s="14">
        <v>0</v>
      </c>
      <c r="K852" s="13">
        <v>9</v>
      </c>
      <c r="L852" s="13">
        <v>13</v>
      </c>
      <c r="M852" s="13">
        <v>2</v>
      </c>
      <c r="N852" s="14">
        <v>1</v>
      </c>
      <c r="O852" s="13">
        <v>0.76200638655080233</v>
      </c>
      <c r="P852" s="13">
        <v>0.83358166363169439</v>
      </c>
      <c r="Q852" s="13">
        <v>0.94743719499469392</v>
      </c>
      <c r="R852" s="14">
        <v>0.99254361967420157</v>
      </c>
      <c r="S852" s="13">
        <v>1350</v>
      </c>
      <c r="T852" s="13">
        <v>2600</v>
      </c>
      <c r="U852" s="13">
        <v>800</v>
      </c>
      <c r="V852" s="14">
        <v>1100</v>
      </c>
      <c r="W852" s="13">
        <v>1550</v>
      </c>
      <c r="X852" s="13">
        <v>3000</v>
      </c>
      <c r="Y852" s="13">
        <v>1800</v>
      </c>
      <c r="Z852" s="14">
        <v>3600</v>
      </c>
      <c r="AA852" s="13">
        <v>8.8649591845399964</v>
      </c>
      <c r="AB852" s="13">
        <v>2</v>
      </c>
      <c r="AC852" s="13">
        <v>11.402060689478475</v>
      </c>
      <c r="AD852" s="14">
        <v>2.9873337497084691</v>
      </c>
      <c r="AE852" s="13">
        <v>79.78463266085997</v>
      </c>
      <c r="AF852" s="13">
        <v>26</v>
      </c>
      <c r="AG852" s="13">
        <v>22.80412137895695</v>
      </c>
      <c r="AH852" s="14">
        <v>2.9873337497084691</v>
      </c>
      <c r="AI852" s="13">
        <v>29.214018967331615</v>
      </c>
      <c r="AJ852" s="13">
        <v>16.434031105412316</v>
      </c>
      <c r="AK852" s="13">
        <v>7.5205491124316932</v>
      </c>
      <c r="AL852" s="14">
        <v>2.3812600848664451</v>
      </c>
      <c r="AM852" s="13">
        <v>262.92617070598453</v>
      </c>
      <c r="AN852" s="13">
        <v>213.64240437036011</v>
      </c>
      <c r="AO852" s="13">
        <v>15.041098224863386</v>
      </c>
      <c r="AP852" s="14">
        <v>2.3812600848664451</v>
      </c>
    </row>
    <row r="853" spans="2:42" x14ac:dyDescent="0.25">
      <c r="B853" s="11">
        <v>850</v>
      </c>
      <c r="C853" s="13">
        <v>2322.2794087143152</v>
      </c>
      <c r="D853" s="13">
        <v>2875.4774299715673</v>
      </c>
      <c r="E853" s="13">
        <v>2515.8128512519065</v>
      </c>
      <c r="F853" s="14">
        <v>3646.7312192102067</v>
      </c>
      <c r="G853" s="13">
        <v>0</v>
      </c>
      <c r="H853" s="13">
        <v>0</v>
      </c>
      <c r="I853" s="13">
        <v>0</v>
      </c>
      <c r="J853" s="14">
        <v>0</v>
      </c>
      <c r="K853" s="13">
        <v>12</v>
      </c>
      <c r="L853" s="13">
        <v>13</v>
      </c>
      <c r="M853" s="13">
        <v>6</v>
      </c>
      <c r="N853" s="14">
        <v>1</v>
      </c>
      <c r="O853" s="13">
        <v>0.68897824869652913</v>
      </c>
      <c r="P853" s="13">
        <v>0.90419767267159834</v>
      </c>
      <c r="Q853" s="13">
        <v>0.83472027696933349</v>
      </c>
      <c r="R853" s="14">
        <v>0.98718545009184211</v>
      </c>
      <c r="S853" s="13">
        <v>1800</v>
      </c>
      <c r="T853" s="13">
        <v>2600</v>
      </c>
      <c r="U853" s="13">
        <v>2400</v>
      </c>
      <c r="V853" s="14">
        <v>1100</v>
      </c>
      <c r="W853" s="13">
        <v>2000</v>
      </c>
      <c r="X853" s="13">
        <v>3000</v>
      </c>
      <c r="Y853" s="13">
        <v>3400</v>
      </c>
      <c r="Z853" s="14">
        <v>3600</v>
      </c>
      <c r="AA853" s="13">
        <v>5.0112685881684156</v>
      </c>
      <c r="AB853" s="13">
        <v>3.0559864887236521</v>
      </c>
      <c r="AC853" s="13">
        <v>6.9778352975367994</v>
      </c>
      <c r="AD853" s="14">
        <v>4.2922705995904291</v>
      </c>
      <c r="AE853" s="13">
        <v>60.135223058020983</v>
      </c>
      <c r="AF853" s="13">
        <v>39.727824353407478</v>
      </c>
      <c r="AG853" s="13">
        <v>41.867011785220797</v>
      </c>
      <c r="AH853" s="14">
        <v>4.2922705995904291</v>
      </c>
      <c r="AI853" s="13">
        <v>32.311341568248089</v>
      </c>
      <c r="AJ853" s="13">
        <v>7.555963615345453</v>
      </c>
      <c r="AK853" s="13">
        <v>12.855731466143185</v>
      </c>
      <c r="AL853" s="14">
        <v>4.9342053342832486</v>
      </c>
      <c r="AM853" s="13">
        <v>387.7360988189771</v>
      </c>
      <c r="AN853" s="13">
        <v>98.227526999490891</v>
      </c>
      <c r="AO853" s="13">
        <v>77.134388796859113</v>
      </c>
      <c r="AP853" s="14">
        <v>4.9342053342832486</v>
      </c>
    </row>
    <row r="854" spans="2:42" x14ac:dyDescent="0.25">
      <c r="B854" s="11">
        <v>851</v>
      </c>
      <c r="C854" s="13">
        <v>1882.7552452349125</v>
      </c>
      <c r="D854" s="13">
        <v>2812.1145371652015</v>
      </c>
      <c r="E854" s="13">
        <v>2249.1639707343211</v>
      </c>
      <c r="F854" s="14">
        <v>3709.9705680564543</v>
      </c>
      <c r="G854" s="13">
        <v>0</v>
      </c>
      <c r="H854" s="13">
        <v>0</v>
      </c>
      <c r="I854" s="13">
        <v>0</v>
      </c>
      <c r="J854" s="14">
        <v>0</v>
      </c>
      <c r="K854" s="13">
        <v>6</v>
      </c>
      <c r="L854" s="13">
        <v>6</v>
      </c>
      <c r="M854" s="13">
        <v>2</v>
      </c>
      <c r="N854" s="14">
        <v>2</v>
      </c>
      <c r="O854" s="13">
        <v>0.84981837339158073</v>
      </c>
      <c r="P854" s="13">
        <v>0.92457116011390239</v>
      </c>
      <c r="Q854" s="13">
        <v>0.93368025956523693</v>
      </c>
      <c r="R854" s="14">
        <v>0.97035810229781294</v>
      </c>
      <c r="S854" s="13">
        <v>900</v>
      </c>
      <c r="T854" s="13">
        <v>1200</v>
      </c>
      <c r="U854" s="13">
        <v>800</v>
      </c>
      <c r="V854" s="14">
        <v>2200</v>
      </c>
      <c r="W854" s="13">
        <v>1100</v>
      </c>
      <c r="X854" s="13">
        <v>1600</v>
      </c>
      <c r="Y854" s="13">
        <v>1800</v>
      </c>
      <c r="Z854" s="14">
        <v>4700</v>
      </c>
      <c r="AA854" s="13">
        <v>4.3863522191186251</v>
      </c>
      <c r="AB854" s="13">
        <v>2</v>
      </c>
      <c r="AC854" s="13">
        <v>12.624762466040574</v>
      </c>
      <c r="AD854" s="14">
        <v>5.8975539587246839</v>
      </c>
      <c r="AE854" s="13">
        <v>26.318113314711752</v>
      </c>
      <c r="AF854" s="13">
        <v>12</v>
      </c>
      <c r="AG854" s="13">
        <v>25.249524932081147</v>
      </c>
      <c r="AH854" s="14">
        <v>11.795107917449368</v>
      </c>
      <c r="AI854" s="13">
        <v>31.65723816690199</v>
      </c>
      <c r="AJ854" s="13">
        <v>16.102921572663412</v>
      </c>
      <c r="AK854" s="13">
        <v>11.250344090474117</v>
      </c>
      <c r="AL854" s="14">
        <v>4.7735292140626671</v>
      </c>
      <c r="AM854" s="13">
        <v>189.94342900141194</v>
      </c>
      <c r="AN854" s="13">
        <v>96.617529435980472</v>
      </c>
      <c r="AO854" s="13">
        <v>22.500688180948234</v>
      </c>
      <c r="AP854" s="14">
        <v>9.5470584281253341</v>
      </c>
    </row>
    <row r="855" spans="2:42" x14ac:dyDescent="0.25">
      <c r="B855" s="11">
        <v>852</v>
      </c>
      <c r="C855" s="13">
        <v>2085.8171023610848</v>
      </c>
      <c r="D855" s="13">
        <v>3210.8196138830085</v>
      </c>
      <c r="E855" s="13">
        <v>2209.2808238406878</v>
      </c>
      <c r="F855" s="14">
        <v>3763.7438731933989</v>
      </c>
      <c r="G855" s="13">
        <v>0</v>
      </c>
      <c r="H855" s="13">
        <v>0</v>
      </c>
      <c r="I855" s="13">
        <v>0</v>
      </c>
      <c r="J855" s="14">
        <v>0</v>
      </c>
      <c r="K855" s="13">
        <v>9</v>
      </c>
      <c r="L855" s="13">
        <v>17</v>
      </c>
      <c r="M855" s="13">
        <v>2</v>
      </c>
      <c r="N855" s="14">
        <v>3</v>
      </c>
      <c r="O855" s="13">
        <v>0.76708547369222646</v>
      </c>
      <c r="P855" s="13">
        <v>0.80976208964155627</v>
      </c>
      <c r="Q855" s="13">
        <v>0.95053556675031003</v>
      </c>
      <c r="R855" s="14">
        <v>0.95649441654103096</v>
      </c>
      <c r="S855" s="13">
        <v>1350</v>
      </c>
      <c r="T855" s="13">
        <v>3400</v>
      </c>
      <c r="U855" s="13">
        <v>800</v>
      </c>
      <c r="V855" s="14">
        <v>3300</v>
      </c>
      <c r="W855" s="13">
        <v>1550</v>
      </c>
      <c r="X855" s="13">
        <v>3800</v>
      </c>
      <c r="Y855" s="13">
        <v>1800</v>
      </c>
      <c r="Z855" s="14">
        <v>5800</v>
      </c>
      <c r="AA855" s="13">
        <v>7.1928590697576533</v>
      </c>
      <c r="AB855" s="13">
        <v>2</v>
      </c>
      <c r="AC855" s="13">
        <v>10.415931231476476</v>
      </c>
      <c r="AD855" s="14">
        <v>5.4396153304214501</v>
      </c>
      <c r="AE855" s="13">
        <v>64.735731627818879</v>
      </c>
      <c r="AF855" s="13">
        <v>34</v>
      </c>
      <c r="AG855" s="13">
        <v>20.831862462952952</v>
      </c>
      <c r="AH855" s="14">
        <v>16.31884599126435</v>
      </c>
      <c r="AI855" s="13">
        <v>30.073465139486117</v>
      </c>
      <c r="AJ855" s="13">
        <v>14.114270053891698</v>
      </c>
      <c r="AK855" s="13">
        <v>7.3912647384118788</v>
      </c>
      <c r="AL855" s="14">
        <v>5.0017246997310982</v>
      </c>
      <c r="AM855" s="13">
        <v>270.66118625537507</v>
      </c>
      <c r="AN855" s="13">
        <v>239.94259091615885</v>
      </c>
      <c r="AO855" s="13">
        <v>14.782529476823758</v>
      </c>
      <c r="AP855" s="14">
        <v>15.005174099193294</v>
      </c>
    </row>
    <row r="856" spans="2:42" x14ac:dyDescent="0.25">
      <c r="B856" s="11">
        <v>853</v>
      </c>
      <c r="C856" s="13">
        <v>2365.9268342205673</v>
      </c>
      <c r="D856" s="13">
        <v>2730.4438818083022</v>
      </c>
      <c r="E856" s="13">
        <v>2312.0545470603843</v>
      </c>
      <c r="F856" s="14">
        <v>3716.3077776252289</v>
      </c>
      <c r="G856" s="13">
        <v>0</v>
      </c>
      <c r="H856" s="13">
        <v>0</v>
      </c>
      <c r="I856" s="13">
        <v>0</v>
      </c>
      <c r="J856" s="14">
        <v>0</v>
      </c>
      <c r="K856" s="13">
        <v>13</v>
      </c>
      <c r="L856" s="13">
        <v>10</v>
      </c>
      <c r="M856" s="13">
        <v>3</v>
      </c>
      <c r="N856" s="14">
        <v>2</v>
      </c>
      <c r="O856" s="13">
        <v>0.67626774288102831</v>
      </c>
      <c r="P856" s="13">
        <v>0.9522261260605317</v>
      </c>
      <c r="Q856" s="13">
        <v>0.90828306913000967</v>
      </c>
      <c r="R856" s="14">
        <v>0.96870340548070777</v>
      </c>
      <c r="S856" s="13">
        <v>1950</v>
      </c>
      <c r="T856" s="13">
        <v>2000</v>
      </c>
      <c r="U856" s="13">
        <v>1200</v>
      </c>
      <c r="V856" s="14">
        <v>2200</v>
      </c>
      <c r="W856" s="13">
        <v>2150</v>
      </c>
      <c r="X856" s="13">
        <v>2400</v>
      </c>
      <c r="Y856" s="13">
        <v>2200</v>
      </c>
      <c r="Z856" s="14">
        <v>4700</v>
      </c>
      <c r="AA856" s="13">
        <v>4.4074201786300788</v>
      </c>
      <c r="AB856" s="13">
        <v>2</v>
      </c>
      <c r="AC856" s="13">
        <v>9.0061829894339027</v>
      </c>
      <c r="AD856" s="14">
        <v>5.2527714675972517</v>
      </c>
      <c r="AE856" s="13">
        <v>57.296462322191026</v>
      </c>
      <c r="AF856" s="13">
        <v>20</v>
      </c>
      <c r="AG856" s="13">
        <v>27.018548968301708</v>
      </c>
      <c r="AH856" s="14">
        <v>10.505542935194503</v>
      </c>
      <c r="AI856" s="13">
        <v>31.452152917625252</v>
      </c>
      <c r="AJ856" s="13">
        <v>4.8794378472834206</v>
      </c>
      <c r="AK856" s="13">
        <v>13.00588041936377</v>
      </c>
      <c r="AL856" s="14">
        <v>6.0140025593479729</v>
      </c>
      <c r="AM856" s="13">
        <v>408.87798792912827</v>
      </c>
      <c r="AN856" s="13">
        <v>48.794378472834204</v>
      </c>
      <c r="AO856" s="13">
        <v>39.017641258091309</v>
      </c>
      <c r="AP856" s="14">
        <v>12.028005118695946</v>
      </c>
    </row>
    <row r="857" spans="2:42" x14ac:dyDescent="0.25">
      <c r="B857" s="11">
        <v>854</v>
      </c>
      <c r="C857" s="13">
        <v>1843.0431740614856</v>
      </c>
      <c r="D857" s="13">
        <v>2834.8129608559298</v>
      </c>
      <c r="E857" s="13">
        <v>2264.0738006126107</v>
      </c>
      <c r="F857" s="14">
        <v>3600</v>
      </c>
      <c r="G857" s="13">
        <v>0</v>
      </c>
      <c r="H857" s="13">
        <v>0</v>
      </c>
      <c r="I857" s="13">
        <v>0</v>
      </c>
      <c r="J857" s="14">
        <v>0</v>
      </c>
      <c r="K857" s="13">
        <v>5</v>
      </c>
      <c r="L857" s="13">
        <v>9</v>
      </c>
      <c r="M857" s="13">
        <v>2</v>
      </c>
      <c r="N857" s="14">
        <v>0</v>
      </c>
      <c r="O857" s="13">
        <v>0.86812941905973084</v>
      </c>
      <c r="P857" s="13">
        <v>0.91716809394541798</v>
      </c>
      <c r="Q857" s="13">
        <v>0.92753160229661435</v>
      </c>
      <c r="R857" s="14">
        <v>1</v>
      </c>
      <c r="S857" s="13">
        <v>750</v>
      </c>
      <c r="T857" s="13">
        <v>1800</v>
      </c>
      <c r="U857" s="13">
        <v>800</v>
      </c>
      <c r="V857" s="14">
        <v>0</v>
      </c>
      <c r="W857" s="13">
        <v>950</v>
      </c>
      <c r="X857" s="13">
        <v>2200</v>
      </c>
      <c r="Y857" s="13">
        <v>1800</v>
      </c>
      <c r="Z857" s="14">
        <v>2500</v>
      </c>
      <c r="AA857" s="13">
        <v>4.8270876868242993</v>
      </c>
      <c r="AB857" s="13">
        <v>3.9837567725582002</v>
      </c>
      <c r="AC857" s="13">
        <v>12.489417918838289</v>
      </c>
      <c r="AD857" s="14">
        <v>6.3593342367468573</v>
      </c>
      <c r="AE857" s="13">
        <v>24.135438434121497</v>
      </c>
      <c r="AF857" s="13">
        <v>35.853810953023803</v>
      </c>
      <c r="AG857" s="13">
        <v>24.978835837676577</v>
      </c>
      <c r="AH857" s="14">
        <v>0</v>
      </c>
      <c r="AI857" s="13">
        <v>33.151639623973189</v>
      </c>
      <c r="AJ857" s="13">
        <v>9.2693481961749065</v>
      </c>
      <c r="AK857" s="13">
        <v>13.599205254380557</v>
      </c>
      <c r="AL857" s="14">
        <v>5.0148960840924071</v>
      </c>
      <c r="AM857" s="13">
        <v>165.75819811986594</v>
      </c>
      <c r="AN857" s="13">
        <v>83.424133765574155</v>
      </c>
      <c r="AO857" s="13">
        <v>27.198410508761114</v>
      </c>
      <c r="AP857" s="14">
        <v>0</v>
      </c>
    </row>
    <row r="858" spans="2:42" x14ac:dyDescent="0.25">
      <c r="B858" s="11">
        <v>855</v>
      </c>
      <c r="C858" s="13">
        <v>1797.312160455778</v>
      </c>
      <c r="D858" s="13">
        <v>2798.5904983598757</v>
      </c>
      <c r="E858" s="13">
        <v>2396.0033253937686</v>
      </c>
      <c r="F858" s="14">
        <v>3600</v>
      </c>
      <c r="G858" s="13">
        <v>0</v>
      </c>
      <c r="H858" s="13">
        <v>0</v>
      </c>
      <c r="I858" s="13">
        <v>0</v>
      </c>
      <c r="J858" s="14">
        <v>0</v>
      </c>
      <c r="K858" s="13">
        <v>4</v>
      </c>
      <c r="L858" s="13">
        <v>10</v>
      </c>
      <c r="M858" s="13">
        <v>4</v>
      </c>
      <c r="N858" s="14">
        <v>0</v>
      </c>
      <c r="O858" s="13">
        <v>0.89021820204802826</v>
      </c>
      <c r="P858" s="13">
        <v>0.92903910076295182</v>
      </c>
      <c r="Q858" s="13">
        <v>0.87645955151371835</v>
      </c>
      <c r="R858" s="14">
        <v>1</v>
      </c>
      <c r="S858" s="13">
        <v>600</v>
      </c>
      <c r="T858" s="13">
        <v>2000</v>
      </c>
      <c r="U858" s="13">
        <v>1600</v>
      </c>
      <c r="V858" s="14">
        <v>0</v>
      </c>
      <c r="W858" s="13">
        <v>800</v>
      </c>
      <c r="X858" s="13">
        <v>2400</v>
      </c>
      <c r="Y858" s="13">
        <v>2600</v>
      </c>
      <c r="Z858" s="14">
        <v>2500</v>
      </c>
      <c r="AA858" s="13">
        <v>4.3740380929923335</v>
      </c>
      <c r="AB858" s="13">
        <v>2.1839370543926973</v>
      </c>
      <c r="AC858" s="13">
        <v>11.464023724799672</v>
      </c>
      <c r="AD858" s="14">
        <v>5.1115545130693407</v>
      </c>
      <c r="AE858" s="13">
        <v>17.496152371969334</v>
      </c>
      <c r="AF858" s="13">
        <v>21.839370543926972</v>
      </c>
      <c r="AG858" s="13">
        <v>45.856094899198688</v>
      </c>
      <c r="AH858" s="14">
        <v>0</v>
      </c>
      <c r="AI858" s="13">
        <v>35.14740916971752</v>
      </c>
      <c r="AJ858" s="13">
        <v>8.034432435742243</v>
      </c>
      <c r="AK858" s="13">
        <v>10.773257002731032</v>
      </c>
      <c r="AL858" s="14">
        <v>3.817339109051253</v>
      </c>
      <c r="AM858" s="13">
        <v>140.58963667887008</v>
      </c>
      <c r="AN858" s="13">
        <v>80.344324357422437</v>
      </c>
      <c r="AO858" s="13">
        <v>43.093028010924129</v>
      </c>
      <c r="AP858" s="14">
        <v>0</v>
      </c>
    </row>
    <row r="859" spans="2:42" x14ac:dyDescent="0.25">
      <c r="B859" s="11">
        <v>856</v>
      </c>
      <c r="C859" s="13">
        <v>2125.6651207022874</v>
      </c>
      <c r="D859" s="13">
        <v>3031.6538760372105</v>
      </c>
      <c r="E859" s="13">
        <v>2482.6384692610641</v>
      </c>
      <c r="F859" s="14">
        <v>3648.3770433653472</v>
      </c>
      <c r="G859" s="13">
        <v>0</v>
      </c>
      <c r="H859" s="13">
        <v>0</v>
      </c>
      <c r="I859" s="13">
        <v>0</v>
      </c>
      <c r="J859" s="14">
        <v>0</v>
      </c>
      <c r="K859" s="13">
        <v>9</v>
      </c>
      <c r="L859" s="13">
        <v>13</v>
      </c>
      <c r="M859" s="13">
        <v>6</v>
      </c>
      <c r="N859" s="14">
        <v>1</v>
      </c>
      <c r="O859" s="13">
        <v>0.75270558114600117</v>
      </c>
      <c r="P859" s="13">
        <v>0.85761769196375359</v>
      </c>
      <c r="Q859" s="13">
        <v>0.84587426884795147</v>
      </c>
      <c r="R859" s="14">
        <v>0.98674011956814556</v>
      </c>
      <c r="S859" s="13">
        <v>1350</v>
      </c>
      <c r="T859" s="13">
        <v>2600</v>
      </c>
      <c r="U859" s="13">
        <v>2400</v>
      </c>
      <c r="V859" s="14">
        <v>1100</v>
      </c>
      <c r="W859" s="13">
        <v>1550</v>
      </c>
      <c r="X859" s="13">
        <v>3000</v>
      </c>
      <c r="Y859" s="13">
        <v>3400</v>
      </c>
      <c r="Z859" s="14">
        <v>3600</v>
      </c>
      <c r="AA859" s="13">
        <v>8.157092061486658</v>
      </c>
      <c r="AB859" s="13">
        <v>4.1649854309460963</v>
      </c>
      <c r="AC859" s="13">
        <v>12.36635159670897</v>
      </c>
      <c r="AD859" s="14">
        <v>5.5576139295587712</v>
      </c>
      <c r="AE859" s="13">
        <v>73.413828553379915</v>
      </c>
      <c r="AF859" s="13">
        <v>54.144810602299252</v>
      </c>
      <c r="AG859" s="13">
        <v>74.198109580253828</v>
      </c>
      <c r="AH859" s="14">
        <v>5.5576139295587712</v>
      </c>
      <c r="AI859" s="13">
        <v>31.410014955153144</v>
      </c>
      <c r="AJ859" s="13">
        <v>11.606593305376581</v>
      </c>
      <c r="AK859" s="13">
        <v>6.1287361415368569</v>
      </c>
      <c r="AL859" s="14">
        <v>3.9894999813764089</v>
      </c>
      <c r="AM859" s="13">
        <v>282.6901345963783</v>
      </c>
      <c r="AN859" s="13">
        <v>150.88571296989556</v>
      </c>
      <c r="AO859" s="13">
        <v>36.772416849221145</v>
      </c>
      <c r="AP859" s="14">
        <v>3.9894999813764089</v>
      </c>
    </row>
    <row r="860" spans="2:42" x14ac:dyDescent="0.25">
      <c r="B860" s="11">
        <v>857</v>
      </c>
      <c r="C860" s="13">
        <v>2158.3927912499717</v>
      </c>
      <c r="D860" s="13">
        <v>2854.5695821133172</v>
      </c>
      <c r="E860" s="13">
        <v>2364.4634353032825</v>
      </c>
      <c r="F860" s="14">
        <v>3720.9679477854888</v>
      </c>
      <c r="G860" s="13">
        <v>0</v>
      </c>
      <c r="H860" s="13">
        <v>0</v>
      </c>
      <c r="I860" s="13">
        <v>0</v>
      </c>
      <c r="J860" s="14">
        <v>0</v>
      </c>
      <c r="K860" s="13">
        <v>11</v>
      </c>
      <c r="L860" s="13">
        <v>11</v>
      </c>
      <c r="M860" s="13">
        <v>6</v>
      </c>
      <c r="N860" s="14">
        <v>2</v>
      </c>
      <c r="O860" s="13">
        <v>0.74129232014039748</v>
      </c>
      <c r="P860" s="13">
        <v>0.91082032692128234</v>
      </c>
      <c r="Q860" s="13">
        <v>0.88815076124475556</v>
      </c>
      <c r="R860" s="14">
        <v>0.96749019355098664</v>
      </c>
      <c r="S860" s="13">
        <v>1650</v>
      </c>
      <c r="T860" s="13">
        <v>2200</v>
      </c>
      <c r="U860" s="13">
        <v>2400</v>
      </c>
      <c r="V860" s="14">
        <v>2200</v>
      </c>
      <c r="W860" s="13">
        <v>1850</v>
      </c>
      <c r="X860" s="13">
        <v>2600</v>
      </c>
      <c r="Y860" s="13">
        <v>3400</v>
      </c>
      <c r="Z860" s="14">
        <v>4700</v>
      </c>
      <c r="AA860" s="13">
        <v>5.8705706086034031</v>
      </c>
      <c r="AB860" s="13">
        <v>3.8096549044134957</v>
      </c>
      <c r="AC860" s="13">
        <v>5.0456922011034653</v>
      </c>
      <c r="AD860" s="14">
        <v>5.8373709217240535</v>
      </c>
      <c r="AE860" s="13">
        <v>64.576276694637428</v>
      </c>
      <c r="AF860" s="13">
        <v>41.906203948548452</v>
      </c>
      <c r="AG860" s="13">
        <v>30.274153206620792</v>
      </c>
      <c r="AH860" s="14">
        <v>11.674741843448107</v>
      </c>
      <c r="AI860" s="13">
        <v>27.996616573017292</v>
      </c>
      <c r="AJ860" s="13">
        <v>7.8647750258913636</v>
      </c>
      <c r="AK860" s="13">
        <v>8.3762164495258702</v>
      </c>
      <c r="AL860" s="14">
        <v>5.8661593999207362</v>
      </c>
      <c r="AM860" s="13">
        <v>307.96278230319024</v>
      </c>
      <c r="AN860" s="13">
        <v>86.512525284804994</v>
      </c>
      <c r="AO860" s="13">
        <v>50.257298697155221</v>
      </c>
      <c r="AP860" s="14">
        <v>11.732318799841472</v>
      </c>
    </row>
    <row r="861" spans="2:42" x14ac:dyDescent="0.25">
      <c r="B861" s="11">
        <v>858</v>
      </c>
      <c r="C861" s="13">
        <v>2681.4859202247148</v>
      </c>
      <c r="D861" s="13">
        <v>2809.2922078124898</v>
      </c>
      <c r="E861" s="13">
        <v>2382.3573369506271</v>
      </c>
      <c r="F861" s="14">
        <v>3718.4188902779501</v>
      </c>
      <c r="G861" s="13">
        <v>0</v>
      </c>
      <c r="H861" s="13">
        <v>0</v>
      </c>
      <c r="I861" s="13">
        <v>0</v>
      </c>
      <c r="J861" s="14">
        <v>0</v>
      </c>
      <c r="K861" s="13">
        <v>16</v>
      </c>
      <c r="L861" s="13">
        <v>10</v>
      </c>
      <c r="M861" s="13">
        <v>4</v>
      </c>
      <c r="N861" s="14">
        <v>2</v>
      </c>
      <c r="O861" s="13">
        <v>0.59668409516240017</v>
      </c>
      <c r="P861" s="13">
        <v>0.92550002195198511</v>
      </c>
      <c r="Q861" s="13">
        <v>0.88147985502794513</v>
      </c>
      <c r="R861" s="14">
        <v>0.96815342924715553</v>
      </c>
      <c r="S861" s="13">
        <v>2400</v>
      </c>
      <c r="T861" s="13">
        <v>2000</v>
      </c>
      <c r="U861" s="13">
        <v>1600</v>
      </c>
      <c r="V861" s="14">
        <v>2200</v>
      </c>
      <c r="W861" s="13">
        <v>2600</v>
      </c>
      <c r="X861" s="13">
        <v>2400</v>
      </c>
      <c r="Y861" s="13">
        <v>2600</v>
      </c>
      <c r="Z861" s="14">
        <v>4700</v>
      </c>
      <c r="AA861" s="13">
        <v>6.8924905252636695</v>
      </c>
      <c r="AB861" s="13">
        <v>2</v>
      </c>
      <c r="AC861" s="13">
        <v>11.415332454654264</v>
      </c>
      <c r="AD861" s="14">
        <v>6.387375286363282</v>
      </c>
      <c r="AE861" s="13">
        <v>110.27984840421871</v>
      </c>
      <c r="AF861" s="13">
        <v>20</v>
      </c>
      <c r="AG861" s="13">
        <v>45.661329818617055</v>
      </c>
      <c r="AH861" s="14">
        <v>12.774750572726564</v>
      </c>
      <c r="AI861" s="13">
        <v>29.405940910120322</v>
      </c>
      <c r="AJ861" s="13">
        <v>8.7279968389141409</v>
      </c>
      <c r="AK861" s="13">
        <v>9.9182936403156052</v>
      </c>
      <c r="AL861" s="14">
        <v>5.0773901846607012</v>
      </c>
      <c r="AM861" s="13">
        <v>470.49505456192514</v>
      </c>
      <c r="AN861" s="13">
        <v>87.279968389141402</v>
      </c>
      <c r="AO861" s="13">
        <v>39.673174561262421</v>
      </c>
      <c r="AP861" s="14">
        <v>10.154780369321402</v>
      </c>
    </row>
    <row r="862" spans="2:42" x14ac:dyDescent="0.25">
      <c r="B862" s="11">
        <v>859</v>
      </c>
      <c r="C862" s="13">
        <v>1988.668496189847</v>
      </c>
      <c r="D862" s="13">
        <v>2807.4977000410395</v>
      </c>
      <c r="E862" s="13">
        <v>2957.6960073047358</v>
      </c>
      <c r="F862" s="14">
        <v>3719.2467115183226</v>
      </c>
      <c r="G862" s="13">
        <v>0</v>
      </c>
      <c r="H862" s="13">
        <v>0</v>
      </c>
      <c r="I862" s="13">
        <v>0</v>
      </c>
      <c r="J862" s="14">
        <v>0</v>
      </c>
      <c r="K862" s="13">
        <v>8</v>
      </c>
      <c r="L862" s="13">
        <v>12</v>
      </c>
      <c r="M862" s="13">
        <v>8</v>
      </c>
      <c r="N862" s="14">
        <v>2</v>
      </c>
      <c r="O862" s="13">
        <v>0.80455842844872871</v>
      </c>
      <c r="P862" s="13">
        <v>0.92609158681127102</v>
      </c>
      <c r="Q862" s="13">
        <v>0.71001211578659507</v>
      </c>
      <c r="R862" s="14">
        <v>0.96793793991965593</v>
      </c>
      <c r="S862" s="13">
        <v>1200</v>
      </c>
      <c r="T862" s="13">
        <v>2400</v>
      </c>
      <c r="U862" s="13">
        <v>3200</v>
      </c>
      <c r="V862" s="14">
        <v>2200</v>
      </c>
      <c r="W862" s="13">
        <v>1400</v>
      </c>
      <c r="X862" s="13">
        <v>2800</v>
      </c>
      <c r="Y862" s="13">
        <v>4200</v>
      </c>
      <c r="Z862" s="14">
        <v>4700</v>
      </c>
      <c r="AA862" s="13">
        <v>3.2375947109598902</v>
      </c>
      <c r="AB862" s="13">
        <v>3.9009952558495553</v>
      </c>
      <c r="AC862" s="13">
        <v>10.977812147572683</v>
      </c>
      <c r="AD862" s="14">
        <v>7.5237912075328079</v>
      </c>
      <c r="AE862" s="13">
        <v>25.900757687679121</v>
      </c>
      <c r="AF862" s="13">
        <v>46.811943070194665</v>
      </c>
      <c r="AG862" s="13">
        <v>87.822497180581465</v>
      </c>
      <c r="AH862" s="14">
        <v>15.047582415065616</v>
      </c>
      <c r="AI862" s="13">
        <v>31.941888168268928</v>
      </c>
      <c r="AJ862" s="13">
        <v>4.9680143267979089</v>
      </c>
      <c r="AK862" s="13">
        <v>15.121097431633769</v>
      </c>
      <c r="AL862" s="14">
        <v>4.0185504213910317</v>
      </c>
      <c r="AM862" s="13">
        <v>255.53510534615143</v>
      </c>
      <c r="AN862" s="13">
        <v>59.616171921574903</v>
      </c>
      <c r="AO862" s="13">
        <v>120.96877945307016</v>
      </c>
      <c r="AP862" s="14">
        <v>8.0371008427820634</v>
      </c>
    </row>
    <row r="863" spans="2:42" x14ac:dyDescent="0.25">
      <c r="B863" s="11">
        <v>860</v>
      </c>
      <c r="C863" s="13">
        <v>2200.0674998960712</v>
      </c>
      <c r="D863" s="13">
        <v>2944.1612276245178</v>
      </c>
      <c r="E863" s="13">
        <v>2441.1203771788591</v>
      </c>
      <c r="F863" s="14">
        <v>3600</v>
      </c>
      <c r="G863" s="13">
        <v>0</v>
      </c>
      <c r="H863" s="13">
        <v>0</v>
      </c>
      <c r="I863" s="13">
        <v>0</v>
      </c>
      <c r="J863" s="14">
        <v>0</v>
      </c>
      <c r="K863" s="13">
        <v>11</v>
      </c>
      <c r="L863" s="13">
        <v>17</v>
      </c>
      <c r="M863" s="13">
        <v>4</v>
      </c>
      <c r="N863" s="14">
        <v>0</v>
      </c>
      <c r="O863" s="13">
        <v>0.72725041394210954</v>
      </c>
      <c r="P863" s="13">
        <v>0.88310381089346712</v>
      </c>
      <c r="Q863" s="13">
        <v>0.86026073094638478</v>
      </c>
      <c r="R863" s="14">
        <v>1</v>
      </c>
      <c r="S863" s="13">
        <v>1650</v>
      </c>
      <c r="T863" s="13">
        <v>3400</v>
      </c>
      <c r="U863" s="13">
        <v>1600</v>
      </c>
      <c r="V863" s="14">
        <v>0</v>
      </c>
      <c r="W863" s="13">
        <v>1850</v>
      </c>
      <c r="X863" s="13">
        <v>3800</v>
      </c>
      <c r="Y863" s="13">
        <v>2600</v>
      </c>
      <c r="Z863" s="14">
        <v>2500</v>
      </c>
      <c r="AA863" s="13">
        <v>4.4517031811856409</v>
      </c>
      <c r="AB863" s="13">
        <v>3.616776895886253</v>
      </c>
      <c r="AC863" s="13">
        <v>10.611919826529705</v>
      </c>
      <c r="AD863" s="14">
        <v>8.135786347481428</v>
      </c>
      <c r="AE863" s="13">
        <v>48.968734993042048</v>
      </c>
      <c r="AF863" s="13">
        <v>61.485207230066301</v>
      </c>
      <c r="AG863" s="13">
        <v>42.447679306118822</v>
      </c>
      <c r="AH863" s="14">
        <v>0</v>
      </c>
      <c r="AI863" s="13">
        <v>31.253697175483662</v>
      </c>
      <c r="AJ863" s="13">
        <v>6.2850179460788826</v>
      </c>
      <c r="AK863" s="13">
        <v>14.541148603121041</v>
      </c>
      <c r="AL863" s="14">
        <v>5.3470212990173609</v>
      </c>
      <c r="AM863" s="13">
        <v>343.79066893032029</v>
      </c>
      <c r="AN863" s="13">
        <v>106.845305083341</v>
      </c>
      <c r="AO863" s="13">
        <v>58.164594412484163</v>
      </c>
      <c r="AP863" s="14">
        <v>0</v>
      </c>
    </row>
    <row r="864" spans="2:42" x14ac:dyDescent="0.25">
      <c r="B864" s="11">
        <v>861</v>
      </c>
      <c r="C864" s="13">
        <v>1870.6000427627982</v>
      </c>
      <c r="D864" s="13">
        <v>2999.1411897219677</v>
      </c>
      <c r="E864" s="13">
        <v>2447.1341179620431</v>
      </c>
      <c r="F864" s="14">
        <v>3741.6215867547735</v>
      </c>
      <c r="G864" s="13">
        <v>0</v>
      </c>
      <c r="H864" s="13">
        <v>0</v>
      </c>
      <c r="I864" s="13">
        <v>0</v>
      </c>
      <c r="J864" s="14">
        <v>0</v>
      </c>
      <c r="K864" s="13">
        <v>7</v>
      </c>
      <c r="L864" s="13">
        <v>17</v>
      </c>
      <c r="M864" s="13">
        <v>4</v>
      </c>
      <c r="N864" s="14">
        <v>3</v>
      </c>
      <c r="O864" s="13">
        <v>0.85534051289599389</v>
      </c>
      <c r="P864" s="13">
        <v>0.86691483845781547</v>
      </c>
      <c r="Q864" s="13">
        <v>0.85814667229962283</v>
      </c>
      <c r="R864" s="14">
        <v>0.96214967669202311</v>
      </c>
      <c r="S864" s="13">
        <v>1050</v>
      </c>
      <c r="T864" s="13">
        <v>3400</v>
      </c>
      <c r="U864" s="13">
        <v>1600</v>
      </c>
      <c r="V864" s="14">
        <v>3300</v>
      </c>
      <c r="W864" s="13">
        <v>1250</v>
      </c>
      <c r="X864" s="13">
        <v>3800</v>
      </c>
      <c r="Y864" s="13">
        <v>2600</v>
      </c>
      <c r="Z864" s="14">
        <v>5800</v>
      </c>
      <c r="AA864" s="13">
        <v>2.5114593970741228</v>
      </c>
      <c r="AB864" s="13">
        <v>2.907103529407673</v>
      </c>
      <c r="AC864" s="13">
        <v>11.004895009007512</v>
      </c>
      <c r="AD864" s="14">
        <v>3.041403033445742</v>
      </c>
      <c r="AE864" s="13">
        <v>17.580215779518859</v>
      </c>
      <c r="AF864" s="13">
        <v>49.420759999930439</v>
      </c>
      <c r="AG864" s="13">
        <v>44.01958003603005</v>
      </c>
      <c r="AH864" s="14">
        <v>9.1242091003372252</v>
      </c>
      <c r="AI864" s="13">
        <v>27.247063664321413</v>
      </c>
      <c r="AJ864" s="13">
        <v>8.3659925071067729</v>
      </c>
      <c r="AK864" s="13">
        <v>14.528703977060363</v>
      </c>
      <c r="AL864" s="14">
        <v>6.0426745604687166</v>
      </c>
      <c r="AM864" s="13">
        <v>190.72944565024989</v>
      </c>
      <c r="AN864" s="13">
        <v>142.22187262081513</v>
      </c>
      <c r="AO864" s="13">
        <v>58.114815908241454</v>
      </c>
      <c r="AP864" s="14">
        <v>18.128023681406148</v>
      </c>
    </row>
    <row r="865" spans="2:42" x14ac:dyDescent="0.25">
      <c r="B865" s="11">
        <v>862</v>
      </c>
      <c r="C865" s="13">
        <v>2840.500024378061</v>
      </c>
      <c r="D865" s="13">
        <v>3266.1457014425359</v>
      </c>
      <c r="E865" s="13">
        <v>2151.3503738027971</v>
      </c>
      <c r="F865" s="14">
        <v>3767.7289805192718</v>
      </c>
      <c r="G865" s="13">
        <v>0</v>
      </c>
      <c r="H865" s="13">
        <v>0</v>
      </c>
      <c r="I865" s="13">
        <v>0</v>
      </c>
      <c r="J865" s="14">
        <v>0</v>
      </c>
      <c r="K865" s="13">
        <v>18</v>
      </c>
      <c r="L865" s="13">
        <v>15</v>
      </c>
      <c r="M865" s="13">
        <v>1</v>
      </c>
      <c r="N865" s="14">
        <v>3</v>
      </c>
      <c r="O865" s="13">
        <v>0.56328110764594219</v>
      </c>
      <c r="P865" s="13">
        <v>0.79604531997812467</v>
      </c>
      <c r="Q865" s="13">
        <v>0.97613109680873211</v>
      </c>
      <c r="R865" s="14">
        <v>0.95548273737667955</v>
      </c>
      <c r="S865" s="13">
        <v>2700</v>
      </c>
      <c r="T865" s="13">
        <v>3000</v>
      </c>
      <c r="U865" s="13">
        <v>400</v>
      </c>
      <c r="V865" s="14">
        <v>3300</v>
      </c>
      <c r="W865" s="13">
        <v>2900</v>
      </c>
      <c r="X865" s="13">
        <v>3400</v>
      </c>
      <c r="Y865" s="13">
        <v>1400</v>
      </c>
      <c r="Z865" s="14">
        <v>5800</v>
      </c>
      <c r="AA865" s="13">
        <v>5.0974476682776713</v>
      </c>
      <c r="AB865" s="13">
        <v>2.7870924105611956</v>
      </c>
      <c r="AC865" s="13">
        <v>10.311697700263913</v>
      </c>
      <c r="AD865" s="14">
        <v>5.0831858981258708</v>
      </c>
      <c r="AE865" s="13">
        <v>91.754058028998088</v>
      </c>
      <c r="AF865" s="13">
        <v>41.806386158417936</v>
      </c>
      <c r="AG865" s="13">
        <v>10.311697700263913</v>
      </c>
      <c r="AH865" s="14">
        <v>15.249557694377613</v>
      </c>
      <c r="AI865" s="13">
        <v>29.840063720046949</v>
      </c>
      <c r="AJ865" s="13">
        <v>16.792556871538835</v>
      </c>
      <c r="AK865" s="13">
        <v>6.8739125974489941</v>
      </c>
      <c r="AL865" s="14">
        <v>5.6009571314710342</v>
      </c>
      <c r="AM865" s="13">
        <v>537.12114696084507</v>
      </c>
      <c r="AN865" s="13">
        <v>251.88835307308253</v>
      </c>
      <c r="AO865" s="13">
        <v>6.8739125974489941</v>
      </c>
      <c r="AP865" s="14">
        <v>16.802871394413103</v>
      </c>
    </row>
    <row r="866" spans="2:42" x14ac:dyDescent="0.25">
      <c r="B866" s="11">
        <v>863</v>
      </c>
      <c r="C866" s="13">
        <v>1838.8767835090832</v>
      </c>
      <c r="D866" s="13">
        <v>3092.298237372956</v>
      </c>
      <c r="E866" s="13">
        <v>2274.7946854160955</v>
      </c>
      <c r="F866" s="14">
        <v>3655.6259078581579</v>
      </c>
      <c r="G866" s="13">
        <v>0</v>
      </c>
      <c r="H866" s="13">
        <v>0</v>
      </c>
      <c r="I866" s="13">
        <v>0</v>
      </c>
      <c r="J866" s="14">
        <v>0</v>
      </c>
      <c r="K866" s="13">
        <v>7</v>
      </c>
      <c r="L866" s="13">
        <v>16</v>
      </c>
      <c r="M866" s="13">
        <v>3</v>
      </c>
      <c r="N866" s="14">
        <v>1</v>
      </c>
      <c r="O866" s="13">
        <v>0.87009636227325649</v>
      </c>
      <c r="P866" s="13">
        <v>0.84079859069764717</v>
      </c>
      <c r="Q866" s="13">
        <v>0.92316023659773816</v>
      </c>
      <c r="R866" s="14">
        <v>0.98478347914687214</v>
      </c>
      <c r="S866" s="13">
        <v>1050</v>
      </c>
      <c r="T866" s="13">
        <v>3200</v>
      </c>
      <c r="U866" s="13">
        <v>1200</v>
      </c>
      <c r="V866" s="14">
        <v>1100</v>
      </c>
      <c r="W866" s="13">
        <v>1250</v>
      </c>
      <c r="X866" s="13">
        <v>3600</v>
      </c>
      <c r="Y866" s="13">
        <v>2200</v>
      </c>
      <c r="Z866" s="14">
        <v>3600</v>
      </c>
      <c r="AA866" s="13">
        <v>2</v>
      </c>
      <c r="AB866" s="13">
        <v>2.5483248946506665</v>
      </c>
      <c r="AC866" s="13">
        <v>13.182667537811701</v>
      </c>
      <c r="AD866" s="14">
        <v>5.2032510866042569</v>
      </c>
      <c r="AE866" s="13">
        <v>14</v>
      </c>
      <c r="AF866" s="13">
        <v>40.773198314410664</v>
      </c>
      <c r="AG866" s="13">
        <v>39.548002613435102</v>
      </c>
      <c r="AH866" s="14">
        <v>5.2032510866042569</v>
      </c>
      <c r="AI866" s="13">
        <v>24.723034046644369</v>
      </c>
      <c r="AJ866" s="13">
        <v>11.779801942561084</v>
      </c>
      <c r="AK866" s="13">
        <v>5.2588756787311137</v>
      </c>
      <c r="AL866" s="14">
        <v>5.752643927647819</v>
      </c>
      <c r="AM866" s="13">
        <v>173.06123832651059</v>
      </c>
      <c r="AN866" s="13">
        <v>188.47683108097735</v>
      </c>
      <c r="AO866" s="13">
        <v>15.776627036193341</v>
      </c>
      <c r="AP866" s="14">
        <v>5.752643927647819</v>
      </c>
    </row>
    <row r="867" spans="2:42" x14ac:dyDescent="0.25">
      <c r="B867" s="11">
        <v>864</v>
      </c>
      <c r="C867" s="13">
        <v>1952.8887579414622</v>
      </c>
      <c r="D867" s="13">
        <v>2868.5106856947305</v>
      </c>
      <c r="E867" s="13">
        <v>2100</v>
      </c>
      <c r="F867" s="14">
        <v>3600</v>
      </c>
      <c r="G867" s="13">
        <v>0</v>
      </c>
      <c r="H867" s="13">
        <v>0</v>
      </c>
      <c r="I867" s="13">
        <v>0</v>
      </c>
      <c r="J867" s="14">
        <v>0</v>
      </c>
      <c r="K867" s="13">
        <v>8</v>
      </c>
      <c r="L867" s="13">
        <v>11</v>
      </c>
      <c r="M867" s="13">
        <v>0</v>
      </c>
      <c r="N867" s="14">
        <v>0</v>
      </c>
      <c r="O867" s="13">
        <v>0.81929909908773202</v>
      </c>
      <c r="P867" s="13">
        <v>0.90639369515554047</v>
      </c>
      <c r="Q867" s="13">
        <v>1</v>
      </c>
      <c r="R867" s="14">
        <v>1</v>
      </c>
      <c r="S867" s="13">
        <v>1200</v>
      </c>
      <c r="T867" s="13">
        <v>2200</v>
      </c>
      <c r="U867" s="13">
        <v>0</v>
      </c>
      <c r="V867" s="14">
        <v>0</v>
      </c>
      <c r="W867" s="13">
        <v>1400</v>
      </c>
      <c r="X867" s="13">
        <v>2600</v>
      </c>
      <c r="Y867" s="13">
        <v>1000</v>
      </c>
      <c r="Z867" s="14">
        <v>2500</v>
      </c>
      <c r="AA867" s="13">
        <v>3.7973692782807627</v>
      </c>
      <c r="AB867" s="13">
        <v>2.9971750846648835</v>
      </c>
      <c r="AC867" s="13">
        <v>12.595286142144047</v>
      </c>
      <c r="AD867" s="14">
        <v>4.920417565926166</v>
      </c>
      <c r="AE867" s="13">
        <v>30.378954226246101</v>
      </c>
      <c r="AF867" s="13">
        <v>32.96892593131372</v>
      </c>
      <c r="AG867" s="13">
        <v>0</v>
      </c>
      <c r="AH867" s="14">
        <v>0</v>
      </c>
      <c r="AI867" s="13">
        <v>28.728792885927483</v>
      </c>
      <c r="AJ867" s="13">
        <v>9.256741185882543</v>
      </c>
      <c r="AK867" s="13">
        <v>11.094896134063003</v>
      </c>
      <c r="AL867" s="14">
        <v>5.4997833509151128</v>
      </c>
      <c r="AM867" s="13">
        <v>229.83034308741986</v>
      </c>
      <c r="AN867" s="13">
        <v>101.82415304470797</v>
      </c>
      <c r="AO867" s="13">
        <v>0</v>
      </c>
      <c r="AP867" s="14">
        <v>0</v>
      </c>
    </row>
    <row r="868" spans="2:42" x14ac:dyDescent="0.25">
      <c r="B868" s="11">
        <v>865</v>
      </c>
      <c r="C868" s="13">
        <v>2296.9117893521366</v>
      </c>
      <c r="D868" s="13">
        <v>2934.05893501739</v>
      </c>
      <c r="E868" s="13">
        <v>2371.7736080812169</v>
      </c>
      <c r="F868" s="14">
        <v>3665.6067432796231</v>
      </c>
      <c r="G868" s="13">
        <v>0</v>
      </c>
      <c r="H868" s="13">
        <v>0</v>
      </c>
      <c r="I868" s="13">
        <v>0</v>
      </c>
      <c r="J868" s="14">
        <v>0</v>
      </c>
      <c r="K868" s="13">
        <v>11</v>
      </c>
      <c r="L868" s="13">
        <v>14</v>
      </c>
      <c r="M868" s="13">
        <v>3</v>
      </c>
      <c r="N868" s="14">
        <v>1</v>
      </c>
      <c r="O868" s="13">
        <v>0.69658748212150257</v>
      </c>
      <c r="P868" s="13">
        <v>0.88614443594487302</v>
      </c>
      <c r="Q868" s="13">
        <v>0.88541334334979638</v>
      </c>
      <c r="R868" s="14">
        <v>0.98210207808027861</v>
      </c>
      <c r="S868" s="13">
        <v>1650</v>
      </c>
      <c r="T868" s="13">
        <v>2800</v>
      </c>
      <c r="U868" s="13">
        <v>1200</v>
      </c>
      <c r="V868" s="14">
        <v>1100</v>
      </c>
      <c r="W868" s="13">
        <v>1850</v>
      </c>
      <c r="X868" s="13">
        <v>3200</v>
      </c>
      <c r="Y868" s="13">
        <v>2200</v>
      </c>
      <c r="Z868" s="14">
        <v>3600</v>
      </c>
      <c r="AA868" s="13">
        <v>9.71963132855862</v>
      </c>
      <c r="AB868" s="13">
        <v>3.2235685624830239</v>
      </c>
      <c r="AC868" s="13">
        <v>18.824680142873074</v>
      </c>
      <c r="AD868" s="14">
        <v>7.9594927295363851</v>
      </c>
      <c r="AE868" s="13">
        <v>106.91594461414482</v>
      </c>
      <c r="AF868" s="13">
        <v>45.129959874762335</v>
      </c>
      <c r="AG868" s="13">
        <v>56.474040428619219</v>
      </c>
      <c r="AH868" s="14">
        <v>7.9594927295363851</v>
      </c>
      <c r="AI868" s="13">
        <v>29.99982555735378</v>
      </c>
      <c r="AJ868" s="13">
        <v>8.4872894546157536</v>
      </c>
      <c r="AK868" s="13">
        <v>8.676117453175781</v>
      </c>
      <c r="AL868" s="14">
        <v>4.9270110526630502</v>
      </c>
      <c r="AM868" s="13">
        <v>329.99808113089159</v>
      </c>
      <c r="AN868" s="13">
        <v>118.82205236462055</v>
      </c>
      <c r="AO868" s="13">
        <v>26.028352359527343</v>
      </c>
      <c r="AP868" s="14">
        <v>4.9270110526630502</v>
      </c>
    </row>
    <row r="869" spans="2:42" x14ac:dyDescent="0.25">
      <c r="B869" s="11">
        <v>866</v>
      </c>
      <c r="C869" s="13">
        <v>1880.7300169704281</v>
      </c>
      <c r="D869" s="13">
        <v>2844.0957205945451</v>
      </c>
      <c r="E869" s="13">
        <v>2192.5624867626666</v>
      </c>
      <c r="F869" s="14">
        <v>3634.1346767992186</v>
      </c>
      <c r="G869" s="13">
        <v>0</v>
      </c>
      <c r="H869" s="13">
        <v>0</v>
      </c>
      <c r="I869" s="13">
        <v>0</v>
      </c>
      <c r="J869" s="14">
        <v>0</v>
      </c>
      <c r="K869" s="13">
        <v>6</v>
      </c>
      <c r="L869" s="13">
        <v>11</v>
      </c>
      <c r="M869" s="13">
        <v>2</v>
      </c>
      <c r="N869" s="14">
        <v>1</v>
      </c>
      <c r="O869" s="13">
        <v>0.85073348410600591</v>
      </c>
      <c r="P869" s="13">
        <v>0.91417457618356179</v>
      </c>
      <c r="Q869" s="13">
        <v>0.95778342130657546</v>
      </c>
      <c r="R869" s="14">
        <v>0.99060720643702649</v>
      </c>
      <c r="S869" s="13">
        <v>900</v>
      </c>
      <c r="T869" s="13">
        <v>2200</v>
      </c>
      <c r="U869" s="13">
        <v>800</v>
      </c>
      <c r="V869" s="14">
        <v>1100</v>
      </c>
      <c r="W869" s="13">
        <v>1100</v>
      </c>
      <c r="X869" s="13">
        <v>2600</v>
      </c>
      <c r="Y869" s="13">
        <v>1800</v>
      </c>
      <c r="Z869" s="14">
        <v>3600</v>
      </c>
      <c r="AA869" s="13">
        <v>10.451675635898603</v>
      </c>
      <c r="AB869" s="13">
        <v>2.2353488452911949</v>
      </c>
      <c r="AC869" s="13">
        <v>9.1648083584098554</v>
      </c>
      <c r="AD869" s="14">
        <v>3.0265334575477003</v>
      </c>
      <c r="AE869" s="13">
        <v>62.710053815391618</v>
      </c>
      <c r="AF869" s="13">
        <v>24.588837298203146</v>
      </c>
      <c r="AG869" s="13">
        <v>18.329616716819711</v>
      </c>
      <c r="AH869" s="14">
        <v>3.0265334575477003</v>
      </c>
      <c r="AI869" s="13">
        <v>25.372288178659986</v>
      </c>
      <c r="AJ869" s="13">
        <v>8.9999793634061724</v>
      </c>
      <c r="AK869" s="13">
        <v>6.0331599712229691</v>
      </c>
      <c r="AL869" s="14">
        <v>3.7362779077931538</v>
      </c>
      <c r="AM869" s="13">
        <v>152.23372907195991</v>
      </c>
      <c r="AN869" s="13">
        <v>98.9997729974679</v>
      </c>
      <c r="AO869" s="13">
        <v>12.066319942445938</v>
      </c>
      <c r="AP869" s="14">
        <v>3.7362779077931538</v>
      </c>
    </row>
    <row r="870" spans="2:42" x14ac:dyDescent="0.25">
      <c r="B870" s="11">
        <v>867</v>
      </c>
      <c r="C870" s="13">
        <v>1778.4780521805376</v>
      </c>
      <c r="D870" s="13">
        <v>2850.7553966573391</v>
      </c>
      <c r="E870" s="13">
        <v>2472.281604442529</v>
      </c>
      <c r="F870" s="14">
        <v>3600</v>
      </c>
      <c r="G870" s="13">
        <v>0</v>
      </c>
      <c r="H870" s="13">
        <v>0</v>
      </c>
      <c r="I870" s="13">
        <v>0</v>
      </c>
      <c r="J870" s="14">
        <v>0</v>
      </c>
      <c r="K870" s="13">
        <v>5</v>
      </c>
      <c r="L870" s="13">
        <v>10</v>
      </c>
      <c r="M870" s="13">
        <v>7</v>
      </c>
      <c r="N870" s="14">
        <v>0</v>
      </c>
      <c r="O870" s="13">
        <v>0.89964562567319228</v>
      </c>
      <c r="P870" s="13">
        <v>0.91203896449644084</v>
      </c>
      <c r="Q870" s="13">
        <v>0.8494177994231874</v>
      </c>
      <c r="R870" s="14">
        <v>1</v>
      </c>
      <c r="S870" s="13">
        <v>750</v>
      </c>
      <c r="T870" s="13">
        <v>2000</v>
      </c>
      <c r="U870" s="13">
        <v>2800</v>
      </c>
      <c r="V870" s="14">
        <v>0</v>
      </c>
      <c r="W870" s="13">
        <v>950</v>
      </c>
      <c r="X870" s="13">
        <v>2400</v>
      </c>
      <c r="Y870" s="13">
        <v>3800</v>
      </c>
      <c r="Z870" s="14">
        <v>2500</v>
      </c>
      <c r="AA870" s="13">
        <v>2.9495427186301573</v>
      </c>
      <c r="AB870" s="13">
        <v>2</v>
      </c>
      <c r="AC870" s="13">
        <v>10.322701734170467</v>
      </c>
      <c r="AD870" s="14">
        <v>5.3990218105204226</v>
      </c>
      <c r="AE870" s="13">
        <v>14.747713593150786</v>
      </c>
      <c r="AF870" s="13">
        <v>20</v>
      </c>
      <c r="AG870" s="13">
        <v>72.258912139193271</v>
      </c>
      <c r="AH870" s="14">
        <v>0</v>
      </c>
      <c r="AI870" s="13">
        <v>25.952517087490492</v>
      </c>
      <c r="AJ870" s="13">
        <v>10.666389112512517</v>
      </c>
      <c r="AK870" s="13">
        <v>5.1657531823016818</v>
      </c>
      <c r="AL870" s="14">
        <v>5.7273770501723202</v>
      </c>
      <c r="AM870" s="13">
        <v>129.76258543745246</v>
      </c>
      <c r="AN870" s="13">
        <v>106.66389112512518</v>
      </c>
      <c r="AO870" s="13">
        <v>36.160272276111769</v>
      </c>
      <c r="AP870" s="14">
        <v>0</v>
      </c>
    </row>
    <row r="871" spans="2:42" x14ac:dyDescent="0.25">
      <c r="B871" s="11">
        <v>868</v>
      </c>
      <c r="C871" s="13">
        <v>1998.6493516106627</v>
      </c>
      <c r="D871" s="13">
        <v>2718.2463784467686</v>
      </c>
      <c r="E871" s="13">
        <v>2659.2496019565624</v>
      </c>
      <c r="F871" s="14">
        <v>3662.5317612549825</v>
      </c>
      <c r="G871" s="13">
        <v>0</v>
      </c>
      <c r="H871" s="13">
        <v>0</v>
      </c>
      <c r="I871" s="13">
        <v>0</v>
      </c>
      <c r="J871" s="14">
        <v>0</v>
      </c>
      <c r="K871" s="13">
        <v>9</v>
      </c>
      <c r="L871" s="13">
        <v>14</v>
      </c>
      <c r="M871" s="13">
        <v>6</v>
      </c>
      <c r="N871" s="14">
        <v>1</v>
      </c>
      <c r="O871" s="13">
        <v>0.80054062445250795</v>
      </c>
      <c r="P871" s="13">
        <v>0.95649902106580353</v>
      </c>
      <c r="Q871" s="13">
        <v>0.78969646115765502</v>
      </c>
      <c r="R871" s="14">
        <v>0.98292662962912969</v>
      </c>
      <c r="S871" s="13">
        <v>1350</v>
      </c>
      <c r="T871" s="13">
        <v>2800</v>
      </c>
      <c r="U871" s="13">
        <v>2400</v>
      </c>
      <c r="V871" s="14">
        <v>1100</v>
      </c>
      <c r="W871" s="13">
        <v>1550</v>
      </c>
      <c r="X871" s="13">
        <v>3200</v>
      </c>
      <c r="Y871" s="13">
        <v>3400</v>
      </c>
      <c r="Z871" s="14">
        <v>3600</v>
      </c>
      <c r="AA871" s="13">
        <v>5.4288701316812604</v>
      </c>
      <c r="AB871" s="13">
        <v>2.2567761839370477</v>
      </c>
      <c r="AC871" s="13">
        <v>14.170257371057119</v>
      </c>
      <c r="AD871" s="14">
        <v>6.8731024474000328</v>
      </c>
      <c r="AE871" s="13">
        <v>48.859831185131341</v>
      </c>
      <c r="AF871" s="13">
        <v>31.594866575118669</v>
      </c>
      <c r="AG871" s="13">
        <v>85.021544226342712</v>
      </c>
      <c r="AH871" s="14">
        <v>6.8731024474000328</v>
      </c>
      <c r="AI871" s="13">
        <v>26.484629955917462</v>
      </c>
      <c r="AJ871" s="13">
        <v>2.2176102207231656</v>
      </c>
      <c r="AK871" s="13">
        <v>11.066167290024289</v>
      </c>
      <c r="AL871" s="14">
        <v>5.4197242196265716</v>
      </c>
      <c r="AM871" s="13">
        <v>238.36166960325716</v>
      </c>
      <c r="AN871" s="13">
        <v>31.046543090124317</v>
      </c>
      <c r="AO871" s="13">
        <v>66.397003740145735</v>
      </c>
      <c r="AP871" s="14">
        <v>5.4197242196265716</v>
      </c>
    </row>
    <row r="872" spans="2:42" x14ac:dyDescent="0.25">
      <c r="B872" s="11">
        <v>869</v>
      </c>
      <c r="C872" s="13">
        <v>2559.539509488352</v>
      </c>
      <c r="D872" s="13">
        <v>2868.3726406084761</v>
      </c>
      <c r="E872" s="13">
        <v>2156.8787012890566</v>
      </c>
      <c r="F872" s="14">
        <v>3692.7603571574159</v>
      </c>
      <c r="G872" s="13">
        <v>0</v>
      </c>
      <c r="H872" s="13">
        <v>0</v>
      </c>
      <c r="I872" s="13">
        <v>0</v>
      </c>
      <c r="J872" s="14">
        <v>0</v>
      </c>
      <c r="K872" s="13">
        <v>15</v>
      </c>
      <c r="L872" s="13">
        <v>9</v>
      </c>
      <c r="M872" s="13">
        <v>1</v>
      </c>
      <c r="N872" s="14">
        <v>2</v>
      </c>
      <c r="O872" s="13">
        <v>0.62511244466776661</v>
      </c>
      <c r="P872" s="13">
        <v>0.90643731682242457</v>
      </c>
      <c r="Q872" s="13">
        <v>0.97362916085403273</v>
      </c>
      <c r="R872" s="14">
        <v>0.97488048284053275</v>
      </c>
      <c r="S872" s="13">
        <v>2250</v>
      </c>
      <c r="T872" s="13">
        <v>1800</v>
      </c>
      <c r="U872" s="13">
        <v>400</v>
      </c>
      <c r="V872" s="14">
        <v>2200</v>
      </c>
      <c r="W872" s="13">
        <v>2450</v>
      </c>
      <c r="X872" s="13">
        <v>2200</v>
      </c>
      <c r="Y872" s="13">
        <v>1400</v>
      </c>
      <c r="Z872" s="14">
        <v>4700</v>
      </c>
      <c r="AA872" s="13">
        <v>2</v>
      </c>
      <c r="AB872" s="13">
        <v>2.2521279771729192</v>
      </c>
      <c r="AC872" s="13">
        <v>9.7330086459066649</v>
      </c>
      <c r="AD872" s="14">
        <v>4.8324572850187053</v>
      </c>
      <c r="AE872" s="13">
        <v>30</v>
      </c>
      <c r="AF872" s="13">
        <v>20.269151794556272</v>
      </c>
      <c r="AG872" s="13">
        <v>9.7330086459066649</v>
      </c>
      <c r="AH872" s="14">
        <v>9.6649145700374106</v>
      </c>
      <c r="AI872" s="13">
        <v>33.989205311894402</v>
      </c>
      <c r="AJ872" s="13">
        <v>12.717901331239149</v>
      </c>
      <c r="AK872" s="13">
        <v>9.2539955391898019</v>
      </c>
      <c r="AL872" s="14">
        <v>4.2105688923894879</v>
      </c>
      <c r="AM872" s="13">
        <v>509.83807967841602</v>
      </c>
      <c r="AN872" s="13">
        <v>114.46111198115234</v>
      </c>
      <c r="AO872" s="13">
        <v>9.2539955391898019</v>
      </c>
      <c r="AP872" s="14">
        <v>8.4211377847789759</v>
      </c>
    </row>
    <row r="873" spans="2:42" x14ac:dyDescent="0.25">
      <c r="B873" s="11">
        <v>870</v>
      </c>
      <c r="C873" s="13">
        <v>2204.5107971079951</v>
      </c>
      <c r="D873" s="13">
        <v>2803.7855716522054</v>
      </c>
      <c r="E873" s="13">
        <v>2276.0977097270484</v>
      </c>
      <c r="F873" s="14">
        <v>3600</v>
      </c>
      <c r="G873" s="13">
        <v>0</v>
      </c>
      <c r="H873" s="13">
        <v>0</v>
      </c>
      <c r="I873" s="13">
        <v>0</v>
      </c>
      <c r="J873" s="14">
        <v>0</v>
      </c>
      <c r="K873" s="13">
        <v>10</v>
      </c>
      <c r="L873" s="13">
        <v>8</v>
      </c>
      <c r="M873" s="13">
        <v>3</v>
      </c>
      <c r="N873" s="14">
        <v>0</v>
      </c>
      <c r="O873" s="13">
        <v>0.72578460586311155</v>
      </c>
      <c r="P873" s="13">
        <v>0.92731770442340955</v>
      </c>
      <c r="Q873" s="13">
        <v>0.92263174424609118</v>
      </c>
      <c r="R873" s="14">
        <v>1</v>
      </c>
      <c r="S873" s="13">
        <v>1500</v>
      </c>
      <c r="T873" s="13">
        <v>1600</v>
      </c>
      <c r="U873" s="13">
        <v>1200</v>
      </c>
      <c r="V873" s="14">
        <v>0</v>
      </c>
      <c r="W873" s="13">
        <v>1700</v>
      </c>
      <c r="X873" s="13">
        <v>2000</v>
      </c>
      <c r="Y873" s="13">
        <v>2200</v>
      </c>
      <c r="Z873" s="14">
        <v>2500</v>
      </c>
      <c r="AA873" s="13">
        <v>8.0448334148505793</v>
      </c>
      <c r="AB873" s="13">
        <v>3.7690134806226481</v>
      </c>
      <c r="AC873" s="13">
        <v>10.753470966938151</v>
      </c>
      <c r="AD873" s="14">
        <v>4.7568492325512164</v>
      </c>
      <c r="AE873" s="13">
        <v>80.448334148505793</v>
      </c>
      <c r="AF873" s="13">
        <v>30.152107844981185</v>
      </c>
      <c r="AG873" s="13">
        <v>32.260412900814451</v>
      </c>
      <c r="AH873" s="14">
        <v>0</v>
      </c>
      <c r="AI873" s="13">
        <v>31.442183340861369</v>
      </c>
      <c r="AJ873" s="13">
        <v>9.3137997231636476</v>
      </c>
      <c r="AK873" s="13">
        <v>7.8149104139999794</v>
      </c>
      <c r="AL873" s="14">
        <v>6.4672103557671718</v>
      </c>
      <c r="AM873" s="13">
        <v>314.42183340861368</v>
      </c>
      <c r="AN873" s="13">
        <v>74.510397785309181</v>
      </c>
      <c r="AO873" s="13">
        <v>23.444731241999939</v>
      </c>
      <c r="AP873" s="14">
        <v>0</v>
      </c>
    </row>
    <row r="874" spans="2:42" x14ac:dyDescent="0.25">
      <c r="B874" s="11">
        <v>871</v>
      </c>
      <c r="C874" s="13">
        <v>2216.9830648816132</v>
      </c>
      <c r="D874" s="13">
        <v>2862.8292373446225</v>
      </c>
      <c r="E874" s="13">
        <v>2318.1063523797125</v>
      </c>
      <c r="F874" s="14">
        <v>3688.6377695086771</v>
      </c>
      <c r="G874" s="13">
        <v>0</v>
      </c>
      <c r="H874" s="13">
        <v>0</v>
      </c>
      <c r="I874" s="13">
        <v>0</v>
      </c>
      <c r="J874" s="14">
        <v>0</v>
      </c>
      <c r="K874" s="13">
        <v>10</v>
      </c>
      <c r="L874" s="13">
        <v>11</v>
      </c>
      <c r="M874" s="13">
        <v>4</v>
      </c>
      <c r="N874" s="14">
        <v>2</v>
      </c>
      <c r="O874" s="13">
        <v>0.72170149846653875</v>
      </c>
      <c r="P874" s="13">
        <v>0.90819248528130647</v>
      </c>
      <c r="Q874" s="13">
        <v>0.90591184388248203</v>
      </c>
      <c r="R874" s="14">
        <v>0.97597005316125585</v>
      </c>
      <c r="S874" s="13">
        <v>1500</v>
      </c>
      <c r="T874" s="13">
        <v>2200</v>
      </c>
      <c r="U874" s="13">
        <v>1600</v>
      </c>
      <c r="V874" s="14">
        <v>2200</v>
      </c>
      <c r="W874" s="13">
        <v>1700</v>
      </c>
      <c r="X874" s="13">
        <v>2600</v>
      </c>
      <c r="Y874" s="13">
        <v>2600</v>
      </c>
      <c r="Z874" s="14">
        <v>4700</v>
      </c>
      <c r="AA874" s="13">
        <v>9.7789459406576125</v>
      </c>
      <c r="AB874" s="13">
        <v>2.8030033400108225</v>
      </c>
      <c r="AC874" s="13">
        <v>6.9999108884850214</v>
      </c>
      <c r="AD874" s="14">
        <v>3.3354174479504599</v>
      </c>
      <c r="AE874" s="13">
        <v>97.789459406576128</v>
      </c>
      <c r="AF874" s="13">
        <v>30.833036740119049</v>
      </c>
      <c r="AG874" s="13">
        <v>27.999643553940086</v>
      </c>
      <c r="AH874" s="14">
        <v>6.6708348959009198</v>
      </c>
      <c r="AI874" s="13">
        <v>30.296038280160801</v>
      </c>
      <c r="AJ874" s="13">
        <v>9.2154349504363235</v>
      </c>
      <c r="AK874" s="13">
        <v>9.9359572126682156</v>
      </c>
      <c r="AL874" s="14">
        <v>5.3153634139974297</v>
      </c>
      <c r="AM874" s="13">
        <v>302.96038280160803</v>
      </c>
      <c r="AN874" s="13">
        <v>101.36978445479956</v>
      </c>
      <c r="AO874" s="13">
        <v>39.743828850672863</v>
      </c>
      <c r="AP874" s="14">
        <v>10.630726827994859</v>
      </c>
    </row>
    <row r="875" spans="2:42" x14ac:dyDescent="0.25">
      <c r="B875" s="11">
        <v>872</v>
      </c>
      <c r="C875" s="13">
        <v>1899.3028209992219</v>
      </c>
      <c r="D875" s="13">
        <v>2807.4362712803436</v>
      </c>
      <c r="E875" s="13">
        <v>2387.5645959427848</v>
      </c>
      <c r="F875" s="14">
        <v>3652.1375863818839</v>
      </c>
      <c r="G875" s="13">
        <v>0</v>
      </c>
      <c r="H875" s="13">
        <v>0</v>
      </c>
      <c r="I875" s="13">
        <v>0</v>
      </c>
      <c r="J875" s="14">
        <v>0</v>
      </c>
      <c r="K875" s="13">
        <v>8</v>
      </c>
      <c r="L875" s="13">
        <v>9</v>
      </c>
      <c r="M875" s="13">
        <v>4</v>
      </c>
      <c r="N875" s="14">
        <v>1</v>
      </c>
      <c r="O875" s="13">
        <v>0.84241437558558518</v>
      </c>
      <c r="P875" s="13">
        <v>0.92611185037310173</v>
      </c>
      <c r="Q875" s="13">
        <v>0.87955735462343243</v>
      </c>
      <c r="R875" s="14">
        <v>0.98572409030363617</v>
      </c>
      <c r="S875" s="13">
        <v>1200</v>
      </c>
      <c r="T875" s="13">
        <v>1800</v>
      </c>
      <c r="U875" s="13">
        <v>1600</v>
      </c>
      <c r="V875" s="14">
        <v>1100</v>
      </c>
      <c r="W875" s="13">
        <v>1400</v>
      </c>
      <c r="X875" s="13">
        <v>2200</v>
      </c>
      <c r="Y875" s="13">
        <v>2600</v>
      </c>
      <c r="Z875" s="14">
        <v>3600</v>
      </c>
      <c r="AA875" s="13">
        <v>4.6356629017869482</v>
      </c>
      <c r="AB875" s="13">
        <v>2</v>
      </c>
      <c r="AC875" s="13">
        <v>11.80289741702909</v>
      </c>
      <c r="AD875" s="14">
        <v>5.4323431345000861</v>
      </c>
      <c r="AE875" s="13">
        <v>37.085303214295585</v>
      </c>
      <c r="AF875" s="13">
        <v>18</v>
      </c>
      <c r="AG875" s="13">
        <v>47.21158966811636</v>
      </c>
      <c r="AH875" s="14">
        <v>5.4323431345000861</v>
      </c>
      <c r="AI875" s="13">
        <v>23.72974949280772</v>
      </c>
      <c r="AJ875" s="13">
        <v>9.8221039403037338</v>
      </c>
      <c r="AK875" s="13">
        <v>9.8767787507530826</v>
      </c>
      <c r="AL875" s="14">
        <v>4.8463118468818429</v>
      </c>
      <c r="AM875" s="13">
        <v>189.83799594246176</v>
      </c>
      <c r="AN875" s="13">
        <v>88.398935462733604</v>
      </c>
      <c r="AO875" s="13">
        <v>39.507115003012331</v>
      </c>
      <c r="AP875" s="14">
        <v>4.8463118468818429</v>
      </c>
    </row>
    <row r="876" spans="2:42" x14ac:dyDescent="0.25">
      <c r="B876" s="11">
        <v>873</v>
      </c>
      <c r="C876" s="13">
        <v>2688.7053009046599</v>
      </c>
      <c r="D876" s="13">
        <v>2786.9846333638338</v>
      </c>
      <c r="E876" s="13">
        <v>2327.6736782887228</v>
      </c>
      <c r="F876" s="14">
        <v>3655.9146813494563</v>
      </c>
      <c r="G876" s="13">
        <v>0</v>
      </c>
      <c r="H876" s="13">
        <v>0</v>
      </c>
      <c r="I876" s="13">
        <v>0</v>
      </c>
      <c r="J876" s="14">
        <v>0</v>
      </c>
      <c r="K876" s="13">
        <v>18</v>
      </c>
      <c r="L876" s="13">
        <v>7</v>
      </c>
      <c r="M876" s="13">
        <v>4</v>
      </c>
      <c r="N876" s="14">
        <v>1</v>
      </c>
      <c r="O876" s="13">
        <v>0.59508195244069817</v>
      </c>
      <c r="P876" s="13">
        <v>0.93290790658642875</v>
      </c>
      <c r="Q876" s="13">
        <v>0.90218831771294261</v>
      </c>
      <c r="R876" s="14">
        <v>0.9847056930418252</v>
      </c>
      <c r="S876" s="13">
        <v>2700</v>
      </c>
      <c r="T876" s="13">
        <v>1400</v>
      </c>
      <c r="U876" s="13">
        <v>1600</v>
      </c>
      <c r="V876" s="14">
        <v>1100</v>
      </c>
      <c r="W876" s="13">
        <v>2900</v>
      </c>
      <c r="X876" s="13">
        <v>1800</v>
      </c>
      <c r="Y876" s="13">
        <v>2600</v>
      </c>
      <c r="Z876" s="14">
        <v>3600</v>
      </c>
      <c r="AA876" s="13">
        <v>5.2231837783031247</v>
      </c>
      <c r="AB876" s="13">
        <v>2.8863604012696165</v>
      </c>
      <c r="AC876" s="13">
        <v>5.5975557271307999</v>
      </c>
      <c r="AD876" s="14">
        <v>5.7211914433974513</v>
      </c>
      <c r="AE876" s="13">
        <v>94.017308009456244</v>
      </c>
      <c r="AF876" s="13">
        <v>20.204522808887315</v>
      </c>
      <c r="AG876" s="13">
        <v>22.390222908523199</v>
      </c>
      <c r="AH876" s="14">
        <v>5.7211914433974513</v>
      </c>
      <c r="AI876" s="13">
        <v>27.170260026441017</v>
      </c>
      <c r="AJ876" s="13">
        <v>10.915441672379345</v>
      </c>
      <c r="AK876" s="13">
        <v>12.008547084539526</v>
      </c>
      <c r="AL876" s="14">
        <v>5.2907095664883661</v>
      </c>
      <c r="AM876" s="13">
        <v>489.0646804759383</v>
      </c>
      <c r="AN876" s="13">
        <v>76.408091706655412</v>
      </c>
      <c r="AO876" s="13">
        <v>48.034188338158103</v>
      </c>
      <c r="AP876" s="14">
        <v>5.2907095664883661</v>
      </c>
    </row>
    <row r="877" spans="2:42" x14ac:dyDescent="0.25">
      <c r="B877" s="11">
        <v>874</v>
      </c>
      <c r="C877" s="13">
        <v>2582.477678824815</v>
      </c>
      <c r="D877" s="13">
        <v>2854.34309641546</v>
      </c>
      <c r="E877" s="13">
        <v>2506.4892564518209</v>
      </c>
      <c r="F877" s="14">
        <v>3600</v>
      </c>
      <c r="G877" s="13">
        <v>0</v>
      </c>
      <c r="H877" s="13">
        <v>0</v>
      </c>
      <c r="I877" s="13">
        <v>0</v>
      </c>
      <c r="J877" s="14">
        <v>0</v>
      </c>
      <c r="K877" s="13">
        <v>15</v>
      </c>
      <c r="L877" s="13">
        <v>12</v>
      </c>
      <c r="M877" s="13">
        <v>6</v>
      </c>
      <c r="N877" s="14">
        <v>0</v>
      </c>
      <c r="O877" s="13">
        <v>0.61956005007102233</v>
      </c>
      <c r="P877" s="13">
        <v>0.91089259846341908</v>
      </c>
      <c r="Q877" s="13">
        <v>0.83782525482385428</v>
      </c>
      <c r="R877" s="14">
        <v>1</v>
      </c>
      <c r="S877" s="13">
        <v>2250</v>
      </c>
      <c r="T877" s="13">
        <v>2400</v>
      </c>
      <c r="U877" s="13">
        <v>2400</v>
      </c>
      <c r="V877" s="14">
        <v>0</v>
      </c>
      <c r="W877" s="13">
        <v>2450</v>
      </c>
      <c r="X877" s="13">
        <v>2800</v>
      </c>
      <c r="Y877" s="13">
        <v>3400</v>
      </c>
      <c r="Z877" s="14">
        <v>2500</v>
      </c>
      <c r="AA877" s="13">
        <v>8.0379526369450964</v>
      </c>
      <c r="AB877" s="13">
        <v>3.6140971749638258</v>
      </c>
      <c r="AC877" s="13">
        <v>10.305514069459575</v>
      </c>
      <c r="AD877" s="14">
        <v>5.6140001606842995</v>
      </c>
      <c r="AE877" s="13">
        <v>120.56928955417645</v>
      </c>
      <c r="AF877" s="13">
        <v>43.369166099565909</v>
      </c>
      <c r="AG877" s="13">
        <v>61.833084416757444</v>
      </c>
      <c r="AH877" s="14">
        <v>0</v>
      </c>
      <c r="AI877" s="13">
        <v>28.484282556236764</v>
      </c>
      <c r="AJ877" s="13">
        <v>7.0787910094258866</v>
      </c>
      <c r="AK877" s="13">
        <v>9.1554553516778991</v>
      </c>
      <c r="AL877" s="14">
        <v>5.3063285153834796</v>
      </c>
      <c r="AM877" s="13">
        <v>427.26423834355148</v>
      </c>
      <c r="AN877" s="13">
        <v>84.945492113110646</v>
      </c>
      <c r="AO877" s="13">
        <v>54.932732110067391</v>
      </c>
      <c r="AP877" s="14">
        <v>0</v>
      </c>
    </row>
    <row r="878" spans="2:42" x14ac:dyDescent="0.25">
      <c r="B878" s="11">
        <v>875</v>
      </c>
      <c r="C878" s="13">
        <v>1994.330636105776</v>
      </c>
      <c r="D878" s="13">
        <v>2872.713177402989</v>
      </c>
      <c r="E878" s="13">
        <v>2241.8921972941089</v>
      </c>
      <c r="F878" s="14">
        <v>3705.6301152779506</v>
      </c>
      <c r="G878" s="13">
        <v>0</v>
      </c>
      <c r="H878" s="13">
        <v>0</v>
      </c>
      <c r="I878" s="13">
        <v>0</v>
      </c>
      <c r="J878" s="14">
        <v>0</v>
      </c>
      <c r="K878" s="13">
        <v>9</v>
      </c>
      <c r="L878" s="13">
        <v>10</v>
      </c>
      <c r="M878" s="13">
        <v>3</v>
      </c>
      <c r="N878" s="14">
        <v>2</v>
      </c>
      <c r="O878" s="13">
        <v>0.80227419216917584</v>
      </c>
      <c r="P878" s="13">
        <v>0.90506773194477796</v>
      </c>
      <c r="Q878" s="13">
        <v>0.93670873315614012</v>
      </c>
      <c r="R878" s="14">
        <v>0.97149469537111977</v>
      </c>
      <c r="S878" s="13">
        <v>1350</v>
      </c>
      <c r="T878" s="13">
        <v>2000</v>
      </c>
      <c r="U878" s="13">
        <v>1200</v>
      </c>
      <c r="V878" s="14">
        <v>2200</v>
      </c>
      <c r="W878" s="13">
        <v>1550</v>
      </c>
      <c r="X878" s="13">
        <v>2400</v>
      </c>
      <c r="Y878" s="13">
        <v>2200</v>
      </c>
      <c r="Z878" s="14">
        <v>4700</v>
      </c>
      <c r="AA878" s="13">
        <v>4.8933205732089951</v>
      </c>
      <c r="AB878" s="13">
        <v>2</v>
      </c>
      <c r="AC878" s="13">
        <v>7.0927571210517257</v>
      </c>
      <c r="AD878" s="14">
        <v>3.6923759210444889</v>
      </c>
      <c r="AE878" s="13">
        <v>44.039885158880956</v>
      </c>
      <c r="AF878" s="13">
        <v>20</v>
      </c>
      <c r="AG878" s="13">
        <v>21.278271363155177</v>
      </c>
      <c r="AH878" s="14">
        <v>7.3847518420889777</v>
      </c>
      <c r="AI878" s="13">
        <v>26.742808679722884</v>
      </c>
      <c r="AJ878" s="13">
        <v>11.67024659995198</v>
      </c>
      <c r="AK878" s="13">
        <v>8.0971469214746463</v>
      </c>
      <c r="AL878" s="14">
        <v>6.5695337453524107</v>
      </c>
      <c r="AM878" s="13">
        <v>240.68527811750596</v>
      </c>
      <c r="AN878" s="13">
        <v>116.7024659995198</v>
      </c>
      <c r="AO878" s="13">
        <v>24.291440764423939</v>
      </c>
      <c r="AP878" s="14">
        <v>13.139067490704821</v>
      </c>
    </row>
    <row r="879" spans="2:42" x14ac:dyDescent="0.25">
      <c r="B879" s="11">
        <v>876</v>
      </c>
      <c r="C879" s="13">
        <v>2516.932537350348</v>
      </c>
      <c r="D879" s="13">
        <v>2662.733075967225</v>
      </c>
      <c r="E879" s="13">
        <v>2152.6243879536141</v>
      </c>
      <c r="F879" s="14">
        <v>3734.2875777870445</v>
      </c>
      <c r="G879" s="13">
        <v>0</v>
      </c>
      <c r="H879" s="13">
        <v>0</v>
      </c>
      <c r="I879" s="13">
        <v>0</v>
      </c>
      <c r="J879" s="14">
        <v>0</v>
      </c>
      <c r="K879" s="13">
        <v>13</v>
      </c>
      <c r="L879" s="13">
        <v>6</v>
      </c>
      <c r="M879" s="13">
        <v>1</v>
      </c>
      <c r="N879" s="14">
        <v>2</v>
      </c>
      <c r="O879" s="13">
        <v>0.63569443211392906</v>
      </c>
      <c r="P879" s="13">
        <v>0.97644034374551891</v>
      </c>
      <c r="Q879" s="13">
        <v>0.97555338114345092</v>
      </c>
      <c r="R879" s="14">
        <v>0.96403930468937693</v>
      </c>
      <c r="S879" s="13">
        <v>1950</v>
      </c>
      <c r="T879" s="13">
        <v>1200</v>
      </c>
      <c r="U879" s="13">
        <v>400</v>
      </c>
      <c r="V879" s="14">
        <v>2200</v>
      </c>
      <c r="W879" s="13">
        <v>2150</v>
      </c>
      <c r="X879" s="13">
        <v>1600</v>
      </c>
      <c r="Y879" s="13">
        <v>1400</v>
      </c>
      <c r="Z879" s="14">
        <v>4700</v>
      </c>
      <c r="AA879" s="13">
        <v>7.6653975905576264</v>
      </c>
      <c r="AB879" s="13">
        <v>2</v>
      </c>
      <c r="AC879" s="13">
        <v>9.6907159188569327</v>
      </c>
      <c r="AD879" s="14">
        <v>7.5112294732853329</v>
      </c>
      <c r="AE879" s="13">
        <v>99.650168677249141</v>
      </c>
      <c r="AF879" s="13">
        <v>12</v>
      </c>
      <c r="AG879" s="13">
        <v>9.6907159188569327</v>
      </c>
      <c r="AH879" s="14">
        <v>15.022458946570666</v>
      </c>
      <c r="AI879" s="13">
        <v>32.688449929130229</v>
      </c>
      <c r="AJ879" s="13">
        <v>3.6543175010754538</v>
      </c>
      <c r="AK879" s="13">
        <v>7.9108496578583267</v>
      </c>
      <c r="AL879" s="14">
        <v>5.4346208385389936</v>
      </c>
      <c r="AM879" s="13">
        <v>424.94984907869298</v>
      </c>
      <c r="AN879" s="13">
        <v>21.925905006452723</v>
      </c>
      <c r="AO879" s="13">
        <v>7.9108496578583267</v>
      </c>
      <c r="AP879" s="14">
        <v>10.869241677077987</v>
      </c>
    </row>
    <row r="880" spans="2:42" x14ac:dyDescent="0.25">
      <c r="B880" s="11">
        <v>877</v>
      </c>
      <c r="C880" s="13">
        <v>2275.5288096168397</v>
      </c>
      <c r="D880" s="13">
        <v>2828.5597159056297</v>
      </c>
      <c r="E880" s="13">
        <v>2490.0211028628537</v>
      </c>
      <c r="F880" s="14">
        <v>3712.5257736705639</v>
      </c>
      <c r="G880" s="13">
        <v>0</v>
      </c>
      <c r="H880" s="13">
        <v>0</v>
      </c>
      <c r="I880" s="13">
        <v>0</v>
      </c>
      <c r="J880" s="14">
        <v>0</v>
      </c>
      <c r="K880" s="13">
        <v>10</v>
      </c>
      <c r="L880" s="13">
        <v>10</v>
      </c>
      <c r="M880" s="13">
        <v>5</v>
      </c>
      <c r="N880" s="14">
        <v>2</v>
      </c>
      <c r="O880" s="13">
        <v>0.70313326433753776</v>
      </c>
      <c r="P880" s="13">
        <v>0.91919572543567429</v>
      </c>
      <c r="Q880" s="13">
        <v>0.8433663464078941</v>
      </c>
      <c r="R880" s="14">
        <v>0.96969023771670415</v>
      </c>
      <c r="S880" s="13">
        <v>1500</v>
      </c>
      <c r="T880" s="13">
        <v>2000</v>
      </c>
      <c r="U880" s="13">
        <v>2000</v>
      </c>
      <c r="V880" s="14">
        <v>2200</v>
      </c>
      <c r="W880" s="13">
        <v>1700</v>
      </c>
      <c r="X880" s="13">
        <v>2400</v>
      </c>
      <c r="Y880" s="13">
        <v>3000</v>
      </c>
      <c r="Z880" s="14">
        <v>4700</v>
      </c>
      <c r="AA880" s="13">
        <v>9.4983071193491888</v>
      </c>
      <c r="AB880" s="13">
        <v>2.5288423831492075</v>
      </c>
      <c r="AC880" s="13">
        <v>15.981170275605233</v>
      </c>
      <c r="AD880" s="14">
        <v>7.9783126745672481</v>
      </c>
      <c r="AE880" s="13">
        <v>94.983071193491895</v>
      </c>
      <c r="AF880" s="13">
        <v>25.288423831492075</v>
      </c>
      <c r="AG880" s="13">
        <v>79.905851378026171</v>
      </c>
      <c r="AH880" s="14">
        <v>15.956625349134496</v>
      </c>
      <c r="AI880" s="13">
        <v>33.25050281604539</v>
      </c>
      <c r="AJ880" s="13">
        <v>9.1069731541136978</v>
      </c>
      <c r="AK880" s="13">
        <v>6.5740758416580247</v>
      </c>
      <c r="AL880" s="14">
        <v>2.9332017474192793</v>
      </c>
      <c r="AM880" s="13">
        <v>332.50502816045389</v>
      </c>
      <c r="AN880" s="13">
        <v>91.069731541136974</v>
      </c>
      <c r="AO880" s="13">
        <v>32.870379208290124</v>
      </c>
      <c r="AP880" s="14">
        <v>5.8664034948385586</v>
      </c>
    </row>
    <row r="881" spans="2:42" x14ac:dyDescent="0.25">
      <c r="B881" s="11">
        <v>878</v>
      </c>
      <c r="C881" s="13">
        <v>2002.4724520500799</v>
      </c>
      <c r="D881" s="13">
        <v>2879.3198937338311</v>
      </c>
      <c r="E881" s="13">
        <v>2515.1040765042371</v>
      </c>
      <c r="F881" s="14">
        <v>3600</v>
      </c>
      <c r="G881" s="13">
        <v>0</v>
      </c>
      <c r="H881" s="13">
        <v>0</v>
      </c>
      <c r="I881" s="13">
        <v>0</v>
      </c>
      <c r="J881" s="14">
        <v>0</v>
      </c>
      <c r="K881" s="13">
        <v>7</v>
      </c>
      <c r="L881" s="13">
        <v>12</v>
      </c>
      <c r="M881" s="13">
        <v>7</v>
      </c>
      <c r="N881" s="14">
        <v>0</v>
      </c>
      <c r="O881" s="13">
        <v>0.79901224027424744</v>
      </c>
      <c r="P881" s="13">
        <v>0.90299101730873821</v>
      </c>
      <c r="Q881" s="13">
        <v>0.83495550725630663</v>
      </c>
      <c r="R881" s="14">
        <v>1</v>
      </c>
      <c r="S881" s="13">
        <v>1050</v>
      </c>
      <c r="T881" s="13">
        <v>2400</v>
      </c>
      <c r="U881" s="13">
        <v>2800</v>
      </c>
      <c r="V881" s="14">
        <v>0</v>
      </c>
      <c r="W881" s="13">
        <v>1250</v>
      </c>
      <c r="X881" s="13">
        <v>2800</v>
      </c>
      <c r="Y881" s="13">
        <v>3800</v>
      </c>
      <c r="Z881" s="14">
        <v>2500</v>
      </c>
      <c r="AA881" s="13">
        <v>8.8646027479989282</v>
      </c>
      <c r="AB881" s="13">
        <v>2.9727535333640511</v>
      </c>
      <c r="AC881" s="13">
        <v>9.1851527438023695</v>
      </c>
      <c r="AD881" s="14">
        <v>6.2219300553382775</v>
      </c>
      <c r="AE881" s="13">
        <v>62.052219235992496</v>
      </c>
      <c r="AF881" s="13">
        <v>35.673042400368615</v>
      </c>
      <c r="AG881" s="13">
        <v>64.296069206616579</v>
      </c>
      <c r="AH881" s="14">
        <v>0</v>
      </c>
      <c r="AI881" s="13">
        <v>32.481450681298725</v>
      </c>
      <c r="AJ881" s="13">
        <v>8.6683243895873581</v>
      </c>
      <c r="AK881" s="13">
        <v>7.7908522241203739</v>
      </c>
      <c r="AL881" s="14">
        <v>5.4081484653420073</v>
      </c>
      <c r="AM881" s="13">
        <v>227.37015476909107</v>
      </c>
      <c r="AN881" s="13">
        <v>104.0198926750483</v>
      </c>
      <c r="AO881" s="13">
        <v>54.53596556884262</v>
      </c>
      <c r="AP881" s="14">
        <v>0</v>
      </c>
    </row>
    <row r="882" spans="2:42" x14ac:dyDescent="0.25">
      <c r="B882" s="11">
        <v>879</v>
      </c>
      <c r="C882" s="13">
        <v>2002.1537857701401</v>
      </c>
      <c r="D882" s="13">
        <v>2826.0065717843695</v>
      </c>
      <c r="E882" s="13">
        <v>2593.417765363462</v>
      </c>
      <c r="F882" s="14">
        <v>3600</v>
      </c>
      <c r="G882" s="13">
        <v>0</v>
      </c>
      <c r="H882" s="13">
        <v>0</v>
      </c>
      <c r="I882" s="13">
        <v>0</v>
      </c>
      <c r="J882" s="14">
        <v>0</v>
      </c>
      <c r="K882" s="13">
        <v>8</v>
      </c>
      <c r="L882" s="13">
        <v>10</v>
      </c>
      <c r="M882" s="13">
        <v>7</v>
      </c>
      <c r="N882" s="14">
        <v>0</v>
      </c>
      <c r="O882" s="13">
        <v>0.79913941245255082</v>
      </c>
      <c r="P882" s="13">
        <v>0.92002616906808299</v>
      </c>
      <c r="Q882" s="13">
        <v>0.80974227447913294</v>
      </c>
      <c r="R882" s="14">
        <v>1</v>
      </c>
      <c r="S882" s="13">
        <v>1200</v>
      </c>
      <c r="T882" s="13">
        <v>2000</v>
      </c>
      <c r="U882" s="13">
        <v>2800</v>
      </c>
      <c r="V882" s="14">
        <v>0</v>
      </c>
      <c r="W882" s="13">
        <v>1400</v>
      </c>
      <c r="X882" s="13">
        <v>2400</v>
      </c>
      <c r="Y882" s="13">
        <v>3800</v>
      </c>
      <c r="Z882" s="14">
        <v>2500</v>
      </c>
      <c r="AA882" s="13">
        <v>8.6049963706033417</v>
      </c>
      <c r="AB882" s="13">
        <v>3.1385332218367687</v>
      </c>
      <c r="AC882" s="13">
        <v>10.724494864392808</v>
      </c>
      <c r="AD882" s="14">
        <v>2.9429929653129965</v>
      </c>
      <c r="AE882" s="13">
        <v>68.839970964826733</v>
      </c>
      <c r="AF882" s="13">
        <v>31.385332218367687</v>
      </c>
      <c r="AG882" s="13">
        <v>75.071464050749654</v>
      </c>
      <c r="AH882" s="14">
        <v>0</v>
      </c>
      <c r="AI882" s="13">
        <v>27.549909387937518</v>
      </c>
      <c r="AJ882" s="13">
        <v>8.3776984323592956</v>
      </c>
      <c r="AK882" s="13">
        <v>8.8448711891820899</v>
      </c>
      <c r="AL882" s="14">
        <v>4.723721593834564</v>
      </c>
      <c r="AM882" s="13">
        <v>220.39927510350014</v>
      </c>
      <c r="AN882" s="13">
        <v>83.776984323592956</v>
      </c>
      <c r="AO882" s="13">
        <v>61.914098324274633</v>
      </c>
      <c r="AP882" s="14">
        <v>0</v>
      </c>
    </row>
    <row r="883" spans="2:42" x14ac:dyDescent="0.25">
      <c r="B883" s="11">
        <v>880</v>
      </c>
      <c r="C883" s="13">
        <v>1896.017356284053</v>
      </c>
      <c r="D883" s="13">
        <v>3036.82378073169</v>
      </c>
      <c r="E883" s="13">
        <v>2344.969590715245</v>
      </c>
      <c r="F883" s="14">
        <v>3661.026557630782</v>
      </c>
      <c r="G883" s="13">
        <v>0</v>
      </c>
      <c r="H883" s="13">
        <v>0</v>
      </c>
      <c r="I883" s="13">
        <v>0</v>
      </c>
      <c r="J883" s="14">
        <v>0</v>
      </c>
      <c r="K883" s="13">
        <v>7</v>
      </c>
      <c r="L883" s="13">
        <v>13</v>
      </c>
      <c r="M883" s="13">
        <v>4</v>
      </c>
      <c r="N883" s="14">
        <v>1</v>
      </c>
      <c r="O883" s="13">
        <v>0.84387413158273594</v>
      </c>
      <c r="P883" s="13">
        <v>0.8561576791174752</v>
      </c>
      <c r="Q883" s="13">
        <v>0.89553400108675774</v>
      </c>
      <c r="R883" s="14">
        <v>0.98333075254436964</v>
      </c>
      <c r="S883" s="13">
        <v>1050</v>
      </c>
      <c r="T883" s="13">
        <v>2600</v>
      </c>
      <c r="U883" s="13">
        <v>1600</v>
      </c>
      <c r="V883" s="14">
        <v>1100</v>
      </c>
      <c r="W883" s="13">
        <v>1250</v>
      </c>
      <c r="X883" s="13">
        <v>3000</v>
      </c>
      <c r="Y883" s="13">
        <v>2600</v>
      </c>
      <c r="Z883" s="14">
        <v>3600</v>
      </c>
      <c r="AA883" s="13">
        <v>2.7496438604198619</v>
      </c>
      <c r="AB883" s="13">
        <v>3.2671600165546852</v>
      </c>
      <c r="AC883" s="13">
        <v>9.762439212273021</v>
      </c>
      <c r="AD883" s="14">
        <v>7.5174647704564412</v>
      </c>
      <c r="AE883" s="13">
        <v>19.247507022939033</v>
      </c>
      <c r="AF883" s="13">
        <v>42.473080215210906</v>
      </c>
      <c r="AG883" s="13">
        <v>39.049756849092084</v>
      </c>
      <c r="AH883" s="14">
        <v>7.5174647704564412</v>
      </c>
      <c r="AI883" s="13">
        <v>29.367677642560192</v>
      </c>
      <c r="AJ883" s="13">
        <v>12.66614321966345</v>
      </c>
      <c r="AK883" s="13">
        <v>9.041440592110586</v>
      </c>
      <c r="AL883" s="14">
        <v>4.484393397597441</v>
      </c>
      <c r="AM883" s="13">
        <v>205.57374349792136</v>
      </c>
      <c r="AN883" s="13">
        <v>164.65986185562485</v>
      </c>
      <c r="AO883" s="13">
        <v>36.165762368442344</v>
      </c>
      <c r="AP883" s="14">
        <v>4.484393397597441</v>
      </c>
    </row>
    <row r="884" spans="2:42" x14ac:dyDescent="0.25">
      <c r="B884" s="11">
        <v>881</v>
      </c>
      <c r="C884" s="13">
        <v>1745.5798697511489</v>
      </c>
      <c r="D884" s="13">
        <v>3048.4026984701532</v>
      </c>
      <c r="E884" s="13">
        <v>2427.8357454237985</v>
      </c>
      <c r="F884" s="14">
        <v>3655.8905748478342</v>
      </c>
      <c r="G884" s="13">
        <v>0</v>
      </c>
      <c r="H884" s="13">
        <v>0</v>
      </c>
      <c r="I884" s="13">
        <v>0</v>
      </c>
      <c r="J884" s="14">
        <v>0</v>
      </c>
      <c r="K884" s="13">
        <v>4</v>
      </c>
      <c r="L884" s="13">
        <v>15</v>
      </c>
      <c r="M884" s="13">
        <v>8</v>
      </c>
      <c r="N884" s="14">
        <v>1</v>
      </c>
      <c r="O884" s="13">
        <v>0.91660085437860672</v>
      </c>
      <c r="P884" s="13">
        <v>0.85290568772453035</v>
      </c>
      <c r="Q884" s="13">
        <v>0.86496790565764903</v>
      </c>
      <c r="R884" s="14">
        <v>0.98471218607242905</v>
      </c>
      <c r="S884" s="13">
        <v>600</v>
      </c>
      <c r="T884" s="13">
        <v>3000</v>
      </c>
      <c r="U884" s="13">
        <v>3200</v>
      </c>
      <c r="V884" s="14">
        <v>1100</v>
      </c>
      <c r="W884" s="13">
        <v>800</v>
      </c>
      <c r="X884" s="13">
        <v>3400</v>
      </c>
      <c r="Y884" s="13">
        <v>4200</v>
      </c>
      <c r="Z884" s="14">
        <v>3600</v>
      </c>
      <c r="AA884" s="13">
        <v>2</v>
      </c>
      <c r="AB884" s="13">
        <v>3.3579929240509672</v>
      </c>
      <c r="AC884" s="13">
        <v>5.3831378827048262</v>
      </c>
      <c r="AD884" s="14">
        <v>6.5149286930457206</v>
      </c>
      <c r="AE884" s="13">
        <v>8</v>
      </c>
      <c r="AF884" s="13">
        <v>50.369893860764506</v>
      </c>
      <c r="AG884" s="13">
        <v>43.065103061638609</v>
      </c>
      <c r="AH884" s="14">
        <v>6.5149286930457206</v>
      </c>
      <c r="AI884" s="13">
        <v>28.023692423701583</v>
      </c>
      <c r="AJ884" s="13">
        <v>10.763061054394125</v>
      </c>
      <c r="AK884" s="13">
        <v>6.7697506081067633</v>
      </c>
      <c r="AL884" s="14">
        <v>4.4922973348053361</v>
      </c>
      <c r="AM884" s="13">
        <v>112.09476969480633</v>
      </c>
      <c r="AN884" s="13">
        <v>161.44591581591189</v>
      </c>
      <c r="AO884" s="13">
        <v>54.158004864854107</v>
      </c>
      <c r="AP884" s="14">
        <v>4.4922973348053361</v>
      </c>
    </row>
    <row r="885" spans="2:42" x14ac:dyDescent="0.25">
      <c r="B885" s="11">
        <v>882</v>
      </c>
      <c r="C885" s="13">
        <v>2136.982130841257</v>
      </c>
      <c r="D885" s="13">
        <v>2802.8036432894387</v>
      </c>
      <c r="E885" s="13">
        <v>2254.4936617301291</v>
      </c>
      <c r="F885" s="14">
        <v>3600</v>
      </c>
      <c r="G885" s="13">
        <v>0</v>
      </c>
      <c r="H885" s="13">
        <v>0</v>
      </c>
      <c r="I885" s="13">
        <v>0</v>
      </c>
      <c r="J885" s="14">
        <v>0</v>
      </c>
      <c r="K885" s="13">
        <v>11</v>
      </c>
      <c r="L885" s="13">
        <v>7</v>
      </c>
      <c r="M885" s="13">
        <v>2</v>
      </c>
      <c r="N885" s="14">
        <v>0</v>
      </c>
      <c r="O885" s="13">
        <v>0.74871940991389319</v>
      </c>
      <c r="P885" s="13">
        <v>0.9276425789673145</v>
      </c>
      <c r="Q885" s="13">
        <v>0.93147301127847548</v>
      </c>
      <c r="R885" s="14">
        <v>1</v>
      </c>
      <c r="S885" s="13">
        <v>1650</v>
      </c>
      <c r="T885" s="13">
        <v>1400</v>
      </c>
      <c r="U885" s="13">
        <v>800</v>
      </c>
      <c r="V885" s="14">
        <v>0</v>
      </c>
      <c r="W885" s="13">
        <v>1850</v>
      </c>
      <c r="X885" s="13">
        <v>1800</v>
      </c>
      <c r="Y885" s="13">
        <v>1800</v>
      </c>
      <c r="Z885" s="14">
        <v>2500</v>
      </c>
      <c r="AA885" s="13">
        <v>3.7586071728589534</v>
      </c>
      <c r="AB885" s="13">
        <v>4.5201992091290029</v>
      </c>
      <c r="AC885" s="13">
        <v>11.623510239213589</v>
      </c>
      <c r="AD885" s="14">
        <v>6.0382443590103279</v>
      </c>
      <c r="AE885" s="13">
        <v>41.344678901448489</v>
      </c>
      <c r="AF885" s="13">
        <v>31.641394463903019</v>
      </c>
      <c r="AG885" s="13">
        <v>23.247020478427178</v>
      </c>
      <c r="AH885" s="14">
        <v>0</v>
      </c>
      <c r="AI885" s="13">
        <v>29.1363064384132</v>
      </c>
      <c r="AJ885" s="13">
        <v>10.364755974737722</v>
      </c>
      <c r="AK885" s="13">
        <v>13.046205700535197</v>
      </c>
      <c r="AL885" s="14">
        <v>3.9668090083816994</v>
      </c>
      <c r="AM885" s="13">
        <v>320.49937082254519</v>
      </c>
      <c r="AN885" s="13">
        <v>72.553291823164059</v>
      </c>
      <c r="AO885" s="13">
        <v>26.092411401070393</v>
      </c>
      <c r="AP885" s="14">
        <v>0</v>
      </c>
    </row>
    <row r="886" spans="2:42" x14ac:dyDescent="0.25">
      <c r="B886" s="11">
        <v>883</v>
      </c>
      <c r="C886" s="13">
        <v>2044.9277460743517</v>
      </c>
      <c r="D886" s="13">
        <v>3140.7558869575992</v>
      </c>
      <c r="E886" s="13">
        <v>2450.904304343127</v>
      </c>
      <c r="F886" s="14">
        <v>3666.5677198299436</v>
      </c>
      <c r="G886" s="13">
        <v>0</v>
      </c>
      <c r="H886" s="13">
        <v>0</v>
      </c>
      <c r="I886" s="13">
        <v>0</v>
      </c>
      <c r="J886" s="14">
        <v>0</v>
      </c>
      <c r="K886" s="13">
        <v>10</v>
      </c>
      <c r="L886" s="13">
        <v>16</v>
      </c>
      <c r="M886" s="13">
        <v>4</v>
      </c>
      <c r="N886" s="14">
        <v>1</v>
      </c>
      <c r="O886" s="13">
        <v>0.78242373260938947</v>
      </c>
      <c r="P886" s="13">
        <v>0.82782619648882649</v>
      </c>
      <c r="Q886" s="13">
        <v>0.85682659917757431</v>
      </c>
      <c r="R886" s="14">
        <v>0.98184467738863124</v>
      </c>
      <c r="S886" s="13">
        <v>1500</v>
      </c>
      <c r="T886" s="13">
        <v>3200</v>
      </c>
      <c r="U886" s="13">
        <v>1600</v>
      </c>
      <c r="V886" s="14">
        <v>1100</v>
      </c>
      <c r="W886" s="13">
        <v>1700</v>
      </c>
      <c r="X886" s="13">
        <v>3600</v>
      </c>
      <c r="Y886" s="13">
        <v>2600</v>
      </c>
      <c r="Z886" s="14">
        <v>3600</v>
      </c>
      <c r="AA886" s="13">
        <v>2</v>
      </c>
      <c r="AB886" s="13">
        <v>4.448888656244729</v>
      </c>
      <c r="AC886" s="13">
        <v>11.227783257598785</v>
      </c>
      <c r="AD886" s="14">
        <v>7.9344207504044428</v>
      </c>
      <c r="AE886" s="13">
        <v>20</v>
      </c>
      <c r="AF886" s="13">
        <v>71.182218499915663</v>
      </c>
      <c r="AG886" s="13">
        <v>44.911133030395142</v>
      </c>
      <c r="AH886" s="14">
        <v>7.9344207504044428</v>
      </c>
      <c r="AI886" s="13">
        <v>29.330982504247899</v>
      </c>
      <c r="AJ886" s="13">
        <v>11.046753659760892</v>
      </c>
      <c r="AK886" s="13">
        <v>14.543428890437843</v>
      </c>
      <c r="AL886" s="14">
        <v>5.1374115297810645</v>
      </c>
      <c r="AM886" s="13">
        <v>293.30982504247902</v>
      </c>
      <c r="AN886" s="13">
        <v>176.74805855617427</v>
      </c>
      <c r="AO886" s="13">
        <v>58.173715561751372</v>
      </c>
      <c r="AP886" s="14">
        <v>5.1374115297810645</v>
      </c>
    </row>
    <row r="887" spans="2:42" x14ac:dyDescent="0.25">
      <c r="B887" s="11">
        <v>884</v>
      </c>
      <c r="C887" s="13">
        <v>2276.9199888386233</v>
      </c>
      <c r="D887" s="13">
        <v>2935.3270235303235</v>
      </c>
      <c r="E887" s="13">
        <v>2266.061160929306</v>
      </c>
      <c r="F887" s="14">
        <v>3683.697410839638</v>
      </c>
      <c r="G887" s="13">
        <v>0</v>
      </c>
      <c r="H887" s="13">
        <v>0</v>
      </c>
      <c r="I887" s="13">
        <v>0</v>
      </c>
      <c r="J887" s="14">
        <v>0</v>
      </c>
      <c r="K887" s="13">
        <v>12</v>
      </c>
      <c r="L887" s="13">
        <v>11</v>
      </c>
      <c r="M887" s="13">
        <v>3</v>
      </c>
      <c r="N887" s="14">
        <v>2</v>
      </c>
      <c r="O887" s="13">
        <v>0.70270365574685989</v>
      </c>
      <c r="P887" s="13">
        <v>0.88576161332544645</v>
      </c>
      <c r="Q887" s="13">
        <v>0.92671814698010857</v>
      </c>
      <c r="R887" s="14">
        <v>0.97727896688980198</v>
      </c>
      <c r="S887" s="13">
        <v>1800</v>
      </c>
      <c r="T887" s="13">
        <v>2200</v>
      </c>
      <c r="U887" s="13">
        <v>1200</v>
      </c>
      <c r="V887" s="14">
        <v>2200</v>
      </c>
      <c r="W887" s="13">
        <v>2000</v>
      </c>
      <c r="X887" s="13">
        <v>2600</v>
      </c>
      <c r="Y887" s="13">
        <v>2200</v>
      </c>
      <c r="Z887" s="14">
        <v>4700</v>
      </c>
      <c r="AA887" s="13">
        <v>5.3143796949458721</v>
      </c>
      <c r="AB887" s="13">
        <v>2.6783921504067321</v>
      </c>
      <c r="AC887" s="13">
        <v>13.237371641694939</v>
      </c>
      <c r="AD887" s="14">
        <v>3.4672648309799969</v>
      </c>
      <c r="AE887" s="13">
        <v>63.772556339350466</v>
      </c>
      <c r="AF887" s="13">
        <v>29.462313654474052</v>
      </c>
      <c r="AG887" s="13">
        <v>39.712114925084819</v>
      </c>
      <c r="AH887" s="14">
        <v>6.9345296619599939</v>
      </c>
      <c r="AI887" s="13">
        <v>30.361181615430937</v>
      </c>
      <c r="AJ887" s="13">
        <v>12.276451196080288</v>
      </c>
      <c r="AK887" s="13">
        <v>4.3502730830790073</v>
      </c>
      <c r="AL887" s="14">
        <v>4.7123070886912979</v>
      </c>
      <c r="AM887" s="13">
        <v>364.33417938517124</v>
      </c>
      <c r="AN887" s="13">
        <v>135.04096315688315</v>
      </c>
      <c r="AO887" s="13">
        <v>13.050819249237023</v>
      </c>
      <c r="AP887" s="14">
        <v>9.4246141773825958</v>
      </c>
    </row>
    <row r="888" spans="2:42" x14ac:dyDescent="0.25">
      <c r="B888" s="11">
        <v>885</v>
      </c>
      <c r="C888" s="13">
        <v>2156.5092678197407</v>
      </c>
      <c r="D888" s="13">
        <v>2853.1517421619392</v>
      </c>
      <c r="E888" s="13">
        <v>2360.7920273343052</v>
      </c>
      <c r="F888" s="14">
        <v>3735.9653910175807</v>
      </c>
      <c r="G888" s="13">
        <v>0</v>
      </c>
      <c r="H888" s="13">
        <v>0</v>
      </c>
      <c r="I888" s="13">
        <v>0</v>
      </c>
      <c r="J888" s="14">
        <v>0</v>
      </c>
      <c r="K888" s="13">
        <v>11</v>
      </c>
      <c r="L888" s="13">
        <v>10</v>
      </c>
      <c r="M888" s="13">
        <v>4</v>
      </c>
      <c r="N888" s="14">
        <v>2</v>
      </c>
      <c r="O888" s="13">
        <v>0.7419397745587345</v>
      </c>
      <c r="P888" s="13">
        <v>0.91127294829046956</v>
      </c>
      <c r="Q888" s="13">
        <v>0.88953197727087407</v>
      </c>
      <c r="R888" s="14">
        <v>0.96360635691527452</v>
      </c>
      <c r="S888" s="13">
        <v>1650</v>
      </c>
      <c r="T888" s="13">
        <v>2000</v>
      </c>
      <c r="U888" s="13">
        <v>1600</v>
      </c>
      <c r="V888" s="14">
        <v>2200</v>
      </c>
      <c r="W888" s="13">
        <v>1850</v>
      </c>
      <c r="X888" s="13">
        <v>2400</v>
      </c>
      <c r="Y888" s="13">
        <v>2600</v>
      </c>
      <c r="Z888" s="14">
        <v>4700</v>
      </c>
      <c r="AA888" s="13">
        <v>8.1618918342953091</v>
      </c>
      <c r="AB888" s="13">
        <v>3.972845690114712</v>
      </c>
      <c r="AC888" s="13">
        <v>7.602775851568075</v>
      </c>
      <c r="AD888" s="14">
        <v>8.6216658055070656</v>
      </c>
      <c r="AE888" s="13">
        <v>89.780810177248398</v>
      </c>
      <c r="AF888" s="13">
        <v>39.728456901147119</v>
      </c>
      <c r="AG888" s="13">
        <v>30.4111034062723</v>
      </c>
      <c r="AH888" s="14">
        <v>17.243331611014131</v>
      </c>
      <c r="AI888" s="13">
        <v>25.620537678015811</v>
      </c>
      <c r="AJ888" s="13">
        <v>8.8038497560576605</v>
      </c>
      <c r="AK888" s="13">
        <v>12.281468239674581</v>
      </c>
      <c r="AL888" s="14">
        <v>4.480045704994108</v>
      </c>
      <c r="AM888" s="13">
        <v>281.82591445817394</v>
      </c>
      <c r="AN888" s="13">
        <v>88.038497560576602</v>
      </c>
      <c r="AO888" s="13">
        <v>49.125872958698324</v>
      </c>
      <c r="AP888" s="14">
        <v>8.9600914099882161</v>
      </c>
    </row>
    <row r="889" spans="2:42" x14ac:dyDescent="0.25">
      <c r="B889" s="11">
        <v>886</v>
      </c>
      <c r="C889" s="13">
        <v>1820.4402562517341</v>
      </c>
      <c r="D889" s="13">
        <v>2933.8124840422342</v>
      </c>
      <c r="E889" s="13">
        <v>2236.8815864584503</v>
      </c>
      <c r="F889" s="14">
        <v>3793.5110917296652</v>
      </c>
      <c r="G889" s="13">
        <v>0</v>
      </c>
      <c r="H889" s="13">
        <v>0</v>
      </c>
      <c r="I889" s="13">
        <v>0</v>
      </c>
      <c r="J889" s="14">
        <v>0</v>
      </c>
      <c r="K889" s="13">
        <v>5</v>
      </c>
      <c r="L889" s="13">
        <v>10</v>
      </c>
      <c r="M889" s="13">
        <v>4</v>
      </c>
      <c r="N889" s="14">
        <v>3</v>
      </c>
      <c r="O889" s="13">
        <v>0.87890827205413591</v>
      </c>
      <c r="P889" s="13">
        <v>0.88621887531738075</v>
      </c>
      <c r="Q889" s="13">
        <v>0.93880695907771838</v>
      </c>
      <c r="R889" s="14">
        <v>0.94898892159520931</v>
      </c>
      <c r="S889" s="13">
        <v>750</v>
      </c>
      <c r="T889" s="13">
        <v>2000</v>
      </c>
      <c r="U889" s="13">
        <v>1600</v>
      </c>
      <c r="V889" s="14">
        <v>3300</v>
      </c>
      <c r="W889" s="13">
        <v>950</v>
      </c>
      <c r="X889" s="13">
        <v>2400</v>
      </c>
      <c r="Y889" s="13">
        <v>2600</v>
      </c>
      <c r="Z889" s="14">
        <v>5800</v>
      </c>
      <c r="AA889" s="13">
        <v>8.5428119507513927</v>
      </c>
      <c r="AB889" s="13">
        <v>4.4906064623225479</v>
      </c>
      <c r="AC889" s="13">
        <v>6.8875908982490461</v>
      </c>
      <c r="AD889" s="14">
        <v>6.9887746859297488</v>
      </c>
      <c r="AE889" s="13">
        <v>42.714059753756963</v>
      </c>
      <c r="AF889" s="13">
        <v>44.906064623225475</v>
      </c>
      <c r="AG889" s="13">
        <v>27.550363592996185</v>
      </c>
      <c r="AH889" s="14">
        <v>20.966324057789247</v>
      </c>
      <c r="AI889" s="13">
        <v>26.331605697657494</v>
      </c>
      <c r="AJ889" s="13">
        <v>11.893875491974626</v>
      </c>
      <c r="AK889" s="13">
        <v>4.1271564677616368</v>
      </c>
      <c r="AL889" s="14">
        <v>5.2538841312200235</v>
      </c>
      <c r="AM889" s="13">
        <v>131.65802848828747</v>
      </c>
      <c r="AN889" s="13">
        <v>118.93875491974626</v>
      </c>
      <c r="AO889" s="13">
        <v>16.508625871046547</v>
      </c>
      <c r="AP889" s="14">
        <v>15.761652393660071</v>
      </c>
    </row>
    <row r="890" spans="2:42" x14ac:dyDescent="0.25">
      <c r="B890" s="11">
        <v>887</v>
      </c>
      <c r="C890" s="13">
        <v>2099.3972574698887</v>
      </c>
      <c r="D890" s="13">
        <v>2840.158315880215</v>
      </c>
      <c r="E890" s="13">
        <v>2346.4994095849784</v>
      </c>
      <c r="F890" s="14">
        <v>3635.9830205012249</v>
      </c>
      <c r="G890" s="13">
        <v>0</v>
      </c>
      <c r="H890" s="13">
        <v>0</v>
      </c>
      <c r="I890" s="13">
        <v>0</v>
      </c>
      <c r="J890" s="14">
        <v>0</v>
      </c>
      <c r="K890" s="13">
        <v>11</v>
      </c>
      <c r="L890" s="13">
        <v>10</v>
      </c>
      <c r="M890" s="13">
        <v>4</v>
      </c>
      <c r="N890" s="14">
        <v>1</v>
      </c>
      <c r="O890" s="13">
        <v>0.76212350678606555</v>
      </c>
      <c r="P890" s="13">
        <v>0.91544192641043476</v>
      </c>
      <c r="Q890" s="13">
        <v>0.8949501506038835</v>
      </c>
      <c r="R890" s="14">
        <v>0.99010363351579556</v>
      </c>
      <c r="S890" s="13">
        <v>1650</v>
      </c>
      <c r="T890" s="13">
        <v>2000</v>
      </c>
      <c r="U890" s="13">
        <v>1600</v>
      </c>
      <c r="V890" s="14">
        <v>1100</v>
      </c>
      <c r="W890" s="13">
        <v>1850</v>
      </c>
      <c r="X890" s="13">
        <v>2400</v>
      </c>
      <c r="Y890" s="13">
        <v>2600</v>
      </c>
      <c r="Z890" s="14">
        <v>3600</v>
      </c>
      <c r="AA890" s="13">
        <v>4.6907148256893709</v>
      </c>
      <c r="AB890" s="13">
        <v>2</v>
      </c>
      <c r="AC890" s="13">
        <v>8.9601210167899499</v>
      </c>
      <c r="AD890" s="14">
        <v>2.3258852451329393</v>
      </c>
      <c r="AE890" s="13">
        <v>51.597863082583082</v>
      </c>
      <c r="AF890" s="13">
        <v>20</v>
      </c>
      <c r="AG890" s="13">
        <v>35.8404840671598</v>
      </c>
      <c r="AH890" s="14">
        <v>2.3258852451329393</v>
      </c>
      <c r="AI890" s="13">
        <v>26.449480649589322</v>
      </c>
      <c r="AJ890" s="13">
        <v>10.176362596897386</v>
      </c>
      <c r="AK890" s="13">
        <v>9.948851874511023</v>
      </c>
      <c r="AL890" s="14">
        <v>4.7994986234942951</v>
      </c>
      <c r="AM890" s="13">
        <v>290.94428714548252</v>
      </c>
      <c r="AN890" s="13">
        <v>101.76362596897386</v>
      </c>
      <c r="AO890" s="13">
        <v>39.795407498044092</v>
      </c>
      <c r="AP890" s="14">
        <v>4.7994986234942951</v>
      </c>
    </row>
    <row r="891" spans="2:42" x14ac:dyDescent="0.25">
      <c r="B891" s="11">
        <v>888</v>
      </c>
      <c r="C891" s="13">
        <v>2189.9246447158148</v>
      </c>
      <c r="D891" s="13">
        <v>3095.5930034857902</v>
      </c>
      <c r="E891" s="13">
        <v>2315.4000738257068</v>
      </c>
      <c r="F891" s="14">
        <v>3600</v>
      </c>
      <c r="G891" s="13">
        <v>0</v>
      </c>
      <c r="H891" s="13">
        <v>0</v>
      </c>
      <c r="I891" s="13">
        <v>0</v>
      </c>
      <c r="J891" s="14">
        <v>0</v>
      </c>
      <c r="K891" s="13">
        <v>10</v>
      </c>
      <c r="L891" s="13">
        <v>12</v>
      </c>
      <c r="M891" s="13">
        <v>3</v>
      </c>
      <c r="N891" s="14">
        <v>0</v>
      </c>
      <c r="O891" s="13">
        <v>0.73061874702434393</v>
      </c>
      <c r="P891" s="13">
        <v>0.83990369440435875</v>
      </c>
      <c r="Q891" s="13">
        <v>0.90697068888410115</v>
      </c>
      <c r="R891" s="14">
        <v>1</v>
      </c>
      <c r="S891" s="13">
        <v>1500</v>
      </c>
      <c r="T891" s="13">
        <v>2400</v>
      </c>
      <c r="U891" s="13">
        <v>1200</v>
      </c>
      <c r="V891" s="14">
        <v>0</v>
      </c>
      <c r="W891" s="13">
        <v>1700</v>
      </c>
      <c r="X891" s="13">
        <v>2800</v>
      </c>
      <c r="Y891" s="13">
        <v>2200</v>
      </c>
      <c r="Z891" s="14">
        <v>2500</v>
      </c>
      <c r="AA891" s="13">
        <v>7.4265720040078946</v>
      </c>
      <c r="AB891" s="13">
        <v>3.7398944740922651</v>
      </c>
      <c r="AC891" s="13">
        <v>8.0999462579832731</v>
      </c>
      <c r="AD891" s="14">
        <v>2.0022938867030935</v>
      </c>
      <c r="AE891" s="13">
        <v>74.265720040078946</v>
      </c>
      <c r="AF891" s="13">
        <v>44.878733689107179</v>
      </c>
      <c r="AG891" s="13">
        <v>24.299838773949819</v>
      </c>
      <c r="AH891" s="14">
        <v>0</v>
      </c>
      <c r="AI891" s="13">
        <v>31.364328424486569</v>
      </c>
      <c r="AJ891" s="13">
        <v>15.471662197384703</v>
      </c>
      <c r="AK891" s="13">
        <v>14.227088409832451</v>
      </c>
      <c r="AL891" s="14">
        <v>3.4974947177295963</v>
      </c>
      <c r="AM891" s="13">
        <v>313.6432842448657</v>
      </c>
      <c r="AN891" s="13">
        <v>185.65994636861643</v>
      </c>
      <c r="AO891" s="13">
        <v>42.681265229497356</v>
      </c>
      <c r="AP891" s="14">
        <v>0</v>
      </c>
    </row>
    <row r="892" spans="2:42" x14ac:dyDescent="0.25">
      <c r="B892" s="11">
        <v>889</v>
      </c>
      <c r="C892" s="13">
        <v>1947.0038440857559</v>
      </c>
      <c r="D892" s="13">
        <v>2922.8604477627828</v>
      </c>
      <c r="E892" s="13">
        <v>2443.3733599837965</v>
      </c>
      <c r="F892" s="14">
        <v>3690.483813108206</v>
      </c>
      <c r="G892" s="13">
        <v>0</v>
      </c>
      <c r="H892" s="13">
        <v>0</v>
      </c>
      <c r="I892" s="13">
        <v>0</v>
      </c>
      <c r="J892" s="14">
        <v>0</v>
      </c>
      <c r="K892" s="13">
        <v>8</v>
      </c>
      <c r="L892" s="13">
        <v>10</v>
      </c>
      <c r="M892" s="13">
        <v>4</v>
      </c>
      <c r="N892" s="14">
        <v>2</v>
      </c>
      <c r="O892" s="13">
        <v>0.82177547048003052</v>
      </c>
      <c r="P892" s="13">
        <v>0.88953956114808463</v>
      </c>
      <c r="Q892" s="13">
        <v>0.85946750275362183</v>
      </c>
      <c r="R892" s="14">
        <v>0.97548185612227389</v>
      </c>
      <c r="S892" s="13">
        <v>1200</v>
      </c>
      <c r="T892" s="13">
        <v>2000</v>
      </c>
      <c r="U892" s="13">
        <v>1600</v>
      </c>
      <c r="V892" s="14">
        <v>2200</v>
      </c>
      <c r="W892" s="13">
        <v>1400</v>
      </c>
      <c r="X892" s="13">
        <v>2400</v>
      </c>
      <c r="Y892" s="13">
        <v>2600</v>
      </c>
      <c r="Z892" s="14">
        <v>4700</v>
      </c>
      <c r="AA892" s="13">
        <v>4.7441623148112564</v>
      </c>
      <c r="AB892" s="13">
        <v>2.9384573682976134</v>
      </c>
      <c r="AC892" s="13">
        <v>13.731230772409432</v>
      </c>
      <c r="AD892" s="14">
        <v>5.2586277890950957</v>
      </c>
      <c r="AE892" s="13">
        <v>37.953298518490051</v>
      </c>
      <c r="AF892" s="13">
        <v>29.384573682976132</v>
      </c>
      <c r="AG892" s="13">
        <v>54.92492308963773</v>
      </c>
      <c r="AH892" s="14">
        <v>10.517255578190191</v>
      </c>
      <c r="AI892" s="13">
        <v>27.336252998783252</v>
      </c>
      <c r="AJ892" s="13">
        <v>12.967845826378211</v>
      </c>
      <c r="AK892" s="13">
        <v>11.564618731938637</v>
      </c>
      <c r="AL892" s="14">
        <v>3.5679040068863128</v>
      </c>
      <c r="AM892" s="13">
        <v>218.69002399026601</v>
      </c>
      <c r="AN892" s="13">
        <v>129.67845826378212</v>
      </c>
      <c r="AO892" s="13">
        <v>46.258474927754548</v>
      </c>
      <c r="AP892" s="14">
        <v>7.1358080137726256</v>
      </c>
    </row>
    <row r="893" spans="2:42" x14ac:dyDescent="0.25">
      <c r="B893" s="11">
        <v>890</v>
      </c>
      <c r="C893" s="13">
        <v>2008.68324485011</v>
      </c>
      <c r="D893" s="13">
        <v>3042.7334308114046</v>
      </c>
      <c r="E893" s="13">
        <v>2359.6220225908114</v>
      </c>
      <c r="F893" s="14">
        <v>3773.3101892330124</v>
      </c>
      <c r="G893" s="13">
        <v>0</v>
      </c>
      <c r="H893" s="13">
        <v>0</v>
      </c>
      <c r="I893" s="13">
        <v>0</v>
      </c>
      <c r="J893" s="14">
        <v>0</v>
      </c>
      <c r="K893" s="13">
        <v>8</v>
      </c>
      <c r="L893" s="13">
        <v>11</v>
      </c>
      <c r="M893" s="13">
        <v>5</v>
      </c>
      <c r="N893" s="14">
        <v>4</v>
      </c>
      <c r="O893" s="13">
        <v>0.79654171662062812</v>
      </c>
      <c r="P893" s="13">
        <v>0.85449483470086929</v>
      </c>
      <c r="Q893" s="13">
        <v>0.88997304648574505</v>
      </c>
      <c r="R893" s="14">
        <v>0.95406945611639726</v>
      </c>
      <c r="S893" s="13">
        <v>1200</v>
      </c>
      <c r="T893" s="13">
        <v>2200</v>
      </c>
      <c r="U893" s="13">
        <v>2000</v>
      </c>
      <c r="V893" s="14">
        <v>4400</v>
      </c>
      <c r="W893" s="13">
        <v>1400</v>
      </c>
      <c r="X893" s="13">
        <v>2600</v>
      </c>
      <c r="Y893" s="13">
        <v>3000</v>
      </c>
      <c r="Z893" s="14">
        <v>6900</v>
      </c>
      <c r="AA893" s="13">
        <v>7.8509708145447341</v>
      </c>
      <c r="AB893" s="13">
        <v>5.1040874187229139</v>
      </c>
      <c r="AC893" s="13">
        <v>6.7225110482732902</v>
      </c>
      <c r="AD893" s="14">
        <v>2.8530789630787363</v>
      </c>
      <c r="AE893" s="13">
        <v>62.807766516357873</v>
      </c>
      <c r="AF893" s="13">
        <v>56.144961605952055</v>
      </c>
      <c r="AG893" s="13">
        <v>33.612555241366451</v>
      </c>
      <c r="AH893" s="14">
        <v>11.412315852314945</v>
      </c>
      <c r="AI893" s="13">
        <v>28.771520193742191</v>
      </c>
      <c r="AJ893" s="13">
        <v>13.943861493163284</v>
      </c>
      <c r="AK893" s="13">
        <v>9.1213702577794145</v>
      </c>
      <c r="AL893" s="14">
        <v>5.4144189359697528</v>
      </c>
      <c r="AM893" s="13">
        <v>230.17216154993753</v>
      </c>
      <c r="AN893" s="13">
        <v>153.38247642479612</v>
      </c>
      <c r="AO893" s="13">
        <v>45.606851288897076</v>
      </c>
      <c r="AP893" s="14">
        <v>21.657675743879011</v>
      </c>
    </row>
    <row r="894" spans="2:42" x14ac:dyDescent="0.25">
      <c r="B894" s="11">
        <v>891</v>
      </c>
      <c r="C894" s="13">
        <v>2066.9086253985379</v>
      </c>
      <c r="D894" s="13">
        <v>3087.1816491134937</v>
      </c>
      <c r="E894" s="13">
        <v>2200.9191642564838</v>
      </c>
      <c r="F894" s="14">
        <v>3600</v>
      </c>
      <c r="G894" s="13">
        <v>0</v>
      </c>
      <c r="H894" s="13">
        <v>0</v>
      </c>
      <c r="I894" s="13">
        <v>0</v>
      </c>
      <c r="J894" s="14">
        <v>0</v>
      </c>
      <c r="K894" s="13">
        <v>10</v>
      </c>
      <c r="L894" s="13">
        <v>16</v>
      </c>
      <c r="M894" s="13">
        <v>2</v>
      </c>
      <c r="N894" s="14">
        <v>0</v>
      </c>
      <c r="O894" s="13">
        <v>0.77410291889003591</v>
      </c>
      <c r="P894" s="13">
        <v>0.84219210124762456</v>
      </c>
      <c r="Q894" s="13">
        <v>0.95414681016211855</v>
      </c>
      <c r="R894" s="14">
        <v>1</v>
      </c>
      <c r="S894" s="13">
        <v>1500</v>
      </c>
      <c r="T894" s="13">
        <v>3200</v>
      </c>
      <c r="U894" s="13">
        <v>800</v>
      </c>
      <c r="V894" s="14">
        <v>0</v>
      </c>
      <c r="W894" s="13">
        <v>1700</v>
      </c>
      <c r="X894" s="13">
        <v>3600</v>
      </c>
      <c r="Y894" s="13">
        <v>1800</v>
      </c>
      <c r="Z894" s="14">
        <v>2500</v>
      </c>
      <c r="AA894" s="13">
        <v>3.8650650590202806</v>
      </c>
      <c r="AB894" s="13">
        <v>2.927896339574338</v>
      </c>
      <c r="AC894" s="13">
        <v>6.865107251544365</v>
      </c>
      <c r="AD894" s="14">
        <v>3.9865491645565792</v>
      </c>
      <c r="AE894" s="13">
        <v>38.650650590202808</v>
      </c>
      <c r="AF894" s="13">
        <v>46.846341433189409</v>
      </c>
      <c r="AG894" s="13">
        <v>13.73021450308873</v>
      </c>
      <c r="AH894" s="14">
        <v>0</v>
      </c>
      <c r="AI894" s="13">
        <v>28.664114620814555</v>
      </c>
      <c r="AJ894" s="13">
        <v>11.274814548139449</v>
      </c>
      <c r="AK894" s="13">
        <v>9.6420410900929721</v>
      </c>
      <c r="AL894" s="14">
        <v>6.2217999094506498</v>
      </c>
      <c r="AM894" s="13">
        <v>286.64114620814553</v>
      </c>
      <c r="AN894" s="13">
        <v>180.39703277023119</v>
      </c>
      <c r="AO894" s="13">
        <v>19.284082180185944</v>
      </c>
      <c r="AP894" s="14">
        <v>0</v>
      </c>
    </row>
    <row r="895" spans="2:42" x14ac:dyDescent="0.25">
      <c r="B895" s="11">
        <v>892</v>
      </c>
      <c r="C895" s="13">
        <v>2342.7428448228789</v>
      </c>
      <c r="D895" s="13">
        <v>2802.6266454020606</v>
      </c>
      <c r="E895" s="13">
        <v>2257.8076634770418</v>
      </c>
      <c r="F895" s="14">
        <v>3600</v>
      </c>
      <c r="G895" s="13">
        <v>0</v>
      </c>
      <c r="H895" s="13">
        <v>0</v>
      </c>
      <c r="I895" s="13">
        <v>0</v>
      </c>
      <c r="J895" s="14">
        <v>0</v>
      </c>
      <c r="K895" s="13">
        <v>12</v>
      </c>
      <c r="L895" s="13">
        <v>10</v>
      </c>
      <c r="M895" s="13">
        <v>2</v>
      </c>
      <c r="N895" s="14">
        <v>0</v>
      </c>
      <c r="O895" s="13">
        <v>0.68296014798882743</v>
      </c>
      <c r="P895" s="13">
        <v>0.92770116357293386</v>
      </c>
      <c r="Q895" s="13">
        <v>0.93010579863387621</v>
      </c>
      <c r="R895" s="14">
        <v>1</v>
      </c>
      <c r="S895" s="13">
        <v>1800</v>
      </c>
      <c r="T895" s="13">
        <v>2000</v>
      </c>
      <c r="U895" s="13">
        <v>800</v>
      </c>
      <c r="V895" s="14">
        <v>0</v>
      </c>
      <c r="W895" s="13">
        <v>2000</v>
      </c>
      <c r="X895" s="13">
        <v>2400</v>
      </c>
      <c r="Y895" s="13">
        <v>1800</v>
      </c>
      <c r="Z895" s="14">
        <v>2500</v>
      </c>
      <c r="AA895" s="13">
        <v>6.9590174275219079</v>
      </c>
      <c r="AB895" s="13">
        <v>2.2226574711509923</v>
      </c>
      <c r="AC895" s="13">
        <v>11.028998701435849</v>
      </c>
      <c r="AD895" s="14">
        <v>6.0492677924454217</v>
      </c>
      <c r="AE895" s="13">
        <v>83.508209130262898</v>
      </c>
      <c r="AF895" s="13">
        <v>22.226574711509922</v>
      </c>
      <c r="AG895" s="13">
        <v>22.057997402871699</v>
      </c>
      <c r="AH895" s="14">
        <v>0</v>
      </c>
      <c r="AI895" s="13">
        <v>31.085764813818798</v>
      </c>
      <c r="AJ895" s="13">
        <v>8.1883749743465231</v>
      </c>
      <c r="AK895" s="13">
        <v>14.132913790368708</v>
      </c>
      <c r="AL895" s="14">
        <v>4.9560088871677896</v>
      </c>
      <c r="AM895" s="13">
        <v>373.02917776582558</v>
      </c>
      <c r="AN895" s="13">
        <v>81.883749743465231</v>
      </c>
      <c r="AO895" s="13">
        <v>28.265827580737415</v>
      </c>
      <c r="AP895" s="14">
        <v>0</v>
      </c>
    </row>
    <row r="896" spans="2:42" x14ac:dyDescent="0.25">
      <c r="B896" s="11">
        <v>893</v>
      </c>
      <c r="C896" s="13">
        <v>2044.5650310355156</v>
      </c>
      <c r="D896" s="13">
        <v>2728.2019077929599</v>
      </c>
      <c r="E896" s="13">
        <v>2432.0108996144572</v>
      </c>
      <c r="F896" s="14">
        <v>3633.9799275630912</v>
      </c>
      <c r="G896" s="13">
        <v>0</v>
      </c>
      <c r="H896" s="13">
        <v>0</v>
      </c>
      <c r="I896" s="13">
        <v>0</v>
      </c>
      <c r="J896" s="14">
        <v>0</v>
      </c>
      <c r="K896" s="13">
        <v>10</v>
      </c>
      <c r="L896" s="13">
        <v>10</v>
      </c>
      <c r="M896" s="13">
        <v>4</v>
      </c>
      <c r="N896" s="14">
        <v>1</v>
      </c>
      <c r="O896" s="13">
        <v>0.78256253810114529</v>
      </c>
      <c r="P896" s="13">
        <v>0.95300864374196126</v>
      </c>
      <c r="Q896" s="13">
        <v>0.86348297219100023</v>
      </c>
      <c r="R896" s="14">
        <v>0.99064939040929767</v>
      </c>
      <c r="S896" s="13">
        <v>1500</v>
      </c>
      <c r="T896" s="13">
        <v>2000</v>
      </c>
      <c r="U896" s="13">
        <v>1600</v>
      </c>
      <c r="V896" s="14">
        <v>1100</v>
      </c>
      <c r="W896" s="13">
        <v>1700</v>
      </c>
      <c r="X896" s="13">
        <v>2400</v>
      </c>
      <c r="Y896" s="13">
        <v>2600</v>
      </c>
      <c r="Z896" s="14">
        <v>3600</v>
      </c>
      <c r="AA896" s="13">
        <v>6.1123668787478511</v>
      </c>
      <c r="AB896" s="13">
        <v>2.6055878413463378</v>
      </c>
      <c r="AC896" s="13">
        <v>14.465625381247706</v>
      </c>
      <c r="AD896" s="14">
        <v>2</v>
      </c>
      <c r="AE896" s="13">
        <v>61.123668787478508</v>
      </c>
      <c r="AF896" s="13">
        <v>26.055878413463379</v>
      </c>
      <c r="AG896" s="13">
        <v>57.862501524990826</v>
      </c>
      <c r="AH896" s="14">
        <v>2</v>
      </c>
      <c r="AI896" s="13">
        <v>25.198627634687234</v>
      </c>
      <c r="AJ896" s="13">
        <v>4.1611674598112529</v>
      </c>
      <c r="AK896" s="13">
        <v>10.107439624372249</v>
      </c>
      <c r="AL896" s="14">
        <v>4.7324389053057336</v>
      </c>
      <c r="AM896" s="13">
        <v>251.98627634687233</v>
      </c>
      <c r="AN896" s="13">
        <v>41.611674598112529</v>
      </c>
      <c r="AO896" s="13">
        <v>40.429758497488997</v>
      </c>
      <c r="AP896" s="14">
        <v>4.7324389053057336</v>
      </c>
    </row>
    <row r="897" spans="2:42" x14ac:dyDescent="0.25">
      <c r="B897" s="11">
        <v>894</v>
      </c>
      <c r="C897" s="13">
        <v>2094.343488137024</v>
      </c>
      <c r="D897" s="13">
        <v>2812.9946504313184</v>
      </c>
      <c r="E897" s="13">
        <v>2377.694904594297</v>
      </c>
      <c r="F897" s="14">
        <v>3776.3689315258957</v>
      </c>
      <c r="G897" s="13">
        <v>0</v>
      </c>
      <c r="H897" s="13">
        <v>0</v>
      </c>
      <c r="I897" s="13">
        <v>0</v>
      </c>
      <c r="J897" s="14">
        <v>0</v>
      </c>
      <c r="K897" s="13">
        <v>9</v>
      </c>
      <c r="L897" s="13">
        <v>9</v>
      </c>
      <c r="M897" s="13">
        <v>4</v>
      </c>
      <c r="N897" s="14">
        <v>3</v>
      </c>
      <c r="O897" s="13">
        <v>0.76396255392817347</v>
      </c>
      <c r="P897" s="13">
        <v>0.92428188571255909</v>
      </c>
      <c r="Q897" s="13">
        <v>0.88320835273788856</v>
      </c>
      <c r="R897" s="14">
        <v>0.9532966893002609</v>
      </c>
      <c r="S897" s="13">
        <v>1350</v>
      </c>
      <c r="T897" s="13">
        <v>1800</v>
      </c>
      <c r="U897" s="13">
        <v>1600</v>
      </c>
      <c r="V897" s="14">
        <v>3300</v>
      </c>
      <c r="W897" s="13">
        <v>1550</v>
      </c>
      <c r="X897" s="13">
        <v>2200</v>
      </c>
      <c r="Y897" s="13">
        <v>2600</v>
      </c>
      <c r="Z897" s="14">
        <v>5800</v>
      </c>
      <c r="AA897" s="13">
        <v>8.2488999648117769</v>
      </c>
      <c r="AB897" s="13">
        <v>3.6151762003906178</v>
      </c>
      <c r="AC897" s="13">
        <v>10.305158875835575</v>
      </c>
      <c r="AD897" s="14">
        <v>6.357186063072314</v>
      </c>
      <c r="AE897" s="13">
        <v>74.240099683305999</v>
      </c>
      <c r="AF897" s="13">
        <v>32.536585803515564</v>
      </c>
      <c r="AG897" s="13">
        <v>41.220635503342301</v>
      </c>
      <c r="AH897" s="14">
        <v>19.071558189216944</v>
      </c>
      <c r="AI897" s="13">
        <v>29.517091406680468</v>
      </c>
      <c r="AJ897" s="13">
        <v>8.499722085599938</v>
      </c>
      <c r="AK897" s="13">
        <v>10.717337631344463</v>
      </c>
      <c r="AL897" s="14">
        <v>4.8516085048650863</v>
      </c>
      <c r="AM897" s="13">
        <v>265.65382266012421</v>
      </c>
      <c r="AN897" s="13">
        <v>76.497498770399446</v>
      </c>
      <c r="AO897" s="13">
        <v>42.869350525377854</v>
      </c>
      <c r="AP897" s="14">
        <v>14.554825514595258</v>
      </c>
    </row>
    <row r="898" spans="2:42" x14ac:dyDescent="0.25">
      <c r="B898" s="11">
        <v>895</v>
      </c>
      <c r="C898" s="13">
        <v>2090.8957198087328</v>
      </c>
      <c r="D898" s="13">
        <v>2694.1769441044698</v>
      </c>
      <c r="E898" s="13">
        <v>2189.0061249559403</v>
      </c>
      <c r="F898" s="14">
        <v>3600</v>
      </c>
      <c r="G898" s="13">
        <v>0</v>
      </c>
      <c r="H898" s="13">
        <v>0</v>
      </c>
      <c r="I898" s="13">
        <v>0</v>
      </c>
      <c r="J898" s="14">
        <v>0</v>
      </c>
      <c r="K898" s="13">
        <v>10</v>
      </c>
      <c r="L898" s="13">
        <v>8</v>
      </c>
      <c r="M898" s="13">
        <v>2</v>
      </c>
      <c r="N898" s="14">
        <v>0</v>
      </c>
      <c r="O898" s="13">
        <v>0.7652222848045056</v>
      </c>
      <c r="P898" s="13">
        <v>0.96504426173249225</v>
      </c>
      <c r="Q898" s="13">
        <v>0.95933948108174816</v>
      </c>
      <c r="R898" s="14">
        <v>1</v>
      </c>
      <c r="S898" s="13">
        <v>1500</v>
      </c>
      <c r="T898" s="13">
        <v>1600</v>
      </c>
      <c r="U898" s="13">
        <v>800</v>
      </c>
      <c r="V898" s="14">
        <v>0</v>
      </c>
      <c r="W898" s="13">
        <v>1700</v>
      </c>
      <c r="X898" s="13">
        <v>2000</v>
      </c>
      <c r="Y898" s="13">
        <v>1800</v>
      </c>
      <c r="Z898" s="14">
        <v>2500</v>
      </c>
      <c r="AA898" s="13">
        <v>5.3194490525516791</v>
      </c>
      <c r="AB898" s="13">
        <v>2</v>
      </c>
      <c r="AC898" s="13">
        <v>5.4419124862012227</v>
      </c>
      <c r="AD898" s="14">
        <v>9.8817254110604917</v>
      </c>
      <c r="AE898" s="13">
        <v>53.194490525516791</v>
      </c>
      <c r="AF898" s="13">
        <v>16</v>
      </c>
      <c r="AG898" s="13">
        <v>10.883824972402445</v>
      </c>
      <c r="AH898" s="14">
        <v>0</v>
      </c>
      <c r="AI898" s="13">
        <v>28.488541935599503</v>
      </c>
      <c r="AJ898" s="13">
        <v>4.29203288815141</v>
      </c>
      <c r="AK898" s="13">
        <v>9.1958743243694752</v>
      </c>
      <c r="AL898" s="14">
        <v>4.1089815053232188</v>
      </c>
      <c r="AM898" s="13">
        <v>284.88541935599505</v>
      </c>
      <c r="AN898" s="13">
        <v>34.33626310521128</v>
      </c>
      <c r="AO898" s="13">
        <v>18.39174864873895</v>
      </c>
      <c r="AP898" s="14">
        <v>0</v>
      </c>
    </row>
    <row r="899" spans="2:42" x14ac:dyDescent="0.25">
      <c r="B899" s="11">
        <v>896</v>
      </c>
      <c r="C899" s="13">
        <v>1854.6053429560154</v>
      </c>
      <c r="D899" s="13">
        <v>2826.5186807751033</v>
      </c>
      <c r="E899" s="13">
        <v>2315.6564565708418</v>
      </c>
      <c r="F899" s="14">
        <v>3703.4715306122334</v>
      </c>
      <c r="G899" s="13">
        <v>0</v>
      </c>
      <c r="H899" s="13">
        <v>0</v>
      </c>
      <c r="I899" s="13">
        <v>0</v>
      </c>
      <c r="J899" s="14">
        <v>0</v>
      </c>
      <c r="K899" s="13">
        <v>6</v>
      </c>
      <c r="L899" s="13">
        <v>14</v>
      </c>
      <c r="M899" s="13">
        <v>5</v>
      </c>
      <c r="N899" s="14">
        <v>2</v>
      </c>
      <c r="O899" s="13">
        <v>0.86271723850951199</v>
      </c>
      <c r="P899" s="13">
        <v>0.91985947861735484</v>
      </c>
      <c r="Q899" s="13">
        <v>0.90687027172838997</v>
      </c>
      <c r="R899" s="14">
        <v>0.97206093532596205</v>
      </c>
      <c r="S899" s="13">
        <v>900</v>
      </c>
      <c r="T899" s="13">
        <v>2800</v>
      </c>
      <c r="U899" s="13">
        <v>2000</v>
      </c>
      <c r="V899" s="14">
        <v>2200</v>
      </c>
      <c r="W899" s="13">
        <v>1100</v>
      </c>
      <c r="X899" s="13">
        <v>3200</v>
      </c>
      <c r="Y899" s="13">
        <v>3000</v>
      </c>
      <c r="Z899" s="14">
        <v>4700</v>
      </c>
      <c r="AA899" s="13">
        <v>6.7268209843903461</v>
      </c>
      <c r="AB899" s="13">
        <v>2.8666733392310189</v>
      </c>
      <c r="AC899" s="13">
        <v>10.283933352114177</v>
      </c>
      <c r="AD899" s="14">
        <v>3.1688461238563885</v>
      </c>
      <c r="AE899" s="13">
        <v>40.360925906342075</v>
      </c>
      <c r="AF899" s="13">
        <v>40.13342674923426</v>
      </c>
      <c r="AG899" s="13">
        <v>51.419666760570884</v>
      </c>
      <c r="AH899" s="14">
        <v>6.3376922477127771</v>
      </c>
      <c r="AI899" s="13">
        <v>26.221041773326764</v>
      </c>
      <c r="AJ899" s="13">
        <v>5.3763517172696185</v>
      </c>
      <c r="AK899" s="13">
        <v>3.1267475189976608</v>
      </c>
      <c r="AL899" s="14">
        <v>6.8892171587973028</v>
      </c>
      <c r="AM899" s="13">
        <v>157.32625063996059</v>
      </c>
      <c r="AN899" s="13">
        <v>75.268924041774653</v>
      </c>
      <c r="AO899" s="13">
        <v>15.633737594988304</v>
      </c>
      <c r="AP899" s="14">
        <v>13.778434317594606</v>
      </c>
    </row>
    <row r="900" spans="2:42" x14ac:dyDescent="0.25">
      <c r="B900" s="11">
        <v>897</v>
      </c>
      <c r="C900" s="13">
        <v>2095.2215806909094</v>
      </c>
      <c r="D900" s="13">
        <v>3044.2177913480796</v>
      </c>
      <c r="E900" s="13">
        <v>2183.2842370063877</v>
      </c>
      <c r="F900" s="14">
        <v>3600</v>
      </c>
      <c r="G900" s="13">
        <v>0</v>
      </c>
      <c r="H900" s="13">
        <v>0</v>
      </c>
      <c r="I900" s="13">
        <v>0</v>
      </c>
      <c r="J900" s="14">
        <v>0</v>
      </c>
      <c r="K900" s="13">
        <v>10</v>
      </c>
      <c r="L900" s="13">
        <v>17</v>
      </c>
      <c r="M900" s="13">
        <v>2</v>
      </c>
      <c r="N900" s="14">
        <v>0</v>
      </c>
      <c r="O900" s="13">
        <v>0.76364238262207684</v>
      </c>
      <c r="P900" s="13">
        <v>0.85407818303585781</v>
      </c>
      <c r="Q900" s="13">
        <v>0.96185369014499777</v>
      </c>
      <c r="R900" s="14">
        <v>1</v>
      </c>
      <c r="S900" s="13">
        <v>1500</v>
      </c>
      <c r="T900" s="13">
        <v>3400</v>
      </c>
      <c r="U900" s="13">
        <v>800</v>
      </c>
      <c r="V900" s="14">
        <v>0</v>
      </c>
      <c r="W900" s="13">
        <v>1700</v>
      </c>
      <c r="X900" s="13">
        <v>3800</v>
      </c>
      <c r="Y900" s="13">
        <v>1800</v>
      </c>
      <c r="Z900" s="14">
        <v>2500</v>
      </c>
      <c r="AA900" s="13">
        <v>2.1614067211640653</v>
      </c>
      <c r="AB900" s="13">
        <v>4.5358953449768293</v>
      </c>
      <c r="AC900" s="13">
        <v>10.439109796693243</v>
      </c>
      <c r="AD900" s="14">
        <v>5.736780295379786</v>
      </c>
      <c r="AE900" s="13">
        <v>21.614067211640652</v>
      </c>
      <c r="AF900" s="13">
        <v>77.110220864606106</v>
      </c>
      <c r="AG900" s="13">
        <v>20.878219593386486</v>
      </c>
      <c r="AH900" s="14">
        <v>0</v>
      </c>
      <c r="AI900" s="13">
        <v>31.874090181256868</v>
      </c>
      <c r="AJ900" s="13">
        <v>7.824540915515211</v>
      </c>
      <c r="AK900" s="13">
        <v>3.293561751107541</v>
      </c>
      <c r="AL900" s="14">
        <v>5.678959420260556</v>
      </c>
      <c r="AM900" s="13">
        <v>318.74090181256867</v>
      </c>
      <c r="AN900" s="13">
        <v>133.01719556375858</v>
      </c>
      <c r="AO900" s="13">
        <v>6.587123502215082</v>
      </c>
      <c r="AP900" s="14">
        <v>0</v>
      </c>
    </row>
    <row r="901" spans="2:42" x14ac:dyDescent="0.25">
      <c r="B901" s="11">
        <v>898</v>
      </c>
      <c r="C901" s="13">
        <v>2153.7947387374543</v>
      </c>
      <c r="D901" s="13">
        <v>2875.9023684300746</v>
      </c>
      <c r="E901" s="13">
        <v>2355.2455829953451</v>
      </c>
      <c r="F901" s="14">
        <v>3600</v>
      </c>
      <c r="G901" s="13">
        <v>0</v>
      </c>
      <c r="H901" s="13">
        <v>0</v>
      </c>
      <c r="I901" s="13">
        <v>0</v>
      </c>
      <c r="J901" s="14">
        <v>0</v>
      </c>
      <c r="K901" s="13">
        <v>10</v>
      </c>
      <c r="L901" s="13">
        <v>13</v>
      </c>
      <c r="M901" s="13">
        <v>3</v>
      </c>
      <c r="N901" s="14">
        <v>0</v>
      </c>
      <c r="O901" s="13">
        <v>0.7428748762465236</v>
      </c>
      <c r="P901" s="13">
        <v>0.90406406995635014</v>
      </c>
      <c r="Q901" s="13">
        <v>0.89162676502263938</v>
      </c>
      <c r="R901" s="14">
        <v>1</v>
      </c>
      <c r="S901" s="13">
        <v>1500</v>
      </c>
      <c r="T901" s="13">
        <v>2600</v>
      </c>
      <c r="U901" s="13">
        <v>1200</v>
      </c>
      <c r="V901" s="14">
        <v>0</v>
      </c>
      <c r="W901" s="13">
        <v>1700</v>
      </c>
      <c r="X901" s="13">
        <v>3000</v>
      </c>
      <c r="Y901" s="13">
        <v>2200</v>
      </c>
      <c r="Z901" s="14">
        <v>2500</v>
      </c>
      <c r="AA901" s="13">
        <v>5.3514496769500539</v>
      </c>
      <c r="AB901" s="13">
        <v>2.0351856553605785</v>
      </c>
      <c r="AC901" s="13">
        <v>12.049067390996424</v>
      </c>
      <c r="AD901" s="14">
        <v>2.2008057521307212</v>
      </c>
      <c r="AE901" s="13">
        <v>53.514496769500539</v>
      </c>
      <c r="AF901" s="13">
        <v>26.45741351968752</v>
      </c>
      <c r="AG901" s="13">
        <v>36.147202172989267</v>
      </c>
      <c r="AH901" s="14">
        <v>0</v>
      </c>
      <c r="AI901" s="13">
        <v>31.674568143550545</v>
      </c>
      <c r="AJ901" s="13">
        <v>8.5915635187052537</v>
      </c>
      <c r="AK901" s="13">
        <v>13.960509003570117</v>
      </c>
      <c r="AL901" s="14">
        <v>4.8084010495880714</v>
      </c>
      <c r="AM901" s="13">
        <v>316.74568143550545</v>
      </c>
      <c r="AN901" s="13">
        <v>111.6903257431683</v>
      </c>
      <c r="AO901" s="13">
        <v>41.88152701071035</v>
      </c>
      <c r="AP901" s="14">
        <v>0</v>
      </c>
    </row>
    <row r="902" spans="2:42" x14ac:dyDescent="0.25">
      <c r="B902" s="11">
        <v>899</v>
      </c>
      <c r="C902" s="13">
        <v>2492.6181824356245</v>
      </c>
      <c r="D902" s="13">
        <v>2778.1832217803094</v>
      </c>
      <c r="E902" s="13">
        <v>2414.6250664052491</v>
      </c>
      <c r="F902" s="14">
        <v>3678.6924725816775</v>
      </c>
      <c r="G902" s="13">
        <v>0</v>
      </c>
      <c r="H902" s="13">
        <v>0</v>
      </c>
      <c r="I902" s="13">
        <v>0</v>
      </c>
      <c r="J902" s="14">
        <v>0</v>
      </c>
      <c r="K902" s="13">
        <v>14</v>
      </c>
      <c r="L902" s="13">
        <v>9</v>
      </c>
      <c r="M902" s="13">
        <v>5</v>
      </c>
      <c r="N902" s="14">
        <v>2</v>
      </c>
      <c r="O902" s="13">
        <v>0.64189534172320928</v>
      </c>
      <c r="P902" s="13">
        <v>0.93586340152679837</v>
      </c>
      <c r="Q902" s="13">
        <v>0.86970024009829228</v>
      </c>
      <c r="R902" s="14">
        <v>0.97860857541961055</v>
      </c>
      <c r="S902" s="13">
        <v>2100</v>
      </c>
      <c r="T902" s="13">
        <v>1800</v>
      </c>
      <c r="U902" s="13">
        <v>2000</v>
      </c>
      <c r="V902" s="14">
        <v>2200</v>
      </c>
      <c r="W902" s="13">
        <v>2300</v>
      </c>
      <c r="X902" s="13">
        <v>2200</v>
      </c>
      <c r="Y902" s="13">
        <v>3000</v>
      </c>
      <c r="Z902" s="14">
        <v>4700</v>
      </c>
      <c r="AA902" s="13">
        <v>4.7472827757934652</v>
      </c>
      <c r="AB902" s="13">
        <v>2.9428401716720187</v>
      </c>
      <c r="AC902" s="13">
        <v>8.2872506240512553</v>
      </c>
      <c r="AD902" s="14">
        <v>2</v>
      </c>
      <c r="AE902" s="13">
        <v>66.461958861108513</v>
      </c>
      <c r="AF902" s="13">
        <v>26.485561545048167</v>
      </c>
      <c r="AG902" s="13">
        <v>41.436253120256275</v>
      </c>
      <c r="AH902" s="14">
        <v>4</v>
      </c>
      <c r="AI902" s="13">
        <v>32.086339218390719</v>
      </c>
      <c r="AJ902" s="13">
        <v>7.3190155840402351</v>
      </c>
      <c r="AK902" s="13">
        <v>10.475914801794643</v>
      </c>
      <c r="AL902" s="14">
        <v>5.7009128489402228</v>
      </c>
      <c r="AM902" s="13">
        <v>449.20874905747007</v>
      </c>
      <c r="AN902" s="13">
        <v>65.871140256362111</v>
      </c>
      <c r="AO902" s="13">
        <v>52.379574008973215</v>
      </c>
      <c r="AP902" s="14">
        <v>11.401825697880446</v>
      </c>
    </row>
    <row r="903" spans="2:42" x14ac:dyDescent="0.25">
      <c r="B903" s="11">
        <v>900</v>
      </c>
      <c r="C903" s="13">
        <v>2099.1971922883645</v>
      </c>
      <c r="D903" s="13">
        <v>2848.431124868313</v>
      </c>
      <c r="E903" s="13">
        <v>2255.7883578184533</v>
      </c>
      <c r="F903" s="14">
        <v>3600</v>
      </c>
      <c r="G903" s="13">
        <v>0</v>
      </c>
      <c r="H903" s="13">
        <v>0</v>
      </c>
      <c r="I903" s="13">
        <v>0</v>
      </c>
      <c r="J903" s="14">
        <v>0</v>
      </c>
      <c r="K903" s="13">
        <v>10</v>
      </c>
      <c r="L903" s="13">
        <v>14</v>
      </c>
      <c r="M903" s="13">
        <v>3</v>
      </c>
      <c r="N903" s="14">
        <v>0</v>
      </c>
      <c r="O903" s="13">
        <v>0.76219614140004521</v>
      </c>
      <c r="P903" s="13">
        <v>0.91278317291951427</v>
      </c>
      <c r="Q903" s="13">
        <v>0.93093839797581268</v>
      </c>
      <c r="R903" s="14">
        <v>1</v>
      </c>
      <c r="S903" s="13">
        <v>1500</v>
      </c>
      <c r="T903" s="13">
        <v>2800</v>
      </c>
      <c r="U903" s="13">
        <v>1200</v>
      </c>
      <c r="V903" s="14">
        <v>0</v>
      </c>
      <c r="W903" s="13">
        <v>1700</v>
      </c>
      <c r="X903" s="13">
        <v>3200</v>
      </c>
      <c r="Y903" s="13">
        <v>2200</v>
      </c>
      <c r="Z903" s="14">
        <v>2500</v>
      </c>
      <c r="AA903" s="13">
        <v>2.9638741655221739</v>
      </c>
      <c r="AB903" s="13">
        <v>4.5200229697809533</v>
      </c>
      <c r="AC903" s="13">
        <v>6.209596464135096</v>
      </c>
      <c r="AD903" s="14">
        <v>3.8008129271713269</v>
      </c>
      <c r="AE903" s="13">
        <v>29.63874165522174</v>
      </c>
      <c r="AF903" s="13">
        <v>63.280321576933346</v>
      </c>
      <c r="AG903" s="13">
        <v>18.628789392405288</v>
      </c>
      <c r="AH903" s="14">
        <v>0</v>
      </c>
      <c r="AI903" s="13">
        <v>31.27988147287131</v>
      </c>
      <c r="AJ903" s="13">
        <v>4.4508506727832966</v>
      </c>
      <c r="AK903" s="13">
        <v>10.365188021669852</v>
      </c>
      <c r="AL903" s="14">
        <v>5.4576333081908812</v>
      </c>
      <c r="AM903" s="13">
        <v>312.79881472871307</v>
      </c>
      <c r="AN903" s="13">
        <v>62.311909418966152</v>
      </c>
      <c r="AO903" s="13">
        <v>31.095564065009555</v>
      </c>
      <c r="AP903" s="14">
        <v>0</v>
      </c>
    </row>
    <row r="904" spans="2:42" x14ac:dyDescent="0.25">
      <c r="B904" s="11">
        <v>901</v>
      </c>
      <c r="C904" s="13">
        <v>2158.9943908507971</v>
      </c>
      <c r="D904" s="13">
        <v>2870.3363735201488</v>
      </c>
      <c r="E904" s="13">
        <v>2232.5218013805516</v>
      </c>
      <c r="F904" s="14">
        <v>3651.3525219173503</v>
      </c>
      <c r="G904" s="13">
        <v>0</v>
      </c>
      <c r="H904" s="13">
        <v>0</v>
      </c>
      <c r="I904" s="13">
        <v>0</v>
      </c>
      <c r="J904" s="14">
        <v>0</v>
      </c>
      <c r="K904" s="13">
        <v>11</v>
      </c>
      <c r="L904" s="13">
        <v>15</v>
      </c>
      <c r="M904" s="13">
        <v>2</v>
      </c>
      <c r="N904" s="14">
        <v>1</v>
      </c>
      <c r="O904" s="13">
        <v>0.74108576047272012</v>
      </c>
      <c r="P904" s="13">
        <v>0.90581718016951052</v>
      </c>
      <c r="Q904" s="13">
        <v>0.94064031029905171</v>
      </c>
      <c r="R904" s="14">
        <v>0.98593602737366348</v>
      </c>
      <c r="S904" s="13">
        <v>1650</v>
      </c>
      <c r="T904" s="13">
        <v>3000</v>
      </c>
      <c r="U904" s="13">
        <v>800</v>
      </c>
      <c r="V904" s="14">
        <v>1100</v>
      </c>
      <c r="W904" s="13">
        <v>1850</v>
      </c>
      <c r="X904" s="13">
        <v>3400</v>
      </c>
      <c r="Y904" s="13">
        <v>1800</v>
      </c>
      <c r="Z904" s="14">
        <v>3600</v>
      </c>
      <c r="AA904" s="13">
        <v>5.7491549377706113</v>
      </c>
      <c r="AB904" s="13">
        <v>2.7806099112740235</v>
      </c>
      <c r="AC904" s="13">
        <v>11.728245791839493</v>
      </c>
      <c r="AD904" s="14">
        <v>5.9322509575463709</v>
      </c>
      <c r="AE904" s="13">
        <v>63.240704315476727</v>
      </c>
      <c r="AF904" s="13">
        <v>41.709148669110348</v>
      </c>
      <c r="AG904" s="13">
        <v>23.456491583678986</v>
      </c>
      <c r="AH904" s="14">
        <v>5.9322509575463709</v>
      </c>
      <c r="AI904" s="13">
        <v>28.145072782164217</v>
      </c>
      <c r="AJ904" s="13">
        <v>6.2609407924529581</v>
      </c>
      <c r="AK904" s="13">
        <v>9.6412425005018925</v>
      </c>
      <c r="AL904" s="14">
        <v>4.1938093334158948</v>
      </c>
      <c r="AM904" s="13">
        <v>309.59580060380637</v>
      </c>
      <c r="AN904" s="13">
        <v>93.914111886794373</v>
      </c>
      <c r="AO904" s="13">
        <v>19.282485001003785</v>
      </c>
      <c r="AP904" s="14">
        <v>4.1938093334158948</v>
      </c>
    </row>
    <row r="905" spans="2:42" x14ac:dyDescent="0.25">
      <c r="B905" s="11">
        <v>902</v>
      </c>
      <c r="C905" s="13">
        <v>1858.9223780374846</v>
      </c>
      <c r="D905" s="13">
        <v>2814.0172591528099</v>
      </c>
      <c r="E905" s="13">
        <v>2494.250667526459</v>
      </c>
      <c r="F905" s="14">
        <v>3654.9219793910333</v>
      </c>
      <c r="G905" s="13">
        <v>0</v>
      </c>
      <c r="H905" s="13">
        <v>0</v>
      </c>
      <c r="I905" s="13">
        <v>0</v>
      </c>
      <c r="J905" s="14">
        <v>0</v>
      </c>
      <c r="K905" s="13">
        <v>5</v>
      </c>
      <c r="L905" s="13">
        <v>11</v>
      </c>
      <c r="M905" s="13">
        <v>7</v>
      </c>
      <c r="N905" s="14">
        <v>1</v>
      </c>
      <c r="O905" s="13">
        <v>0.86071372258650414</v>
      </c>
      <c r="P905" s="13">
        <v>0.92394600336700061</v>
      </c>
      <c r="Q905" s="13">
        <v>0.84193622851971162</v>
      </c>
      <c r="R905" s="14">
        <v>0.98497314588362728</v>
      </c>
      <c r="S905" s="13">
        <v>750</v>
      </c>
      <c r="T905" s="13">
        <v>2200</v>
      </c>
      <c r="U905" s="13">
        <v>2800</v>
      </c>
      <c r="V905" s="14">
        <v>1100</v>
      </c>
      <c r="W905" s="13">
        <v>950</v>
      </c>
      <c r="X905" s="13">
        <v>2600</v>
      </c>
      <c r="Y905" s="13">
        <v>3800</v>
      </c>
      <c r="Z905" s="14">
        <v>3600</v>
      </c>
      <c r="AA905" s="13">
        <v>7.8354688985660941</v>
      </c>
      <c r="AB905" s="13">
        <v>3.007278596345436</v>
      </c>
      <c r="AC905" s="13">
        <v>5.0727313773072913</v>
      </c>
      <c r="AD905" s="14">
        <v>5.5371176920460936</v>
      </c>
      <c r="AE905" s="13">
        <v>39.177344492830471</v>
      </c>
      <c r="AF905" s="13">
        <v>33.080064559799794</v>
      </c>
      <c r="AG905" s="13">
        <v>35.509119641151038</v>
      </c>
      <c r="AH905" s="14">
        <v>5.5371176920460936</v>
      </c>
      <c r="AI905" s="13">
        <v>32.278978996520721</v>
      </c>
      <c r="AJ905" s="13">
        <v>6.9488809628835799</v>
      </c>
      <c r="AK905" s="13">
        <v>11.185256546379518</v>
      </c>
      <c r="AL905" s="14">
        <v>5.2822172717422919</v>
      </c>
      <c r="AM905" s="13">
        <v>161.3948949826036</v>
      </c>
      <c r="AN905" s="13">
        <v>76.437690591719374</v>
      </c>
      <c r="AO905" s="13">
        <v>78.296795824656627</v>
      </c>
      <c r="AP905" s="14">
        <v>5.2822172717422919</v>
      </c>
    </row>
    <row r="906" spans="2:42" x14ac:dyDescent="0.25">
      <c r="B906" s="11">
        <v>903</v>
      </c>
      <c r="C906" s="13">
        <v>2146.4544358322064</v>
      </c>
      <c r="D906" s="13">
        <v>2770.467117137644</v>
      </c>
      <c r="E906" s="13">
        <v>2484.9653736812725</v>
      </c>
      <c r="F906" s="14">
        <v>3858.3540913005013</v>
      </c>
      <c r="G906" s="13">
        <v>0</v>
      </c>
      <c r="H906" s="13">
        <v>0</v>
      </c>
      <c r="I906" s="13">
        <v>0</v>
      </c>
      <c r="J906" s="14">
        <v>0</v>
      </c>
      <c r="K906" s="13">
        <v>13</v>
      </c>
      <c r="L906" s="13">
        <v>11</v>
      </c>
      <c r="M906" s="13">
        <v>5</v>
      </c>
      <c r="N906" s="14">
        <v>4</v>
      </c>
      <c r="O906" s="13">
        <v>0.74541531061182786</v>
      </c>
      <c r="P906" s="13">
        <v>0.938469900587102</v>
      </c>
      <c r="Q906" s="13">
        <v>0.84508219802234996</v>
      </c>
      <c r="R906" s="14">
        <v>0.93304033658211494</v>
      </c>
      <c r="S906" s="13">
        <v>1950</v>
      </c>
      <c r="T906" s="13">
        <v>2200</v>
      </c>
      <c r="U906" s="13">
        <v>2000</v>
      </c>
      <c r="V906" s="14">
        <v>4400</v>
      </c>
      <c r="W906" s="13">
        <v>2150</v>
      </c>
      <c r="X906" s="13">
        <v>2600</v>
      </c>
      <c r="Y906" s="13">
        <v>3000</v>
      </c>
      <c r="Z906" s="14">
        <v>6900</v>
      </c>
      <c r="AA906" s="13">
        <v>2</v>
      </c>
      <c r="AB906" s="13">
        <v>2.4636115644145451</v>
      </c>
      <c r="AC906" s="13">
        <v>8.993309290043328</v>
      </c>
      <c r="AD906" s="14">
        <v>8.0940458706565401</v>
      </c>
      <c r="AE906" s="13">
        <v>26</v>
      </c>
      <c r="AF906" s="13">
        <v>27.099727208559997</v>
      </c>
      <c r="AG906" s="13">
        <v>44.96654645021664</v>
      </c>
      <c r="AH906" s="14">
        <v>32.376183482626161</v>
      </c>
      <c r="AI906" s="13">
        <v>26.20015020915136</v>
      </c>
      <c r="AJ906" s="13">
        <v>5.5912378132739189</v>
      </c>
      <c r="AK906" s="13">
        <v>13.314854194738281</v>
      </c>
      <c r="AL906" s="14">
        <v>3.9586935445627947</v>
      </c>
      <c r="AM906" s="13">
        <v>340.60195271896771</v>
      </c>
      <c r="AN906" s="13">
        <v>61.503615946013106</v>
      </c>
      <c r="AO906" s="13">
        <v>66.574270973691398</v>
      </c>
      <c r="AP906" s="14">
        <v>15.834774178251179</v>
      </c>
    </row>
    <row r="907" spans="2:42" x14ac:dyDescent="0.25">
      <c r="B907" s="11">
        <v>904</v>
      </c>
      <c r="C907" s="13">
        <v>2363.3134077750856</v>
      </c>
      <c r="D907" s="13">
        <v>3001.2500732384992</v>
      </c>
      <c r="E907" s="13">
        <v>2576.8539087098352</v>
      </c>
      <c r="F907" s="14">
        <v>3635.7420038535438</v>
      </c>
      <c r="G907" s="13">
        <v>0</v>
      </c>
      <c r="H907" s="13">
        <v>0</v>
      </c>
      <c r="I907" s="13">
        <v>0</v>
      </c>
      <c r="J907" s="14">
        <v>0</v>
      </c>
      <c r="K907" s="13">
        <v>12</v>
      </c>
      <c r="L907" s="13">
        <v>14</v>
      </c>
      <c r="M907" s="13">
        <v>6</v>
      </c>
      <c r="N907" s="14">
        <v>1</v>
      </c>
      <c r="O907" s="13">
        <v>0.6770155810634958</v>
      </c>
      <c r="P907" s="13">
        <v>0.86630568481568404</v>
      </c>
      <c r="Q907" s="13">
        <v>0.8149472474562659</v>
      </c>
      <c r="R907" s="14">
        <v>0.99016926838712416</v>
      </c>
      <c r="S907" s="13">
        <v>1800</v>
      </c>
      <c r="T907" s="13">
        <v>2800</v>
      </c>
      <c r="U907" s="13">
        <v>2400</v>
      </c>
      <c r="V907" s="14">
        <v>1100</v>
      </c>
      <c r="W907" s="13">
        <v>2000</v>
      </c>
      <c r="X907" s="13">
        <v>3200</v>
      </c>
      <c r="Y907" s="13">
        <v>3400</v>
      </c>
      <c r="Z907" s="14">
        <v>3600</v>
      </c>
      <c r="AA907" s="13">
        <v>5.1855763008926834</v>
      </c>
      <c r="AB907" s="13">
        <v>2</v>
      </c>
      <c r="AC907" s="13">
        <v>12.74803244160524</v>
      </c>
      <c r="AD907" s="14">
        <v>3.3153045627344691</v>
      </c>
      <c r="AE907" s="13">
        <v>62.226915610712197</v>
      </c>
      <c r="AF907" s="13">
        <v>28</v>
      </c>
      <c r="AG907" s="13">
        <v>76.488194649631438</v>
      </c>
      <c r="AH907" s="14">
        <v>3.3153045627344691</v>
      </c>
      <c r="AI907" s="13">
        <v>33.572553971487828</v>
      </c>
      <c r="AJ907" s="13">
        <v>11.751415276101081</v>
      </c>
      <c r="AK907" s="13">
        <v>9.4582978636428621</v>
      </c>
      <c r="AL907" s="14">
        <v>3.7628221985361279</v>
      </c>
      <c r="AM907" s="13">
        <v>402.87064765785397</v>
      </c>
      <c r="AN907" s="13">
        <v>164.51981386541513</v>
      </c>
      <c r="AO907" s="13">
        <v>56.749787181857172</v>
      </c>
      <c r="AP907" s="14">
        <v>3.7628221985361279</v>
      </c>
    </row>
    <row r="908" spans="2:42" x14ac:dyDescent="0.25">
      <c r="B908" s="11">
        <v>905</v>
      </c>
      <c r="C908" s="13">
        <v>2147.3230937089593</v>
      </c>
      <c r="D908" s="13">
        <v>2815.5140704284204</v>
      </c>
      <c r="E908" s="13">
        <v>2601.9688462697181</v>
      </c>
      <c r="F908" s="14">
        <v>3652.2595503447114</v>
      </c>
      <c r="G908" s="13">
        <v>0</v>
      </c>
      <c r="H908" s="13">
        <v>0</v>
      </c>
      <c r="I908" s="13">
        <v>0</v>
      </c>
      <c r="J908" s="14">
        <v>0</v>
      </c>
      <c r="K908" s="13">
        <v>10</v>
      </c>
      <c r="L908" s="13">
        <v>9</v>
      </c>
      <c r="M908" s="13">
        <v>5</v>
      </c>
      <c r="N908" s="14">
        <v>1</v>
      </c>
      <c r="O908" s="13">
        <v>0.74511376731687051</v>
      </c>
      <c r="P908" s="13">
        <v>0.92345480610735253</v>
      </c>
      <c r="Q908" s="13">
        <v>0.80708114665194408</v>
      </c>
      <c r="R908" s="14">
        <v>0.98569117292340869</v>
      </c>
      <c r="S908" s="13">
        <v>1500</v>
      </c>
      <c r="T908" s="13">
        <v>1800</v>
      </c>
      <c r="U908" s="13">
        <v>2000</v>
      </c>
      <c r="V908" s="14">
        <v>1100</v>
      </c>
      <c r="W908" s="13">
        <v>1700</v>
      </c>
      <c r="X908" s="13">
        <v>2200</v>
      </c>
      <c r="Y908" s="13">
        <v>3000</v>
      </c>
      <c r="Z908" s="14">
        <v>3600</v>
      </c>
      <c r="AA908" s="13">
        <v>6.181680259079215</v>
      </c>
      <c r="AB908" s="13">
        <v>2</v>
      </c>
      <c r="AC908" s="13">
        <v>14.577708114573149</v>
      </c>
      <c r="AD908" s="14">
        <v>4.5658959889013051</v>
      </c>
      <c r="AE908" s="13">
        <v>61.81680259079215</v>
      </c>
      <c r="AF908" s="13">
        <v>18</v>
      </c>
      <c r="AG908" s="13">
        <v>72.888540572865736</v>
      </c>
      <c r="AH908" s="14">
        <v>4.5658959889013051</v>
      </c>
      <c r="AI908" s="13">
        <v>30.521937247291437</v>
      </c>
      <c r="AJ908" s="13">
        <v>10.247231022823602</v>
      </c>
      <c r="AK908" s="13">
        <v>13.202606767546897</v>
      </c>
      <c r="AL908" s="14">
        <v>5.7364595062444836</v>
      </c>
      <c r="AM908" s="13">
        <v>305.21937247291436</v>
      </c>
      <c r="AN908" s="13">
        <v>92.225079205412413</v>
      </c>
      <c r="AO908" s="13">
        <v>66.013033837734483</v>
      </c>
      <c r="AP908" s="14">
        <v>5.7364595062444836</v>
      </c>
    </row>
    <row r="909" spans="2:42" x14ac:dyDescent="0.25">
      <c r="B909" s="11">
        <v>906</v>
      </c>
      <c r="C909" s="13">
        <v>2891.5027356129303</v>
      </c>
      <c r="D909" s="13">
        <v>3004.3099649508804</v>
      </c>
      <c r="E909" s="13">
        <v>2317.7865124095397</v>
      </c>
      <c r="F909" s="14">
        <v>3709.3814718255353</v>
      </c>
      <c r="G909" s="13">
        <v>0</v>
      </c>
      <c r="H909" s="13">
        <v>0</v>
      </c>
      <c r="I909" s="13">
        <v>0</v>
      </c>
      <c r="J909" s="14">
        <v>0</v>
      </c>
      <c r="K909" s="13">
        <v>18</v>
      </c>
      <c r="L909" s="13">
        <v>17</v>
      </c>
      <c r="M909" s="13">
        <v>5</v>
      </c>
      <c r="N909" s="14">
        <v>2</v>
      </c>
      <c r="O909" s="13">
        <v>0.55334549066606287</v>
      </c>
      <c r="P909" s="13">
        <v>0.86542335189521935</v>
      </c>
      <c r="Q909" s="13">
        <v>0.90603685402279266</v>
      </c>
      <c r="R909" s="14">
        <v>0.97051220731641163</v>
      </c>
      <c r="S909" s="13">
        <v>2700</v>
      </c>
      <c r="T909" s="13">
        <v>3400</v>
      </c>
      <c r="U909" s="13">
        <v>2000</v>
      </c>
      <c r="V909" s="14">
        <v>2200</v>
      </c>
      <c r="W909" s="13">
        <v>2900</v>
      </c>
      <c r="X909" s="13">
        <v>3800</v>
      </c>
      <c r="Y909" s="13">
        <v>3000</v>
      </c>
      <c r="Z909" s="14">
        <v>4700</v>
      </c>
      <c r="AA909" s="13">
        <v>5.9380387401691763</v>
      </c>
      <c r="AB909" s="13">
        <v>3.8970070251574462</v>
      </c>
      <c r="AC909" s="13">
        <v>6.2966772664190698</v>
      </c>
      <c r="AD909" s="14">
        <v>5.6604463804002707</v>
      </c>
      <c r="AE909" s="13">
        <v>106.88469732304517</v>
      </c>
      <c r="AF909" s="13">
        <v>66.24911942767659</v>
      </c>
      <c r="AG909" s="13">
        <v>31.48338633209535</v>
      </c>
      <c r="AH909" s="14">
        <v>11.320892760800541</v>
      </c>
      <c r="AI909" s="13">
        <v>29.794322006545791</v>
      </c>
      <c r="AJ909" s="13">
        <v>7.502426696659267</v>
      </c>
      <c r="AK909" s="13">
        <v>7.2340157542987926</v>
      </c>
      <c r="AL909" s="14">
        <v>4.9551589856915186</v>
      </c>
      <c r="AM909" s="13">
        <v>536.29779611782419</v>
      </c>
      <c r="AN909" s="13">
        <v>127.54125384320754</v>
      </c>
      <c r="AO909" s="13">
        <v>36.170078771493962</v>
      </c>
      <c r="AP909" s="14">
        <v>9.9103179713830372</v>
      </c>
    </row>
    <row r="910" spans="2:42" x14ac:dyDescent="0.25">
      <c r="B910" s="11">
        <v>907</v>
      </c>
      <c r="C910" s="13">
        <v>2359.4073831679952</v>
      </c>
      <c r="D910" s="13">
        <v>2836.950694342102</v>
      </c>
      <c r="E910" s="13">
        <v>2307.0914918621224</v>
      </c>
      <c r="F910" s="14">
        <v>3659.361532344275</v>
      </c>
      <c r="G910" s="13">
        <v>0</v>
      </c>
      <c r="H910" s="13">
        <v>0</v>
      </c>
      <c r="I910" s="13">
        <v>0</v>
      </c>
      <c r="J910" s="14">
        <v>0</v>
      </c>
      <c r="K910" s="13">
        <v>13</v>
      </c>
      <c r="L910" s="13">
        <v>12</v>
      </c>
      <c r="M910" s="13">
        <v>4</v>
      </c>
      <c r="N910" s="14">
        <v>1</v>
      </c>
      <c r="O910" s="13">
        <v>0.67813638772786544</v>
      </c>
      <c r="P910" s="13">
        <v>0.9164769783222998</v>
      </c>
      <c r="Q910" s="13">
        <v>0.91023698340850245</v>
      </c>
      <c r="R910" s="14">
        <v>0.98377817227961983</v>
      </c>
      <c r="S910" s="13">
        <v>1950</v>
      </c>
      <c r="T910" s="13">
        <v>2400</v>
      </c>
      <c r="U910" s="13">
        <v>1600</v>
      </c>
      <c r="V910" s="14">
        <v>1100</v>
      </c>
      <c r="W910" s="13">
        <v>2150</v>
      </c>
      <c r="X910" s="13">
        <v>2800</v>
      </c>
      <c r="Y910" s="13">
        <v>2600</v>
      </c>
      <c r="Z910" s="14">
        <v>3600</v>
      </c>
      <c r="AA910" s="13">
        <v>2.7154218855028311</v>
      </c>
      <c r="AB910" s="13">
        <v>3.3850617312034945</v>
      </c>
      <c r="AC910" s="13">
        <v>4.4248264238550821</v>
      </c>
      <c r="AD910" s="14">
        <v>7.4993641689794153</v>
      </c>
      <c r="AE910" s="13">
        <v>35.300484511536808</v>
      </c>
      <c r="AF910" s="13">
        <v>40.620740774441934</v>
      </c>
      <c r="AG910" s="13">
        <v>17.699305695420328</v>
      </c>
      <c r="AH910" s="14">
        <v>7.4993641689794153</v>
      </c>
      <c r="AI910" s="13">
        <v>32.937162858487461</v>
      </c>
      <c r="AJ910" s="13">
        <v>6.6377008701205185</v>
      </c>
      <c r="AK910" s="13">
        <v>11.732516562614471</v>
      </c>
      <c r="AL910" s="14">
        <v>4.1803517896942317</v>
      </c>
      <c r="AM910" s="13">
        <v>428.18311716033702</v>
      </c>
      <c r="AN910" s="13">
        <v>79.652410441446222</v>
      </c>
      <c r="AO910" s="13">
        <v>46.930066250457884</v>
      </c>
      <c r="AP910" s="14">
        <v>4.1803517896942317</v>
      </c>
    </row>
    <row r="911" spans="2:42" x14ac:dyDescent="0.25">
      <c r="B911" s="11">
        <v>908</v>
      </c>
      <c r="C911" s="13">
        <v>2074.878835214633</v>
      </c>
      <c r="D911" s="13">
        <v>2739.5080447627302</v>
      </c>
      <c r="E911" s="13">
        <v>2410.2861684990003</v>
      </c>
      <c r="F911" s="14">
        <v>3696.3558226149466</v>
      </c>
      <c r="G911" s="13">
        <v>0</v>
      </c>
      <c r="H911" s="13">
        <v>0</v>
      </c>
      <c r="I911" s="13">
        <v>0</v>
      </c>
      <c r="J911" s="14">
        <v>0</v>
      </c>
      <c r="K911" s="13">
        <v>10</v>
      </c>
      <c r="L911" s="13">
        <v>8</v>
      </c>
      <c r="M911" s="13">
        <v>4</v>
      </c>
      <c r="N911" s="14">
        <v>2</v>
      </c>
      <c r="O911" s="13">
        <v>0.77112936565015866</v>
      </c>
      <c r="P911" s="13">
        <v>0.94907551192286677</v>
      </c>
      <c r="Q911" s="13">
        <v>0.87126583865673091</v>
      </c>
      <c r="R911" s="14">
        <v>0.97393221128079044</v>
      </c>
      <c r="S911" s="13">
        <v>1500</v>
      </c>
      <c r="T911" s="13">
        <v>1600</v>
      </c>
      <c r="U911" s="13">
        <v>1600</v>
      </c>
      <c r="V911" s="14">
        <v>2200</v>
      </c>
      <c r="W911" s="13">
        <v>1700</v>
      </c>
      <c r="X911" s="13">
        <v>2000</v>
      </c>
      <c r="Y911" s="13">
        <v>2600</v>
      </c>
      <c r="Z911" s="14">
        <v>4700</v>
      </c>
      <c r="AA911" s="13">
        <v>2</v>
      </c>
      <c r="AB911" s="13">
        <v>3.0179680157388353</v>
      </c>
      <c r="AC911" s="13">
        <v>11.021023055093153</v>
      </c>
      <c r="AD911" s="14">
        <v>4.7179790806260682</v>
      </c>
      <c r="AE911" s="13">
        <v>20</v>
      </c>
      <c r="AF911" s="13">
        <v>24.143744125910683</v>
      </c>
      <c r="AG911" s="13">
        <v>44.084092220372611</v>
      </c>
      <c r="AH911" s="14">
        <v>9.4359581612521364</v>
      </c>
      <c r="AI911" s="13">
        <v>30.957371346377172</v>
      </c>
      <c r="AJ911" s="13">
        <v>6.1484398381451433</v>
      </c>
      <c r="AK911" s="13">
        <v>12.151125986695291</v>
      </c>
      <c r="AL911" s="14">
        <v>4.666424858289381</v>
      </c>
      <c r="AM911" s="13">
        <v>309.5737134637717</v>
      </c>
      <c r="AN911" s="13">
        <v>49.187518705161146</v>
      </c>
      <c r="AO911" s="13">
        <v>48.604503946781165</v>
      </c>
      <c r="AP911" s="14">
        <v>9.3328497165787621</v>
      </c>
    </row>
    <row r="912" spans="2:42" x14ac:dyDescent="0.25">
      <c r="B912" s="11">
        <v>909</v>
      </c>
      <c r="C912" s="13">
        <v>1803.0462498139671</v>
      </c>
      <c r="D912" s="13">
        <v>2792.5562597960829</v>
      </c>
      <c r="E912" s="13">
        <v>2460.7247019497286</v>
      </c>
      <c r="F912" s="14">
        <v>3734.1453085922185</v>
      </c>
      <c r="G912" s="13">
        <v>0</v>
      </c>
      <c r="H912" s="13">
        <v>0</v>
      </c>
      <c r="I912" s="13">
        <v>0</v>
      </c>
      <c r="J912" s="14">
        <v>0</v>
      </c>
      <c r="K912" s="13">
        <v>5</v>
      </c>
      <c r="L912" s="13">
        <v>8</v>
      </c>
      <c r="M912" s="13">
        <v>5</v>
      </c>
      <c r="N912" s="14">
        <v>2</v>
      </c>
      <c r="O912" s="13">
        <v>0.88738710954590505</v>
      </c>
      <c r="P912" s="13">
        <v>0.93104659606387163</v>
      </c>
      <c r="Q912" s="13">
        <v>0.8534071277197679</v>
      </c>
      <c r="R912" s="14">
        <v>0.96407603413730258</v>
      </c>
      <c r="S912" s="13">
        <v>750</v>
      </c>
      <c r="T912" s="13">
        <v>1600</v>
      </c>
      <c r="U912" s="13">
        <v>2000</v>
      </c>
      <c r="V912" s="14">
        <v>2200</v>
      </c>
      <c r="W912" s="13">
        <v>950</v>
      </c>
      <c r="X912" s="13">
        <v>2000</v>
      </c>
      <c r="Y912" s="13">
        <v>3000</v>
      </c>
      <c r="Z912" s="14">
        <v>4700</v>
      </c>
      <c r="AA912" s="13">
        <v>3.6104492644309243</v>
      </c>
      <c r="AB912" s="13">
        <v>3.4483796619320457</v>
      </c>
      <c r="AC912" s="13">
        <v>8.3500826324060533</v>
      </c>
      <c r="AD912" s="14">
        <v>7.7249904610549498</v>
      </c>
      <c r="AE912" s="13">
        <v>18.052246322154623</v>
      </c>
      <c r="AF912" s="13">
        <v>27.587037295456366</v>
      </c>
      <c r="AG912" s="13">
        <v>41.75041316203027</v>
      </c>
      <c r="AH912" s="14">
        <v>15.4499809221099</v>
      </c>
      <c r="AI912" s="13">
        <v>28.822063186348426</v>
      </c>
      <c r="AJ912" s="13">
        <v>8.963233046571057</v>
      </c>
      <c r="AK912" s="13">
        <v>12.759290975947351</v>
      </c>
      <c r="AL912" s="14">
        <v>5.2076372495161021</v>
      </c>
      <c r="AM912" s="13">
        <v>144.11031593174212</v>
      </c>
      <c r="AN912" s="13">
        <v>71.705864372568456</v>
      </c>
      <c r="AO912" s="13">
        <v>63.796454879736757</v>
      </c>
      <c r="AP912" s="14">
        <v>10.415274499032204</v>
      </c>
    </row>
    <row r="913" spans="2:42" x14ac:dyDescent="0.25">
      <c r="B913" s="11">
        <v>910</v>
      </c>
      <c r="C913" s="13">
        <v>2760.1529741839549</v>
      </c>
      <c r="D913" s="13">
        <v>2823.1158102516024</v>
      </c>
      <c r="E913" s="13">
        <v>2400.8554236650466</v>
      </c>
      <c r="F913" s="14">
        <v>3718.4774037022921</v>
      </c>
      <c r="G913" s="13">
        <v>0</v>
      </c>
      <c r="H913" s="13">
        <v>0</v>
      </c>
      <c r="I913" s="13">
        <v>0</v>
      </c>
      <c r="J913" s="14">
        <v>0</v>
      </c>
      <c r="K913" s="13">
        <v>15</v>
      </c>
      <c r="L913" s="13">
        <v>9</v>
      </c>
      <c r="M913" s="13">
        <v>5</v>
      </c>
      <c r="N913" s="14">
        <v>2</v>
      </c>
      <c r="O913" s="13">
        <v>0.57967801602483404</v>
      </c>
      <c r="P913" s="13">
        <v>0.92096824032460867</v>
      </c>
      <c r="Q913" s="13">
        <v>0.87468823790906447</v>
      </c>
      <c r="R913" s="14">
        <v>0.96813819452436889</v>
      </c>
      <c r="S913" s="13">
        <v>2250</v>
      </c>
      <c r="T913" s="13">
        <v>1800</v>
      </c>
      <c r="U913" s="13">
        <v>2000</v>
      </c>
      <c r="V913" s="14">
        <v>2200</v>
      </c>
      <c r="W913" s="13">
        <v>2450</v>
      </c>
      <c r="X913" s="13">
        <v>2200</v>
      </c>
      <c r="Y913" s="13">
        <v>3000</v>
      </c>
      <c r="Z913" s="14">
        <v>4700</v>
      </c>
      <c r="AA913" s="13">
        <v>5.848230723401179</v>
      </c>
      <c r="AB913" s="13">
        <v>4.9607580559842601</v>
      </c>
      <c r="AC913" s="13">
        <v>11.8515879504582</v>
      </c>
      <c r="AD913" s="14">
        <v>6.6292656639647021</v>
      </c>
      <c r="AE913" s="13">
        <v>87.723460851017691</v>
      </c>
      <c r="AF913" s="13">
        <v>44.646822503858338</v>
      </c>
      <c r="AG913" s="13">
        <v>59.257939752290994</v>
      </c>
      <c r="AH913" s="14">
        <v>13.258531327929404</v>
      </c>
      <c r="AI913" s="13">
        <v>34.502679738214752</v>
      </c>
      <c r="AJ913" s="13">
        <v>7.6843234920783496</v>
      </c>
      <c r="AK913" s="13">
        <v>6.1933057906365203</v>
      </c>
      <c r="AL913" s="14">
        <v>4.8409843072624588</v>
      </c>
      <c r="AM913" s="13">
        <v>517.5401960732213</v>
      </c>
      <c r="AN913" s="13">
        <v>69.158911428705153</v>
      </c>
      <c r="AO913" s="13">
        <v>30.966528953182603</v>
      </c>
      <c r="AP913" s="14">
        <v>9.6819686145249175</v>
      </c>
    </row>
    <row r="914" spans="2:42" x14ac:dyDescent="0.25">
      <c r="B914" s="11">
        <v>911</v>
      </c>
      <c r="C914" s="13">
        <v>2147.9005780255861</v>
      </c>
      <c r="D914" s="13">
        <v>2819.0208581041011</v>
      </c>
      <c r="E914" s="13">
        <v>2460.6470860426034</v>
      </c>
      <c r="F914" s="14">
        <v>3600</v>
      </c>
      <c r="G914" s="13">
        <v>0</v>
      </c>
      <c r="H914" s="13">
        <v>0</v>
      </c>
      <c r="I914" s="13">
        <v>0</v>
      </c>
      <c r="J914" s="14">
        <v>0</v>
      </c>
      <c r="K914" s="13">
        <v>10</v>
      </c>
      <c r="L914" s="13">
        <v>9</v>
      </c>
      <c r="M914" s="13">
        <v>6</v>
      </c>
      <c r="N914" s="14">
        <v>0</v>
      </c>
      <c r="O914" s="13">
        <v>0.74491343611014227</v>
      </c>
      <c r="P914" s="13">
        <v>0.92230605265851029</v>
      </c>
      <c r="Q914" s="13">
        <v>0.85343404664233136</v>
      </c>
      <c r="R914" s="14">
        <v>1</v>
      </c>
      <c r="S914" s="13">
        <v>1500</v>
      </c>
      <c r="T914" s="13">
        <v>1800</v>
      </c>
      <c r="U914" s="13">
        <v>2400</v>
      </c>
      <c r="V914" s="14">
        <v>0</v>
      </c>
      <c r="W914" s="13">
        <v>1700</v>
      </c>
      <c r="X914" s="13">
        <v>2200</v>
      </c>
      <c r="Y914" s="13">
        <v>3400</v>
      </c>
      <c r="Z914" s="14">
        <v>2500</v>
      </c>
      <c r="AA914" s="13">
        <v>2</v>
      </c>
      <c r="AB914" s="13">
        <v>2.5508317921048627</v>
      </c>
      <c r="AC914" s="13">
        <v>9.1953783281315484</v>
      </c>
      <c r="AD914" s="14">
        <v>2</v>
      </c>
      <c r="AE914" s="13">
        <v>20</v>
      </c>
      <c r="AF914" s="13">
        <v>22.957486128943764</v>
      </c>
      <c r="AG914" s="13">
        <v>55.172269968789294</v>
      </c>
      <c r="AH914" s="14">
        <v>0</v>
      </c>
      <c r="AI914" s="13">
        <v>34.732465200139515</v>
      </c>
      <c r="AJ914" s="13">
        <v>9.8801997825334933</v>
      </c>
      <c r="AK914" s="13">
        <v>8.3925360747886888</v>
      </c>
      <c r="AL914" s="14">
        <v>2.9330779286658624</v>
      </c>
      <c r="AM914" s="13">
        <v>347.32465200139518</v>
      </c>
      <c r="AN914" s="13">
        <v>88.921798042801441</v>
      </c>
      <c r="AO914" s="13">
        <v>50.355216448732136</v>
      </c>
      <c r="AP914" s="14">
        <v>0</v>
      </c>
    </row>
    <row r="915" spans="2:42" x14ac:dyDescent="0.25">
      <c r="B915" s="11">
        <v>912</v>
      </c>
      <c r="C915" s="13">
        <v>2000.4094225150398</v>
      </c>
      <c r="D915" s="13">
        <v>3190.2140475496194</v>
      </c>
      <c r="E915" s="13">
        <v>2785.6615649394671</v>
      </c>
      <c r="F915" s="14">
        <v>3652.5052184252122</v>
      </c>
      <c r="G915" s="13">
        <v>0</v>
      </c>
      <c r="H915" s="13">
        <v>0</v>
      </c>
      <c r="I915" s="13">
        <v>0</v>
      </c>
      <c r="J915" s="14">
        <v>0</v>
      </c>
      <c r="K915" s="13">
        <v>8</v>
      </c>
      <c r="L915" s="13">
        <v>17</v>
      </c>
      <c r="M915" s="13">
        <v>7</v>
      </c>
      <c r="N915" s="14">
        <v>1</v>
      </c>
      <c r="O915" s="13">
        <v>0.79983626451248169</v>
      </c>
      <c r="P915" s="13">
        <v>0.81499233632835433</v>
      </c>
      <c r="Q915" s="13">
        <v>0.75386042096094807</v>
      </c>
      <c r="R915" s="14">
        <v>0.98562487517872732</v>
      </c>
      <c r="S915" s="13">
        <v>1200</v>
      </c>
      <c r="T915" s="13">
        <v>3400</v>
      </c>
      <c r="U915" s="13">
        <v>2800</v>
      </c>
      <c r="V915" s="14">
        <v>1100</v>
      </c>
      <c r="W915" s="13">
        <v>1400</v>
      </c>
      <c r="X915" s="13">
        <v>3800</v>
      </c>
      <c r="Y915" s="13">
        <v>3800</v>
      </c>
      <c r="Z915" s="14">
        <v>3600</v>
      </c>
      <c r="AA915" s="13">
        <v>6.6159275652057286</v>
      </c>
      <c r="AB915" s="13">
        <v>2.8716841455340782</v>
      </c>
      <c r="AC915" s="13">
        <v>14.490279564652257</v>
      </c>
      <c r="AD915" s="14">
        <v>5.2368924778716108</v>
      </c>
      <c r="AE915" s="13">
        <v>52.927420521645828</v>
      </c>
      <c r="AF915" s="13">
        <v>48.818630474079328</v>
      </c>
      <c r="AG915" s="13">
        <v>101.4319569525658</v>
      </c>
      <c r="AH915" s="14">
        <v>5.2368924778716108</v>
      </c>
      <c r="AI915" s="13">
        <v>29.41354482254755</v>
      </c>
      <c r="AJ915" s="13">
        <v>12.79955324782885</v>
      </c>
      <c r="AK915" s="13">
        <v>10.826934279364508</v>
      </c>
      <c r="AL915" s="14">
        <v>5.1131973934447403</v>
      </c>
      <c r="AM915" s="13">
        <v>235.3083585803804</v>
      </c>
      <c r="AN915" s="13">
        <v>217.59240521309044</v>
      </c>
      <c r="AO915" s="13">
        <v>75.788539955551556</v>
      </c>
      <c r="AP915" s="14">
        <v>5.1131973934447403</v>
      </c>
    </row>
    <row r="916" spans="2:42" x14ac:dyDescent="0.25">
      <c r="B916" s="11">
        <v>913</v>
      </c>
      <c r="C916" s="13">
        <v>2336.9337047296608</v>
      </c>
      <c r="D916" s="13">
        <v>2890.73640318551</v>
      </c>
      <c r="E916" s="13">
        <v>2410.0013422987099</v>
      </c>
      <c r="F916" s="14">
        <v>3690.4474742031412</v>
      </c>
      <c r="G916" s="13">
        <v>0</v>
      </c>
      <c r="H916" s="13">
        <v>0</v>
      </c>
      <c r="I916" s="13">
        <v>0</v>
      </c>
      <c r="J916" s="14">
        <v>0</v>
      </c>
      <c r="K916" s="13">
        <v>11</v>
      </c>
      <c r="L916" s="13">
        <v>10</v>
      </c>
      <c r="M916" s="13">
        <v>4</v>
      </c>
      <c r="N916" s="14">
        <v>2</v>
      </c>
      <c r="O916" s="13">
        <v>0.68465784748698721</v>
      </c>
      <c r="P916" s="13">
        <v>0.89942479609516568</v>
      </c>
      <c r="Q916" s="13">
        <v>0.87136880927915827</v>
      </c>
      <c r="R916" s="14">
        <v>0.9754914614459671</v>
      </c>
      <c r="S916" s="13">
        <v>1650</v>
      </c>
      <c r="T916" s="13">
        <v>2000</v>
      </c>
      <c r="U916" s="13">
        <v>1600</v>
      </c>
      <c r="V916" s="14">
        <v>2200</v>
      </c>
      <c r="W916" s="13">
        <v>1850</v>
      </c>
      <c r="X916" s="13">
        <v>2400</v>
      </c>
      <c r="Y916" s="13">
        <v>2600</v>
      </c>
      <c r="Z916" s="14">
        <v>4700</v>
      </c>
      <c r="AA916" s="13">
        <v>6.8514856667965738</v>
      </c>
      <c r="AB916" s="13">
        <v>4.3985039197104543</v>
      </c>
      <c r="AC916" s="13">
        <v>11.227131634328851</v>
      </c>
      <c r="AD916" s="14">
        <v>3.8859736752866003</v>
      </c>
      <c r="AE916" s="13">
        <v>75.366342334762308</v>
      </c>
      <c r="AF916" s="13">
        <v>43.985039197104541</v>
      </c>
      <c r="AG916" s="13">
        <v>44.908526537315403</v>
      </c>
      <c r="AH916" s="14">
        <v>7.7719473505732006</v>
      </c>
      <c r="AI916" s="13">
        <v>34.429668843997824</v>
      </c>
      <c r="AJ916" s="13">
        <v>10.084325442585694</v>
      </c>
      <c r="AK916" s="13">
        <v>11.926482695422669</v>
      </c>
      <c r="AL916" s="14">
        <v>4.9371002041652625</v>
      </c>
      <c r="AM916" s="13">
        <v>378.72635728397609</v>
      </c>
      <c r="AN916" s="13">
        <v>100.84325442585694</v>
      </c>
      <c r="AO916" s="13">
        <v>47.705930781690675</v>
      </c>
      <c r="AP916" s="14">
        <v>9.874200408330525</v>
      </c>
    </row>
    <row r="917" spans="2:42" x14ac:dyDescent="0.25">
      <c r="B917" s="11">
        <v>914</v>
      </c>
      <c r="C917" s="13">
        <v>2229.1563807815028</v>
      </c>
      <c r="D917" s="13">
        <v>2926.9394929924474</v>
      </c>
      <c r="E917" s="13">
        <v>2431.0452506924325</v>
      </c>
      <c r="F917" s="14">
        <v>3740.0456395484412</v>
      </c>
      <c r="G917" s="13">
        <v>0</v>
      </c>
      <c r="H917" s="13">
        <v>0</v>
      </c>
      <c r="I917" s="13">
        <v>0</v>
      </c>
      <c r="J917" s="14">
        <v>0</v>
      </c>
      <c r="K917" s="13">
        <v>12</v>
      </c>
      <c r="L917" s="13">
        <v>10</v>
      </c>
      <c r="M917" s="13">
        <v>5</v>
      </c>
      <c r="N917" s="14">
        <v>2</v>
      </c>
      <c r="O917" s="13">
        <v>0.71776032125618228</v>
      </c>
      <c r="P917" s="13">
        <v>0.8882998798659173</v>
      </c>
      <c r="Q917" s="13">
        <v>0.86382596103542653</v>
      </c>
      <c r="R917" s="14">
        <v>0.96255509877538559</v>
      </c>
      <c r="S917" s="13">
        <v>1800</v>
      </c>
      <c r="T917" s="13">
        <v>2000</v>
      </c>
      <c r="U917" s="13">
        <v>2000</v>
      </c>
      <c r="V917" s="14">
        <v>2200</v>
      </c>
      <c r="W917" s="13">
        <v>2000</v>
      </c>
      <c r="X917" s="13">
        <v>2400</v>
      </c>
      <c r="Y917" s="13">
        <v>3000</v>
      </c>
      <c r="Z917" s="14">
        <v>4700</v>
      </c>
      <c r="AA917" s="13">
        <v>2</v>
      </c>
      <c r="AB917" s="13">
        <v>3.2256078745820016</v>
      </c>
      <c r="AC917" s="13">
        <v>7.4730094338620701</v>
      </c>
      <c r="AD917" s="14">
        <v>9.2115635029121297</v>
      </c>
      <c r="AE917" s="13">
        <v>24</v>
      </c>
      <c r="AF917" s="13">
        <v>32.25607874582002</v>
      </c>
      <c r="AG917" s="13">
        <v>37.365047169310351</v>
      </c>
      <c r="AH917" s="14">
        <v>18.423127005824259</v>
      </c>
      <c r="AI917" s="13">
        <v>31.868761449258109</v>
      </c>
      <c r="AJ917" s="13">
        <v>12.859209424725917</v>
      </c>
      <c r="AK917" s="13">
        <v>12.136052177036504</v>
      </c>
      <c r="AL917" s="14">
        <v>4.2686009379490795</v>
      </c>
      <c r="AM917" s="13">
        <v>382.42513739109734</v>
      </c>
      <c r="AN917" s="13">
        <v>128.59209424725915</v>
      </c>
      <c r="AO917" s="13">
        <v>60.68026088518252</v>
      </c>
      <c r="AP917" s="14">
        <v>8.5372018758981589</v>
      </c>
    </row>
    <row r="918" spans="2:42" x14ac:dyDescent="0.25">
      <c r="B918" s="11">
        <v>915</v>
      </c>
      <c r="C918" s="13">
        <v>3354.3398665197751</v>
      </c>
      <c r="D918" s="13">
        <v>2951.350027041723</v>
      </c>
      <c r="E918" s="13">
        <v>2145.8064344509157</v>
      </c>
      <c r="F918" s="14">
        <v>3600</v>
      </c>
      <c r="G918" s="13">
        <v>0</v>
      </c>
      <c r="H918" s="13">
        <v>0</v>
      </c>
      <c r="I918" s="13">
        <v>0</v>
      </c>
      <c r="J918" s="14">
        <v>0</v>
      </c>
      <c r="K918" s="13">
        <v>17</v>
      </c>
      <c r="L918" s="13">
        <v>15</v>
      </c>
      <c r="M918" s="13">
        <v>1</v>
      </c>
      <c r="N918" s="14">
        <v>0</v>
      </c>
      <c r="O918" s="13">
        <v>0.47699400289453864</v>
      </c>
      <c r="P918" s="13">
        <v>0.88095277624731694</v>
      </c>
      <c r="Q918" s="13">
        <v>0.97865304450788593</v>
      </c>
      <c r="R918" s="14">
        <v>1</v>
      </c>
      <c r="S918" s="13">
        <v>2550</v>
      </c>
      <c r="T918" s="13">
        <v>3000</v>
      </c>
      <c r="U918" s="13">
        <v>400</v>
      </c>
      <c r="V918" s="14">
        <v>0</v>
      </c>
      <c r="W918" s="13">
        <v>2750</v>
      </c>
      <c r="X918" s="13">
        <v>3400</v>
      </c>
      <c r="Y918" s="13">
        <v>1400</v>
      </c>
      <c r="Z918" s="14">
        <v>2500</v>
      </c>
      <c r="AA918" s="13">
        <v>9.8572758074805886</v>
      </c>
      <c r="AB918" s="13">
        <v>4.8808816960104222</v>
      </c>
      <c r="AC918" s="13">
        <v>7.9580594047082229</v>
      </c>
      <c r="AD918" s="14">
        <v>7.6417747721177074</v>
      </c>
      <c r="AE918" s="13">
        <v>167.57368872717001</v>
      </c>
      <c r="AF918" s="13">
        <v>73.213225440156336</v>
      </c>
      <c r="AG918" s="13">
        <v>7.9580594047082229</v>
      </c>
      <c r="AH918" s="14">
        <v>0</v>
      </c>
      <c r="AI918" s="13">
        <v>34.444408653217316</v>
      </c>
      <c r="AJ918" s="13">
        <v>6.5476517842471464</v>
      </c>
      <c r="AK918" s="13">
        <v>7.4117485496138888</v>
      </c>
      <c r="AL918" s="14">
        <v>4.8123425839091176</v>
      </c>
      <c r="AM918" s="13">
        <v>585.55494710469441</v>
      </c>
      <c r="AN918" s="13">
        <v>98.214776763707192</v>
      </c>
      <c r="AO918" s="13">
        <v>7.4117485496138888</v>
      </c>
      <c r="AP918" s="14">
        <v>0</v>
      </c>
    </row>
    <row r="919" spans="2:42" x14ac:dyDescent="0.25">
      <c r="B919" s="11">
        <v>916</v>
      </c>
      <c r="C919" s="13">
        <v>2013.4077190796979</v>
      </c>
      <c r="D919" s="13">
        <v>3304.8726371269559</v>
      </c>
      <c r="E919" s="13">
        <v>2410.4534123062563</v>
      </c>
      <c r="F919" s="14">
        <v>3600</v>
      </c>
      <c r="G919" s="13">
        <v>0</v>
      </c>
      <c r="H919" s="13">
        <v>0</v>
      </c>
      <c r="I919" s="13">
        <v>0</v>
      </c>
      <c r="J919" s="14">
        <v>0</v>
      </c>
      <c r="K919" s="13">
        <v>8</v>
      </c>
      <c r="L919" s="13">
        <v>18</v>
      </c>
      <c r="M919" s="13">
        <v>5</v>
      </c>
      <c r="N919" s="14">
        <v>0</v>
      </c>
      <c r="O919" s="13">
        <v>0.79467262633290137</v>
      </c>
      <c r="P919" s="13">
        <v>0.78671715538795262</v>
      </c>
      <c r="Q919" s="13">
        <v>0.87120538786550417</v>
      </c>
      <c r="R919" s="14">
        <v>1</v>
      </c>
      <c r="S919" s="13">
        <v>1200</v>
      </c>
      <c r="T919" s="13">
        <v>3600</v>
      </c>
      <c r="U919" s="13">
        <v>2000</v>
      </c>
      <c r="V919" s="14">
        <v>0</v>
      </c>
      <c r="W919" s="13">
        <v>1400</v>
      </c>
      <c r="X919" s="13">
        <v>4000</v>
      </c>
      <c r="Y919" s="13">
        <v>3000</v>
      </c>
      <c r="Z919" s="14">
        <v>2500</v>
      </c>
      <c r="AA919" s="13">
        <v>8.6786321180353063</v>
      </c>
      <c r="AB919" s="13">
        <v>3.1364636774357222</v>
      </c>
      <c r="AC919" s="13">
        <v>10.844445715812697</v>
      </c>
      <c r="AD919" s="14">
        <v>3.0882895817100593</v>
      </c>
      <c r="AE919" s="13">
        <v>69.429056944282451</v>
      </c>
      <c r="AF919" s="13">
        <v>56.456346193842997</v>
      </c>
      <c r="AG919" s="13">
        <v>54.222228579063483</v>
      </c>
      <c r="AH919" s="14">
        <v>0</v>
      </c>
      <c r="AI919" s="13">
        <v>28.280295142042434</v>
      </c>
      <c r="AJ919" s="13">
        <v>13.92616389152807</v>
      </c>
      <c r="AK919" s="13">
        <v>7.7019784315547133</v>
      </c>
      <c r="AL919" s="14">
        <v>4.2023959015562156</v>
      </c>
      <c r="AM919" s="13">
        <v>226.24236113633947</v>
      </c>
      <c r="AN919" s="13">
        <v>250.67095004750524</v>
      </c>
      <c r="AO919" s="13">
        <v>38.509892157773564</v>
      </c>
      <c r="AP919" s="14">
        <v>0</v>
      </c>
    </row>
    <row r="920" spans="2:42" x14ac:dyDescent="0.25">
      <c r="B920" s="11">
        <v>917</v>
      </c>
      <c r="C920" s="13">
        <v>2204.6004462642863</v>
      </c>
      <c r="D920" s="13">
        <v>2757.6130136726265</v>
      </c>
      <c r="E920" s="13">
        <v>2220.6897205991559</v>
      </c>
      <c r="F920" s="14">
        <v>3645.4372769569341</v>
      </c>
      <c r="G920" s="13">
        <v>0</v>
      </c>
      <c r="H920" s="13">
        <v>0</v>
      </c>
      <c r="I920" s="13">
        <v>0</v>
      </c>
      <c r="J920" s="14">
        <v>0</v>
      </c>
      <c r="K920" s="13">
        <v>11</v>
      </c>
      <c r="L920" s="13">
        <v>11</v>
      </c>
      <c r="M920" s="13">
        <v>2</v>
      </c>
      <c r="N920" s="14">
        <v>1</v>
      </c>
      <c r="O920" s="13">
        <v>0.72575509213527245</v>
      </c>
      <c r="P920" s="13">
        <v>0.94284440460240093</v>
      </c>
      <c r="Q920" s="13">
        <v>0.94565214605190639</v>
      </c>
      <c r="R920" s="14">
        <v>0.98753585002157451</v>
      </c>
      <c r="S920" s="13">
        <v>1650</v>
      </c>
      <c r="T920" s="13">
        <v>2200</v>
      </c>
      <c r="U920" s="13">
        <v>800</v>
      </c>
      <c r="V920" s="14">
        <v>1100</v>
      </c>
      <c r="W920" s="13">
        <v>1850</v>
      </c>
      <c r="X920" s="13">
        <v>2600</v>
      </c>
      <c r="Y920" s="13">
        <v>1800</v>
      </c>
      <c r="Z920" s="14">
        <v>3600</v>
      </c>
      <c r="AA920" s="13">
        <v>3.7374715783773356</v>
      </c>
      <c r="AB920" s="13">
        <v>3.9927794749478367</v>
      </c>
      <c r="AC920" s="13">
        <v>7.212170772795778</v>
      </c>
      <c r="AD920" s="14">
        <v>4.34151579928887</v>
      </c>
      <c r="AE920" s="13">
        <v>41.112187362150692</v>
      </c>
      <c r="AF920" s="13">
        <v>43.920574224426204</v>
      </c>
      <c r="AG920" s="13">
        <v>14.424341545591556</v>
      </c>
      <c r="AH920" s="14">
        <v>4.34151579928887</v>
      </c>
      <c r="AI920" s="13">
        <v>32.163679996641527</v>
      </c>
      <c r="AJ920" s="13">
        <v>3.4894075589196856</v>
      </c>
      <c r="AK920" s="13">
        <v>12.353056648517896</v>
      </c>
      <c r="AL920" s="14">
        <v>4.6326721851774249</v>
      </c>
      <c r="AM920" s="13">
        <v>353.80047996305677</v>
      </c>
      <c r="AN920" s="13">
        <v>38.383483148116539</v>
      </c>
      <c r="AO920" s="13">
        <v>24.706113297035792</v>
      </c>
      <c r="AP920" s="14">
        <v>4.6326721851774249</v>
      </c>
    </row>
    <row r="921" spans="2:42" x14ac:dyDescent="0.25">
      <c r="B921" s="11">
        <v>918</v>
      </c>
      <c r="C921" s="13">
        <v>2015.2502399852624</v>
      </c>
      <c r="D921" s="13">
        <v>3027.3586428271096</v>
      </c>
      <c r="E921" s="13">
        <v>2930.0209142799554</v>
      </c>
      <c r="F921" s="14">
        <v>3741.3550892336407</v>
      </c>
      <c r="G921" s="13">
        <v>0</v>
      </c>
      <c r="H921" s="13">
        <v>0</v>
      </c>
      <c r="I921" s="13">
        <v>0</v>
      </c>
      <c r="J921" s="14">
        <v>0</v>
      </c>
      <c r="K921" s="13">
        <v>9</v>
      </c>
      <c r="L921" s="13">
        <v>14</v>
      </c>
      <c r="M921" s="13">
        <v>8</v>
      </c>
      <c r="N921" s="14">
        <v>2</v>
      </c>
      <c r="O921" s="13">
        <v>0.7939460659792309</v>
      </c>
      <c r="P921" s="13">
        <v>0.8588344846952064</v>
      </c>
      <c r="Q921" s="13">
        <v>0.71671843356656351</v>
      </c>
      <c r="R921" s="14">
        <v>0.96221821081874503</v>
      </c>
      <c r="S921" s="13">
        <v>1350</v>
      </c>
      <c r="T921" s="13">
        <v>2800</v>
      </c>
      <c r="U921" s="13">
        <v>3200</v>
      </c>
      <c r="V921" s="14">
        <v>2200</v>
      </c>
      <c r="W921" s="13">
        <v>1550</v>
      </c>
      <c r="X921" s="13">
        <v>3200</v>
      </c>
      <c r="Y921" s="13">
        <v>4200</v>
      </c>
      <c r="Z921" s="14">
        <v>4700</v>
      </c>
      <c r="AA921" s="13">
        <v>2.6356252149860584</v>
      </c>
      <c r="AB921" s="13">
        <v>4.0516927660766857</v>
      </c>
      <c r="AC921" s="13">
        <v>10.42791057182809</v>
      </c>
      <c r="AD921" s="14">
        <v>8.0902857261047476</v>
      </c>
      <c r="AE921" s="13">
        <v>23.720626934874524</v>
      </c>
      <c r="AF921" s="13">
        <v>56.723698725073604</v>
      </c>
      <c r="AG921" s="13">
        <v>83.423284574624716</v>
      </c>
      <c r="AH921" s="14">
        <v>16.180571452209495</v>
      </c>
      <c r="AI921" s="13">
        <v>30.333004228336996</v>
      </c>
      <c r="AJ921" s="13">
        <v>10.468188808130655</v>
      </c>
      <c r="AK921" s="13">
        <v>15.06743040718119</v>
      </c>
      <c r="AL921" s="14">
        <v>5.5111583791470755</v>
      </c>
      <c r="AM921" s="13">
        <v>272.99703805503299</v>
      </c>
      <c r="AN921" s="13">
        <v>146.55464331382916</v>
      </c>
      <c r="AO921" s="13">
        <v>120.53944325744952</v>
      </c>
      <c r="AP921" s="14">
        <v>11.022316758294151</v>
      </c>
    </row>
    <row r="922" spans="2:42" x14ac:dyDescent="0.25">
      <c r="B922" s="11">
        <v>919</v>
      </c>
      <c r="C922" s="13">
        <v>2467.7478285307179</v>
      </c>
      <c r="D922" s="13">
        <v>2928.6440137008149</v>
      </c>
      <c r="E922" s="13">
        <v>2394.1507436260868</v>
      </c>
      <c r="F922" s="14">
        <v>3666.9058265594363</v>
      </c>
      <c r="G922" s="13">
        <v>0</v>
      </c>
      <c r="H922" s="13">
        <v>0</v>
      </c>
      <c r="I922" s="13">
        <v>0</v>
      </c>
      <c r="J922" s="14">
        <v>0</v>
      </c>
      <c r="K922" s="13">
        <v>14</v>
      </c>
      <c r="L922" s="13">
        <v>11</v>
      </c>
      <c r="M922" s="13">
        <v>5</v>
      </c>
      <c r="N922" s="14">
        <v>2</v>
      </c>
      <c r="O922" s="13">
        <v>0.6483644647567699</v>
      </c>
      <c r="P922" s="13">
        <v>0.88778287420275426</v>
      </c>
      <c r="Q922" s="13">
        <v>0.87713775149321727</v>
      </c>
      <c r="R922" s="14">
        <v>0.98175414648643644</v>
      </c>
      <c r="S922" s="13">
        <v>2100</v>
      </c>
      <c r="T922" s="13">
        <v>2200</v>
      </c>
      <c r="U922" s="13">
        <v>2000</v>
      </c>
      <c r="V922" s="14">
        <v>2200</v>
      </c>
      <c r="W922" s="13">
        <v>2300</v>
      </c>
      <c r="X922" s="13">
        <v>2600</v>
      </c>
      <c r="Y922" s="13">
        <v>3000</v>
      </c>
      <c r="Z922" s="14">
        <v>4700</v>
      </c>
      <c r="AA922" s="13">
        <v>4.4305768053599186</v>
      </c>
      <c r="AB922" s="13">
        <v>2.4466627257638049</v>
      </c>
      <c r="AC922" s="13">
        <v>7.9845564218219849</v>
      </c>
      <c r="AD922" s="14">
        <v>2.175081106072335</v>
      </c>
      <c r="AE922" s="13">
        <v>62.028075275038859</v>
      </c>
      <c r="AF922" s="13">
        <v>26.913289983401853</v>
      </c>
      <c r="AG922" s="13">
        <v>39.922782109109924</v>
      </c>
      <c r="AH922" s="14">
        <v>4.3501622121446699</v>
      </c>
      <c r="AI922" s="13">
        <v>31.737649676800885</v>
      </c>
      <c r="AJ922" s="13">
        <v>12.243579196784722</v>
      </c>
      <c r="AK922" s="13">
        <v>9.7076073631547395</v>
      </c>
      <c r="AL922" s="14">
        <v>4.3934261588105725</v>
      </c>
      <c r="AM922" s="13">
        <v>444.32709547521239</v>
      </c>
      <c r="AN922" s="13">
        <v>134.67937116463196</v>
      </c>
      <c r="AO922" s="13">
        <v>48.538036815773694</v>
      </c>
      <c r="AP922" s="14">
        <v>8.786852317621145</v>
      </c>
    </row>
    <row r="923" spans="2:42" x14ac:dyDescent="0.25">
      <c r="B923" s="11">
        <v>920</v>
      </c>
      <c r="C923" s="13">
        <v>1944.4268106380378</v>
      </c>
      <c r="D923" s="13">
        <v>2984.179168084042</v>
      </c>
      <c r="E923" s="13">
        <v>2307.9697712264046</v>
      </c>
      <c r="F923" s="14">
        <v>3742.7522652061716</v>
      </c>
      <c r="G923" s="13">
        <v>0</v>
      </c>
      <c r="H923" s="13">
        <v>0</v>
      </c>
      <c r="I923" s="13">
        <v>0</v>
      </c>
      <c r="J923" s="14">
        <v>0</v>
      </c>
      <c r="K923" s="13">
        <v>7</v>
      </c>
      <c r="L923" s="13">
        <v>12</v>
      </c>
      <c r="M923" s="13">
        <v>4</v>
      </c>
      <c r="N923" s="14">
        <v>2</v>
      </c>
      <c r="O923" s="13">
        <v>0.82286460526379046</v>
      </c>
      <c r="P923" s="13">
        <v>0.87126135984298159</v>
      </c>
      <c r="Q923" s="13">
        <v>0.90989060003333844</v>
      </c>
      <c r="R923" s="14">
        <v>0.96185901307622135</v>
      </c>
      <c r="S923" s="13">
        <v>1050</v>
      </c>
      <c r="T923" s="13">
        <v>2400</v>
      </c>
      <c r="U923" s="13">
        <v>1600</v>
      </c>
      <c r="V923" s="14">
        <v>2200</v>
      </c>
      <c r="W923" s="13">
        <v>1250</v>
      </c>
      <c r="X923" s="13">
        <v>2800</v>
      </c>
      <c r="Y923" s="13">
        <v>2600</v>
      </c>
      <c r="Z923" s="14">
        <v>4700</v>
      </c>
      <c r="AA923" s="13">
        <v>5.6807090481757978</v>
      </c>
      <c r="AB923" s="13">
        <v>3.8505370786038835</v>
      </c>
      <c r="AC923" s="13">
        <v>10.515640430404749</v>
      </c>
      <c r="AD923" s="14">
        <v>8.5346241759135655</v>
      </c>
      <c r="AE923" s="13">
        <v>39.764963337230583</v>
      </c>
      <c r="AF923" s="13">
        <v>46.206444943246602</v>
      </c>
      <c r="AG923" s="13">
        <v>42.062561721618998</v>
      </c>
      <c r="AH923" s="14">
        <v>17.069248351827131</v>
      </c>
      <c r="AI923" s="13">
        <v>30.758572154701582</v>
      </c>
      <c r="AJ923" s="13">
        <v>11.598099740238327</v>
      </c>
      <c r="AK923" s="13">
        <v>5.7040515635943283</v>
      </c>
      <c r="AL923" s="14">
        <v>5.1961311166467663</v>
      </c>
      <c r="AM923" s="13">
        <v>215.31000508291106</v>
      </c>
      <c r="AN923" s="13">
        <v>139.17719688285993</v>
      </c>
      <c r="AO923" s="13">
        <v>22.816206254377313</v>
      </c>
      <c r="AP923" s="14">
        <v>10.392262233293533</v>
      </c>
    </row>
    <row r="924" spans="2:42" x14ac:dyDescent="0.25">
      <c r="B924" s="11">
        <v>921</v>
      </c>
      <c r="C924" s="13">
        <v>2102.2700567958973</v>
      </c>
      <c r="D924" s="13">
        <v>3009.9994337685494</v>
      </c>
      <c r="E924" s="13">
        <v>2495.6150670761131</v>
      </c>
      <c r="F924" s="14">
        <v>3656.2317482336512</v>
      </c>
      <c r="G924" s="13">
        <v>0</v>
      </c>
      <c r="H924" s="13">
        <v>0</v>
      </c>
      <c r="I924" s="13">
        <v>0</v>
      </c>
      <c r="J924" s="14">
        <v>0</v>
      </c>
      <c r="K924" s="13">
        <v>12</v>
      </c>
      <c r="L924" s="13">
        <v>12</v>
      </c>
      <c r="M924" s="13">
        <v>6</v>
      </c>
      <c r="N924" s="14">
        <v>1</v>
      </c>
      <c r="O924" s="13">
        <v>0.76108204786904743</v>
      </c>
      <c r="P924" s="13">
        <v>0.86378753790819629</v>
      </c>
      <c r="Q924" s="13">
        <v>0.84147592619737643</v>
      </c>
      <c r="R924" s="14">
        <v>0.98462029977699939</v>
      </c>
      <c r="S924" s="13">
        <v>1800</v>
      </c>
      <c r="T924" s="13">
        <v>2400</v>
      </c>
      <c r="U924" s="13">
        <v>2400</v>
      </c>
      <c r="V924" s="14">
        <v>1100</v>
      </c>
      <c r="W924" s="13">
        <v>2000</v>
      </c>
      <c r="X924" s="13">
        <v>2800</v>
      </c>
      <c r="Y924" s="13">
        <v>3400</v>
      </c>
      <c r="Z924" s="14">
        <v>3600</v>
      </c>
      <c r="AA924" s="13">
        <v>2</v>
      </c>
      <c r="AB924" s="13">
        <v>3.5021311385799487</v>
      </c>
      <c r="AC924" s="13">
        <v>13.903040127131826</v>
      </c>
      <c r="AD924" s="14">
        <v>8.776759337116335</v>
      </c>
      <c r="AE924" s="13">
        <v>24</v>
      </c>
      <c r="AF924" s="13">
        <v>42.025573662959388</v>
      </c>
      <c r="AG924" s="13">
        <v>83.418240762790958</v>
      </c>
      <c r="AH924" s="14">
        <v>8.776759337116335</v>
      </c>
      <c r="AI924" s="13">
        <v>26.670154255714305</v>
      </c>
      <c r="AJ924" s="13">
        <v>12.843364312436496</v>
      </c>
      <c r="AK924" s="13">
        <v>5.1198487291829951</v>
      </c>
      <c r="AL924" s="14">
        <v>2.2966248234441222</v>
      </c>
      <c r="AM924" s="13">
        <v>320.04185106857165</v>
      </c>
      <c r="AN924" s="13">
        <v>154.12037174923796</v>
      </c>
      <c r="AO924" s="13">
        <v>30.719092375097972</v>
      </c>
      <c r="AP924" s="14">
        <v>2.2966248234441222</v>
      </c>
    </row>
    <row r="925" spans="2:42" x14ac:dyDescent="0.25">
      <c r="B925" s="11">
        <v>922</v>
      </c>
      <c r="C925" s="13">
        <v>1794.4079906457805</v>
      </c>
      <c r="D925" s="13">
        <v>2952.7238129678908</v>
      </c>
      <c r="E925" s="13">
        <v>2250.6913984383305</v>
      </c>
      <c r="F925" s="14">
        <v>3648.6245714744728</v>
      </c>
      <c r="G925" s="13">
        <v>0</v>
      </c>
      <c r="H925" s="13">
        <v>0</v>
      </c>
      <c r="I925" s="13">
        <v>0</v>
      </c>
      <c r="J925" s="14">
        <v>0</v>
      </c>
      <c r="K925" s="13">
        <v>5</v>
      </c>
      <c r="L925" s="13">
        <v>12</v>
      </c>
      <c r="M925" s="13">
        <v>2</v>
      </c>
      <c r="N925" s="14">
        <v>2</v>
      </c>
      <c r="O925" s="13">
        <v>0.89165898075620142</v>
      </c>
      <c r="P925" s="13">
        <v>0.88054290366786614</v>
      </c>
      <c r="Q925" s="13">
        <v>0.93304661912206643</v>
      </c>
      <c r="R925" s="14">
        <v>0.9866731776531279</v>
      </c>
      <c r="S925" s="13">
        <v>750</v>
      </c>
      <c r="T925" s="13">
        <v>2400</v>
      </c>
      <c r="U925" s="13">
        <v>800</v>
      </c>
      <c r="V925" s="14">
        <v>2200</v>
      </c>
      <c r="W925" s="13">
        <v>950</v>
      </c>
      <c r="X925" s="13">
        <v>2800</v>
      </c>
      <c r="Y925" s="13">
        <v>1800</v>
      </c>
      <c r="Z925" s="14">
        <v>4700</v>
      </c>
      <c r="AA925" s="13">
        <v>4.8524640631002747</v>
      </c>
      <c r="AB925" s="13">
        <v>2.3985117929320934</v>
      </c>
      <c r="AC925" s="13">
        <v>12.820702532093133</v>
      </c>
      <c r="AD925" s="14">
        <v>2</v>
      </c>
      <c r="AE925" s="13">
        <v>24.262320315501373</v>
      </c>
      <c r="AF925" s="13">
        <v>28.782141515185121</v>
      </c>
      <c r="AG925" s="13">
        <v>25.641405064186266</v>
      </c>
      <c r="AH925" s="14">
        <v>4</v>
      </c>
      <c r="AI925" s="13">
        <v>26.349749479113722</v>
      </c>
      <c r="AJ925" s="13">
        <v>11.936339766923963</v>
      </c>
      <c r="AK925" s="13">
        <v>11.282514583962953</v>
      </c>
      <c r="AL925" s="14">
        <v>2.7976560448739543</v>
      </c>
      <c r="AM925" s="13">
        <v>131.74874739556861</v>
      </c>
      <c r="AN925" s="13">
        <v>143.23607720308755</v>
      </c>
      <c r="AO925" s="13">
        <v>22.565029167925907</v>
      </c>
      <c r="AP925" s="14">
        <v>5.5953120897479085</v>
      </c>
    </row>
    <row r="926" spans="2:42" x14ac:dyDescent="0.25">
      <c r="B926" s="11">
        <v>923</v>
      </c>
      <c r="C926" s="13">
        <v>2456.5054884492793</v>
      </c>
      <c r="D926" s="13">
        <v>2841.951848152195</v>
      </c>
      <c r="E926" s="13">
        <v>2173.7095971112517</v>
      </c>
      <c r="F926" s="14">
        <v>3658.6286355201014</v>
      </c>
      <c r="G926" s="13">
        <v>0</v>
      </c>
      <c r="H926" s="13">
        <v>0</v>
      </c>
      <c r="I926" s="13">
        <v>0</v>
      </c>
      <c r="J926" s="14">
        <v>0</v>
      </c>
      <c r="K926" s="13">
        <v>12</v>
      </c>
      <c r="L926" s="13">
        <v>11</v>
      </c>
      <c r="M926" s="13">
        <v>1</v>
      </c>
      <c r="N926" s="14">
        <v>1</v>
      </c>
      <c r="O926" s="13">
        <v>0.6513317423972188</v>
      </c>
      <c r="P926" s="13">
        <v>0.91486419859312207</v>
      </c>
      <c r="Q926" s="13">
        <v>0.96609041188887046</v>
      </c>
      <c r="R926" s="14">
        <v>0.98397524281341364</v>
      </c>
      <c r="S926" s="13">
        <v>1800</v>
      </c>
      <c r="T926" s="13">
        <v>2200</v>
      </c>
      <c r="U926" s="13">
        <v>400</v>
      </c>
      <c r="V926" s="14">
        <v>1100</v>
      </c>
      <c r="W926" s="13">
        <v>2000</v>
      </c>
      <c r="X926" s="13">
        <v>2600</v>
      </c>
      <c r="Y926" s="13">
        <v>1400</v>
      </c>
      <c r="Z926" s="14">
        <v>3600</v>
      </c>
      <c r="AA926" s="13">
        <v>9.6555357904858941</v>
      </c>
      <c r="AB926" s="13">
        <v>3.083709160902266</v>
      </c>
      <c r="AC926" s="13">
        <v>13.247903848588946</v>
      </c>
      <c r="AD926" s="14">
        <v>7.3798090279864148</v>
      </c>
      <c r="AE926" s="13">
        <v>115.86642948583074</v>
      </c>
      <c r="AF926" s="13">
        <v>33.920800769924924</v>
      </c>
      <c r="AG926" s="13">
        <v>13.247903848588946</v>
      </c>
      <c r="AH926" s="14">
        <v>7.3798090279864148</v>
      </c>
      <c r="AI926" s="13">
        <v>32.184655121847854</v>
      </c>
      <c r="AJ926" s="13">
        <v>8.0613412050890254</v>
      </c>
      <c r="AK926" s="13">
        <v>11.166999591424361</v>
      </c>
      <c r="AL926" s="14">
        <v>4.1580161463557044</v>
      </c>
      <c r="AM926" s="13">
        <v>386.21586146217425</v>
      </c>
      <c r="AN926" s="13">
        <v>88.674753255979283</v>
      </c>
      <c r="AO926" s="13">
        <v>11.166999591424361</v>
      </c>
      <c r="AP926" s="14">
        <v>4.1580161463557044</v>
      </c>
    </row>
    <row r="927" spans="2:42" x14ac:dyDescent="0.25">
      <c r="B927" s="11">
        <v>924</v>
      </c>
      <c r="C927" s="13">
        <v>1944.2878221926735</v>
      </c>
      <c r="D927" s="13">
        <v>2865.6159396086769</v>
      </c>
      <c r="E927" s="13">
        <v>2100</v>
      </c>
      <c r="F927" s="14">
        <v>3697.1818700849508</v>
      </c>
      <c r="G927" s="13">
        <v>0</v>
      </c>
      <c r="H927" s="13">
        <v>0</v>
      </c>
      <c r="I927" s="13">
        <v>0</v>
      </c>
      <c r="J927" s="14">
        <v>0</v>
      </c>
      <c r="K927" s="13">
        <v>9</v>
      </c>
      <c r="L927" s="13">
        <v>9</v>
      </c>
      <c r="M927" s="13">
        <v>0</v>
      </c>
      <c r="N927" s="14">
        <v>2</v>
      </c>
      <c r="O927" s="13">
        <v>0.82292342817618314</v>
      </c>
      <c r="P927" s="13">
        <v>0.90730930270964749</v>
      </c>
      <c r="Q927" s="13">
        <v>1</v>
      </c>
      <c r="R927" s="14">
        <v>0.97371460926191389</v>
      </c>
      <c r="S927" s="13">
        <v>1350</v>
      </c>
      <c r="T927" s="13">
        <v>1800</v>
      </c>
      <c r="U927" s="13">
        <v>0</v>
      </c>
      <c r="V927" s="14">
        <v>2200</v>
      </c>
      <c r="W927" s="13">
        <v>1550</v>
      </c>
      <c r="X927" s="13">
        <v>2200</v>
      </c>
      <c r="Y927" s="13">
        <v>1000</v>
      </c>
      <c r="Z927" s="14">
        <v>4700</v>
      </c>
      <c r="AA927" s="13">
        <v>3.2945315127685357</v>
      </c>
      <c r="AB927" s="13">
        <v>3.2109451444325972</v>
      </c>
      <c r="AC927" s="13">
        <v>8.9966280285792379</v>
      </c>
      <c r="AD927" s="14">
        <v>2</v>
      </c>
      <c r="AE927" s="13">
        <v>29.650783614916822</v>
      </c>
      <c r="AF927" s="13">
        <v>28.898506299893373</v>
      </c>
      <c r="AG927" s="13">
        <v>0</v>
      </c>
      <c r="AH927" s="14">
        <v>4</v>
      </c>
      <c r="AI927" s="13">
        <v>25.037719979042162</v>
      </c>
      <c r="AJ927" s="13">
        <v>11.619566422023809</v>
      </c>
      <c r="AK927" s="13">
        <v>10.13645864064002</v>
      </c>
      <c r="AL927" s="14">
        <v>7.4627406657110056</v>
      </c>
      <c r="AM927" s="13">
        <v>225.33947981137945</v>
      </c>
      <c r="AN927" s="13">
        <v>104.57609779821428</v>
      </c>
      <c r="AO927" s="13">
        <v>0</v>
      </c>
      <c r="AP927" s="14">
        <v>14.925481331422011</v>
      </c>
    </row>
    <row r="928" spans="2:42" x14ac:dyDescent="0.25">
      <c r="B928" s="11">
        <v>925</v>
      </c>
      <c r="C928" s="13">
        <v>2325.6268730601787</v>
      </c>
      <c r="D928" s="13">
        <v>2995.7041176674006</v>
      </c>
      <c r="E928" s="13">
        <v>2434.0674772147104</v>
      </c>
      <c r="F928" s="14">
        <v>3650.9683221732989</v>
      </c>
      <c r="G928" s="13">
        <v>0</v>
      </c>
      <c r="H928" s="13">
        <v>0</v>
      </c>
      <c r="I928" s="13">
        <v>0</v>
      </c>
      <c r="J928" s="14">
        <v>0</v>
      </c>
      <c r="K928" s="13">
        <v>11</v>
      </c>
      <c r="L928" s="13">
        <v>11</v>
      </c>
      <c r="M928" s="13">
        <v>5</v>
      </c>
      <c r="N928" s="14">
        <v>1</v>
      </c>
      <c r="O928" s="13">
        <v>0.68798654613697263</v>
      </c>
      <c r="P928" s="13">
        <v>0.86790947899904247</v>
      </c>
      <c r="Q928" s="13">
        <v>0.86275340337031992</v>
      </c>
      <c r="R928" s="14">
        <v>0.98603977967605061</v>
      </c>
      <c r="S928" s="13">
        <v>1650</v>
      </c>
      <c r="T928" s="13">
        <v>2200</v>
      </c>
      <c r="U928" s="13">
        <v>2000</v>
      </c>
      <c r="V928" s="14">
        <v>1100</v>
      </c>
      <c r="W928" s="13">
        <v>1850</v>
      </c>
      <c r="X928" s="13">
        <v>2600</v>
      </c>
      <c r="Y928" s="13">
        <v>3000</v>
      </c>
      <c r="Z928" s="14">
        <v>3600</v>
      </c>
      <c r="AA928" s="13">
        <v>7.9877929302928115</v>
      </c>
      <c r="AB928" s="13">
        <v>2.8451990553090454</v>
      </c>
      <c r="AC928" s="13">
        <v>12.584705938811148</v>
      </c>
      <c r="AD928" s="14">
        <v>5.8419932093090043</v>
      </c>
      <c r="AE928" s="13">
        <v>87.865722233220922</v>
      </c>
      <c r="AF928" s="13">
        <v>31.297189608399499</v>
      </c>
      <c r="AG928" s="13">
        <v>62.923529694055738</v>
      </c>
      <c r="AH928" s="14">
        <v>5.8419932093090043</v>
      </c>
      <c r="AI928" s="13">
        <v>32.857604666321684</v>
      </c>
      <c r="AJ928" s="13">
        <v>14.446650966634483</v>
      </c>
      <c r="AK928" s="13">
        <v>7.1788039758627917</v>
      </c>
      <c r="AL928" s="14">
        <v>4.2093654239345195</v>
      </c>
      <c r="AM928" s="13">
        <v>361.43365132953852</v>
      </c>
      <c r="AN928" s="13">
        <v>158.9131606329793</v>
      </c>
      <c r="AO928" s="13">
        <v>35.894019879313959</v>
      </c>
      <c r="AP928" s="14">
        <v>4.2093654239345195</v>
      </c>
    </row>
    <row r="929" spans="2:42" x14ac:dyDescent="0.25">
      <c r="B929" s="11">
        <v>926</v>
      </c>
      <c r="C929" s="13">
        <v>2359.9669030260216</v>
      </c>
      <c r="D929" s="13">
        <v>2913.2681332659713</v>
      </c>
      <c r="E929" s="13">
        <v>2523.1453093624068</v>
      </c>
      <c r="F929" s="14">
        <v>3673.1404778236674</v>
      </c>
      <c r="G929" s="13">
        <v>0</v>
      </c>
      <c r="H929" s="13">
        <v>0</v>
      </c>
      <c r="I929" s="13">
        <v>0</v>
      </c>
      <c r="J929" s="14">
        <v>0</v>
      </c>
      <c r="K929" s="13">
        <v>12</v>
      </c>
      <c r="L929" s="13">
        <v>11</v>
      </c>
      <c r="M929" s="13">
        <v>6</v>
      </c>
      <c r="N929" s="14">
        <v>1</v>
      </c>
      <c r="O929" s="13">
        <v>0.67797560972081061</v>
      </c>
      <c r="P929" s="13">
        <v>0.89246848592862738</v>
      </c>
      <c r="Q929" s="13">
        <v>0.83229451439349145</v>
      </c>
      <c r="R929" s="14">
        <v>0.98008775371776602</v>
      </c>
      <c r="S929" s="13">
        <v>1800</v>
      </c>
      <c r="T929" s="13">
        <v>2200</v>
      </c>
      <c r="U929" s="13">
        <v>2400</v>
      </c>
      <c r="V929" s="14">
        <v>1100</v>
      </c>
      <c r="W929" s="13">
        <v>2000</v>
      </c>
      <c r="X929" s="13">
        <v>2600</v>
      </c>
      <c r="Y929" s="13">
        <v>3400</v>
      </c>
      <c r="Z929" s="14">
        <v>3600</v>
      </c>
      <c r="AA929" s="13">
        <v>6.9420308901169356</v>
      </c>
      <c r="AB929" s="13">
        <v>3.4367284437438026</v>
      </c>
      <c r="AC929" s="13">
        <v>10.081643819006439</v>
      </c>
      <c r="AD929" s="14">
        <v>9.9863534603668356</v>
      </c>
      <c r="AE929" s="13">
        <v>83.304370681403228</v>
      </c>
      <c r="AF929" s="13">
        <v>37.804012881181826</v>
      </c>
      <c r="AG929" s="13">
        <v>60.489862914038639</v>
      </c>
      <c r="AH929" s="14">
        <v>9.9863534603668356</v>
      </c>
      <c r="AI929" s="13">
        <v>31.700895943385799</v>
      </c>
      <c r="AJ929" s="13">
        <v>10.640124307417718</v>
      </c>
      <c r="AK929" s="13">
        <v>10.043014453774592</v>
      </c>
      <c r="AL929" s="14">
        <v>4.3504638628416599</v>
      </c>
      <c r="AM929" s="13">
        <v>380.41075132062957</v>
      </c>
      <c r="AN929" s="13">
        <v>117.0413673815949</v>
      </c>
      <c r="AO929" s="13">
        <v>60.258086722647555</v>
      </c>
      <c r="AP929" s="14">
        <v>4.3504638628416599</v>
      </c>
    </row>
    <row r="930" spans="2:42" x14ac:dyDescent="0.25">
      <c r="B930" s="11">
        <v>927</v>
      </c>
      <c r="C930" s="13">
        <v>2077.0507066670498</v>
      </c>
      <c r="D930" s="13">
        <v>2809.7294409489814</v>
      </c>
      <c r="E930" s="13">
        <v>2271.2294008090562</v>
      </c>
      <c r="F930" s="14">
        <v>3600</v>
      </c>
      <c r="G930" s="13">
        <v>0</v>
      </c>
      <c r="H930" s="13">
        <v>0</v>
      </c>
      <c r="I930" s="13">
        <v>0</v>
      </c>
      <c r="J930" s="14">
        <v>0</v>
      </c>
      <c r="K930" s="13">
        <v>9</v>
      </c>
      <c r="L930" s="13">
        <v>9</v>
      </c>
      <c r="M930" s="13">
        <v>3</v>
      </c>
      <c r="N930" s="14">
        <v>0</v>
      </c>
      <c r="O930" s="13">
        <v>0.77032303297373439</v>
      </c>
      <c r="P930" s="13">
        <v>0.92535600122474937</v>
      </c>
      <c r="Q930" s="13">
        <v>0.92460937642491736</v>
      </c>
      <c r="R930" s="14">
        <v>1</v>
      </c>
      <c r="S930" s="13">
        <v>1350</v>
      </c>
      <c r="T930" s="13">
        <v>1800</v>
      </c>
      <c r="U930" s="13">
        <v>1200</v>
      </c>
      <c r="V930" s="14">
        <v>0</v>
      </c>
      <c r="W930" s="13">
        <v>1550</v>
      </c>
      <c r="X930" s="13">
        <v>2200</v>
      </c>
      <c r="Y930" s="13">
        <v>2200</v>
      </c>
      <c r="Z930" s="14">
        <v>2500</v>
      </c>
      <c r="AA930" s="13">
        <v>2</v>
      </c>
      <c r="AB930" s="13">
        <v>2.3576701098806248</v>
      </c>
      <c r="AC930" s="13">
        <v>8.5144552162032401</v>
      </c>
      <c r="AD930" s="14">
        <v>4.1098477650174061</v>
      </c>
      <c r="AE930" s="13">
        <v>18</v>
      </c>
      <c r="AF930" s="13">
        <v>21.219030988925624</v>
      </c>
      <c r="AG930" s="13">
        <v>25.543365648609722</v>
      </c>
      <c r="AH930" s="14">
        <v>0</v>
      </c>
      <c r="AI930" s="13">
        <v>34.748314724202501</v>
      </c>
      <c r="AJ930" s="13">
        <v>9.5853696941594837</v>
      </c>
      <c r="AK930" s="13">
        <v>9.5792944418166019</v>
      </c>
      <c r="AL930" s="14">
        <v>3.8826438227554405</v>
      </c>
      <c r="AM930" s="13">
        <v>312.7348325178225</v>
      </c>
      <c r="AN930" s="13">
        <v>86.268327247435352</v>
      </c>
      <c r="AO930" s="13">
        <v>28.737883325449808</v>
      </c>
      <c r="AP930" s="14">
        <v>0</v>
      </c>
    </row>
    <row r="931" spans="2:42" x14ac:dyDescent="0.25">
      <c r="B931" s="11">
        <v>928</v>
      </c>
      <c r="C931" s="13">
        <v>3286.7519874522318</v>
      </c>
      <c r="D931" s="13">
        <v>3234.0676910827988</v>
      </c>
      <c r="E931" s="13">
        <v>2320.8187598662475</v>
      </c>
      <c r="F931" s="14">
        <v>3746.0405686570689</v>
      </c>
      <c r="G931" s="13">
        <v>0</v>
      </c>
      <c r="H931" s="13">
        <v>0</v>
      </c>
      <c r="I931" s="13">
        <v>0</v>
      </c>
      <c r="J931" s="14">
        <v>0</v>
      </c>
      <c r="K931" s="13">
        <v>17</v>
      </c>
      <c r="L931" s="13">
        <v>16</v>
      </c>
      <c r="M931" s="13">
        <v>4</v>
      </c>
      <c r="N931" s="14">
        <v>3</v>
      </c>
      <c r="O931" s="13">
        <v>0.48680277858149579</v>
      </c>
      <c r="P931" s="13">
        <v>0.80394111946664093</v>
      </c>
      <c r="Q931" s="13">
        <v>0.90485307871306009</v>
      </c>
      <c r="R931" s="14">
        <v>0.96101468577810323</v>
      </c>
      <c r="S931" s="13">
        <v>2550</v>
      </c>
      <c r="T931" s="13">
        <v>3200</v>
      </c>
      <c r="U931" s="13">
        <v>1600</v>
      </c>
      <c r="V931" s="14">
        <v>3300</v>
      </c>
      <c r="W931" s="13">
        <v>2750</v>
      </c>
      <c r="X931" s="13">
        <v>3600</v>
      </c>
      <c r="Y931" s="13">
        <v>2600</v>
      </c>
      <c r="Z931" s="14">
        <v>5800</v>
      </c>
      <c r="AA931" s="13">
        <v>5.9288984610381403</v>
      </c>
      <c r="AB931" s="13">
        <v>3.7161685629998069</v>
      </c>
      <c r="AC931" s="13">
        <v>4.1134946667945771</v>
      </c>
      <c r="AD931" s="14">
        <v>3.8728609911628329</v>
      </c>
      <c r="AE931" s="13">
        <v>100.79127383764839</v>
      </c>
      <c r="AF931" s="13">
        <v>59.458697007996911</v>
      </c>
      <c r="AG931" s="13">
        <v>16.453978667178308</v>
      </c>
      <c r="AH931" s="14">
        <v>11.618582973488499</v>
      </c>
      <c r="AI931" s="13">
        <v>37.541925000293986</v>
      </c>
      <c r="AJ931" s="13">
        <v>13.929130685002514</v>
      </c>
      <c r="AK931" s="13">
        <v>13.01295116485462</v>
      </c>
      <c r="AL931" s="14">
        <v>5.4836144220923844</v>
      </c>
      <c r="AM931" s="13">
        <v>638.21272500499776</v>
      </c>
      <c r="AN931" s="13">
        <v>222.86609096004022</v>
      </c>
      <c r="AO931" s="13">
        <v>52.05180465941848</v>
      </c>
      <c r="AP931" s="14">
        <v>16.450843266277154</v>
      </c>
    </row>
    <row r="932" spans="2:42" x14ac:dyDescent="0.25">
      <c r="B932" s="11">
        <v>929</v>
      </c>
      <c r="C932" s="13">
        <v>2087.9019181978483</v>
      </c>
      <c r="D932" s="13">
        <v>2988.9681679485179</v>
      </c>
      <c r="E932" s="13">
        <v>2621.833050468028</v>
      </c>
      <c r="F932" s="14">
        <v>3600</v>
      </c>
      <c r="G932" s="13">
        <v>0</v>
      </c>
      <c r="H932" s="13">
        <v>0</v>
      </c>
      <c r="I932" s="13">
        <v>0</v>
      </c>
      <c r="J932" s="14">
        <v>0</v>
      </c>
      <c r="K932" s="13">
        <v>9</v>
      </c>
      <c r="L932" s="13">
        <v>12</v>
      </c>
      <c r="M932" s="13">
        <v>8</v>
      </c>
      <c r="N932" s="14">
        <v>0</v>
      </c>
      <c r="O932" s="13">
        <v>0.76631952203052911</v>
      </c>
      <c r="P932" s="13">
        <v>0.86986540301113791</v>
      </c>
      <c r="Q932" s="13">
        <v>0.80096633140890694</v>
      </c>
      <c r="R932" s="14">
        <v>1</v>
      </c>
      <c r="S932" s="13">
        <v>1350</v>
      </c>
      <c r="T932" s="13">
        <v>2400</v>
      </c>
      <c r="U932" s="13">
        <v>3200</v>
      </c>
      <c r="V932" s="14">
        <v>0</v>
      </c>
      <c r="W932" s="13">
        <v>1550</v>
      </c>
      <c r="X932" s="13">
        <v>2800</v>
      </c>
      <c r="Y932" s="13">
        <v>4200</v>
      </c>
      <c r="Z932" s="14">
        <v>2500</v>
      </c>
      <c r="AA932" s="13">
        <v>2.3479118401048851</v>
      </c>
      <c r="AB932" s="13">
        <v>3.2738560096234588</v>
      </c>
      <c r="AC932" s="13">
        <v>8.9963097278649151</v>
      </c>
      <c r="AD932" s="14">
        <v>6.9121129989689187</v>
      </c>
      <c r="AE932" s="13">
        <v>21.131206560943966</v>
      </c>
      <c r="AF932" s="13">
        <v>39.286272115481509</v>
      </c>
      <c r="AG932" s="13">
        <v>71.970477822919321</v>
      </c>
      <c r="AH932" s="14">
        <v>0</v>
      </c>
      <c r="AI932" s="13">
        <v>35.040964635010454</v>
      </c>
      <c r="AJ932" s="13">
        <v>12.342295629039995</v>
      </c>
      <c r="AK932" s="13">
        <v>8.9167204453334623</v>
      </c>
      <c r="AL932" s="14">
        <v>5.4704439173808534</v>
      </c>
      <c r="AM932" s="13">
        <v>315.36868171509411</v>
      </c>
      <c r="AN932" s="13">
        <v>148.10754754847994</v>
      </c>
      <c r="AO932" s="13">
        <v>71.333763562667698</v>
      </c>
      <c r="AP932" s="14">
        <v>0</v>
      </c>
    </row>
    <row r="933" spans="2:42" x14ac:dyDescent="0.25">
      <c r="B933" s="11">
        <v>930</v>
      </c>
      <c r="C933" s="13">
        <v>2286.7745595228685</v>
      </c>
      <c r="D933" s="13">
        <v>2914.706911613966</v>
      </c>
      <c r="E933" s="13">
        <v>2486.0410302848759</v>
      </c>
      <c r="F933" s="14">
        <v>3600</v>
      </c>
      <c r="G933" s="13">
        <v>0</v>
      </c>
      <c r="H933" s="13">
        <v>0</v>
      </c>
      <c r="I933" s="13">
        <v>0</v>
      </c>
      <c r="J933" s="14">
        <v>0</v>
      </c>
      <c r="K933" s="13">
        <v>11</v>
      </c>
      <c r="L933" s="13">
        <v>14</v>
      </c>
      <c r="M933" s="13">
        <v>4</v>
      </c>
      <c r="N933" s="14">
        <v>0</v>
      </c>
      <c r="O933" s="13">
        <v>0.69967544169891294</v>
      </c>
      <c r="P933" s="13">
        <v>0.89202793928954494</v>
      </c>
      <c r="Q933" s="13">
        <v>0.84471654909064819</v>
      </c>
      <c r="R933" s="14">
        <v>1</v>
      </c>
      <c r="S933" s="13">
        <v>1650</v>
      </c>
      <c r="T933" s="13">
        <v>2800</v>
      </c>
      <c r="U933" s="13">
        <v>1600</v>
      </c>
      <c r="V933" s="14">
        <v>0</v>
      </c>
      <c r="W933" s="13">
        <v>1850</v>
      </c>
      <c r="X933" s="13">
        <v>3200</v>
      </c>
      <c r="Y933" s="13">
        <v>2600</v>
      </c>
      <c r="Z933" s="14">
        <v>2500</v>
      </c>
      <c r="AA933" s="13">
        <v>5.1688471229125312</v>
      </c>
      <c r="AB933" s="13">
        <v>2.5868149529243651</v>
      </c>
      <c r="AC933" s="13">
        <v>11.143527173865314</v>
      </c>
      <c r="AD933" s="14">
        <v>6.1191391607288343</v>
      </c>
      <c r="AE933" s="13">
        <v>56.857318352037844</v>
      </c>
      <c r="AF933" s="13">
        <v>36.215409340941115</v>
      </c>
      <c r="AG933" s="13">
        <v>44.574108695461256</v>
      </c>
      <c r="AH933" s="14">
        <v>0</v>
      </c>
      <c r="AI933" s="13">
        <v>34.146367781957046</v>
      </c>
      <c r="AJ933" s="13">
        <v>8.5188827201510087</v>
      </c>
      <c r="AK933" s="13">
        <v>16.807493989817999</v>
      </c>
      <c r="AL933" s="14">
        <v>6.7218310617726615</v>
      </c>
      <c r="AM933" s="13">
        <v>375.61004560152753</v>
      </c>
      <c r="AN933" s="13">
        <v>119.26435808211411</v>
      </c>
      <c r="AO933" s="13">
        <v>67.229975959271997</v>
      </c>
      <c r="AP933" s="14">
        <v>0</v>
      </c>
    </row>
    <row r="934" spans="2:42" x14ac:dyDescent="0.25">
      <c r="B934" s="11">
        <v>931</v>
      </c>
      <c r="C934" s="13">
        <v>2263.8724710316519</v>
      </c>
      <c r="D934" s="13">
        <v>2882.2566980075608</v>
      </c>
      <c r="E934" s="13">
        <v>2332.4406829976529</v>
      </c>
      <c r="F934" s="14">
        <v>3640.5173015244477</v>
      </c>
      <c r="G934" s="13">
        <v>0</v>
      </c>
      <c r="H934" s="13">
        <v>0</v>
      </c>
      <c r="I934" s="13">
        <v>0</v>
      </c>
      <c r="J934" s="14">
        <v>0</v>
      </c>
      <c r="K934" s="13">
        <v>13</v>
      </c>
      <c r="L934" s="13">
        <v>9</v>
      </c>
      <c r="M934" s="13">
        <v>4</v>
      </c>
      <c r="N934" s="14">
        <v>1</v>
      </c>
      <c r="O934" s="13">
        <v>0.70675359167686524</v>
      </c>
      <c r="P934" s="13">
        <v>0.90207093691457862</v>
      </c>
      <c r="Q934" s="13">
        <v>0.90034443975701872</v>
      </c>
      <c r="R934" s="14">
        <v>0.98887045489181402</v>
      </c>
      <c r="S934" s="13">
        <v>1950</v>
      </c>
      <c r="T934" s="13">
        <v>1800</v>
      </c>
      <c r="U934" s="13">
        <v>1600</v>
      </c>
      <c r="V934" s="14">
        <v>1100</v>
      </c>
      <c r="W934" s="13">
        <v>2150</v>
      </c>
      <c r="X934" s="13">
        <v>2200</v>
      </c>
      <c r="Y934" s="13">
        <v>2600</v>
      </c>
      <c r="Z934" s="14">
        <v>3600</v>
      </c>
      <c r="AA934" s="13">
        <v>2</v>
      </c>
      <c r="AB934" s="13">
        <v>2</v>
      </c>
      <c r="AC934" s="13">
        <v>10.974414754022387</v>
      </c>
      <c r="AD934" s="14">
        <v>4.8090452325224886</v>
      </c>
      <c r="AE934" s="13">
        <v>26</v>
      </c>
      <c r="AF934" s="13">
        <v>18</v>
      </c>
      <c r="AG934" s="13">
        <v>43.897659016089548</v>
      </c>
      <c r="AH934" s="14">
        <v>4.8090452325224886</v>
      </c>
      <c r="AI934" s="13">
        <v>30.482679075793381</v>
      </c>
      <c r="AJ934" s="13">
        <v>13.668650093667427</v>
      </c>
      <c r="AK934" s="13">
        <v>6.9635860897142603</v>
      </c>
      <c r="AL934" s="14">
        <v>3.2042272453714515</v>
      </c>
      <c r="AM934" s="13">
        <v>396.27482798531395</v>
      </c>
      <c r="AN934" s="13">
        <v>123.01785084300684</v>
      </c>
      <c r="AO934" s="13">
        <v>27.854344358857041</v>
      </c>
      <c r="AP934" s="14">
        <v>3.2042272453714515</v>
      </c>
    </row>
    <row r="935" spans="2:42" x14ac:dyDescent="0.25">
      <c r="B935" s="11">
        <v>932</v>
      </c>
      <c r="C935" s="13">
        <v>2111.9208914606652</v>
      </c>
      <c r="D935" s="13">
        <v>2996.9460035619522</v>
      </c>
      <c r="E935" s="13">
        <v>2172.0210787732281</v>
      </c>
      <c r="F935" s="14">
        <v>3600</v>
      </c>
      <c r="G935" s="13">
        <v>0</v>
      </c>
      <c r="H935" s="13">
        <v>0</v>
      </c>
      <c r="I935" s="13">
        <v>0</v>
      </c>
      <c r="J935" s="14">
        <v>0</v>
      </c>
      <c r="K935" s="13">
        <v>8</v>
      </c>
      <c r="L935" s="13">
        <v>13</v>
      </c>
      <c r="M935" s="13">
        <v>1</v>
      </c>
      <c r="N935" s="14">
        <v>0</v>
      </c>
      <c r="O935" s="13">
        <v>0.75760413492258893</v>
      </c>
      <c r="P935" s="13">
        <v>0.86754983136493913</v>
      </c>
      <c r="Q935" s="13">
        <v>0.96684144574973185</v>
      </c>
      <c r="R935" s="14">
        <v>1</v>
      </c>
      <c r="S935" s="13">
        <v>1200</v>
      </c>
      <c r="T935" s="13">
        <v>2600</v>
      </c>
      <c r="U935" s="13">
        <v>400</v>
      </c>
      <c r="V935" s="14">
        <v>0</v>
      </c>
      <c r="W935" s="13">
        <v>1400</v>
      </c>
      <c r="X935" s="13">
        <v>3000</v>
      </c>
      <c r="Y935" s="13">
        <v>1400</v>
      </c>
      <c r="Z935" s="14">
        <v>2500</v>
      </c>
      <c r="AA935" s="13">
        <v>7.180728376081424</v>
      </c>
      <c r="AB935" s="13">
        <v>4.4863807365109842</v>
      </c>
      <c r="AC935" s="13">
        <v>12.745524542069091</v>
      </c>
      <c r="AD935" s="14">
        <v>5.1686832676932326</v>
      </c>
      <c r="AE935" s="13">
        <v>57.445827008651392</v>
      </c>
      <c r="AF935" s="13">
        <v>58.322949574642792</v>
      </c>
      <c r="AG935" s="13">
        <v>12.745524542069091</v>
      </c>
      <c r="AH935" s="14">
        <v>0</v>
      </c>
      <c r="AI935" s="13">
        <v>36.450527337852577</v>
      </c>
      <c r="AJ935" s="13">
        <v>10.185022558449599</v>
      </c>
      <c r="AK935" s="13">
        <v>11.128634518123908</v>
      </c>
      <c r="AL935" s="14">
        <v>6.2490927422860043</v>
      </c>
      <c r="AM935" s="13">
        <v>291.60421870282062</v>
      </c>
      <c r="AN935" s="13">
        <v>132.4052932598448</v>
      </c>
      <c r="AO935" s="13">
        <v>11.128634518123908</v>
      </c>
      <c r="AP935" s="14">
        <v>0</v>
      </c>
    </row>
    <row r="936" spans="2:42" x14ac:dyDescent="0.25">
      <c r="B936" s="11">
        <v>933</v>
      </c>
      <c r="C936" s="13">
        <v>2357.6647164916262</v>
      </c>
      <c r="D936" s="13">
        <v>2959.6133212603741</v>
      </c>
      <c r="E936" s="13">
        <v>2268.4653800361066</v>
      </c>
      <c r="F936" s="14">
        <v>3600</v>
      </c>
      <c r="G936" s="13">
        <v>0</v>
      </c>
      <c r="H936" s="13">
        <v>0</v>
      </c>
      <c r="I936" s="13">
        <v>0</v>
      </c>
      <c r="J936" s="14">
        <v>0</v>
      </c>
      <c r="K936" s="13">
        <v>13</v>
      </c>
      <c r="L936" s="13">
        <v>12</v>
      </c>
      <c r="M936" s="13">
        <v>3</v>
      </c>
      <c r="N936" s="14">
        <v>0</v>
      </c>
      <c r="O936" s="13">
        <v>0.67863763189403559</v>
      </c>
      <c r="P936" s="13">
        <v>0.87849314007438306</v>
      </c>
      <c r="Q936" s="13">
        <v>0.92573597044120404</v>
      </c>
      <c r="R936" s="14">
        <v>1</v>
      </c>
      <c r="S936" s="13">
        <v>1950</v>
      </c>
      <c r="T936" s="13">
        <v>2400</v>
      </c>
      <c r="U936" s="13">
        <v>1200</v>
      </c>
      <c r="V936" s="14">
        <v>0</v>
      </c>
      <c r="W936" s="13">
        <v>2150</v>
      </c>
      <c r="X936" s="13">
        <v>2800</v>
      </c>
      <c r="Y936" s="13">
        <v>2200</v>
      </c>
      <c r="Z936" s="14">
        <v>2500</v>
      </c>
      <c r="AA936" s="13">
        <v>7.4107245062205145</v>
      </c>
      <c r="AB936" s="13">
        <v>2</v>
      </c>
      <c r="AC936" s="13">
        <v>10.248601199293411</v>
      </c>
      <c r="AD936" s="14">
        <v>4.0701842477229233</v>
      </c>
      <c r="AE936" s="13">
        <v>96.339418580866692</v>
      </c>
      <c r="AF936" s="13">
        <v>24</v>
      </c>
      <c r="AG936" s="13">
        <v>30.745803597880233</v>
      </c>
      <c r="AH936" s="14">
        <v>0</v>
      </c>
      <c r="AI936" s="13">
        <v>28.186337807055541</v>
      </c>
      <c r="AJ936" s="13">
        <v>12.58082319107403</v>
      </c>
      <c r="AK936" s="13">
        <v>7.5747658948176237</v>
      </c>
      <c r="AL936" s="14">
        <v>4.6403601190361661</v>
      </c>
      <c r="AM936" s="13">
        <v>366.42239149172201</v>
      </c>
      <c r="AN936" s="13">
        <v>150.96987829288835</v>
      </c>
      <c r="AO936" s="13">
        <v>22.724297684452871</v>
      </c>
      <c r="AP936" s="14">
        <v>0</v>
      </c>
    </row>
    <row r="937" spans="2:42" x14ac:dyDescent="0.25">
      <c r="B937" s="11">
        <v>934</v>
      </c>
      <c r="C937" s="13">
        <v>2053.4024929363359</v>
      </c>
      <c r="D937" s="13">
        <v>2958.2530768244014</v>
      </c>
      <c r="E937" s="13">
        <v>2560.3121534915367</v>
      </c>
      <c r="F937" s="14">
        <v>3600</v>
      </c>
      <c r="G937" s="13">
        <v>0</v>
      </c>
      <c r="H937" s="13">
        <v>0</v>
      </c>
      <c r="I937" s="13">
        <v>0</v>
      </c>
      <c r="J937" s="14">
        <v>0</v>
      </c>
      <c r="K937" s="13">
        <v>10</v>
      </c>
      <c r="L937" s="13">
        <v>19</v>
      </c>
      <c r="M937" s="13">
        <v>8</v>
      </c>
      <c r="N937" s="14">
        <v>0</v>
      </c>
      <c r="O937" s="13">
        <v>0.77919453468278543</v>
      </c>
      <c r="P937" s="13">
        <v>0.87889708300110159</v>
      </c>
      <c r="Q937" s="13">
        <v>0.820212487425097</v>
      </c>
      <c r="R937" s="14">
        <v>1</v>
      </c>
      <c r="S937" s="13">
        <v>1500</v>
      </c>
      <c r="T937" s="13">
        <v>3800</v>
      </c>
      <c r="U937" s="13">
        <v>3200</v>
      </c>
      <c r="V937" s="14">
        <v>0</v>
      </c>
      <c r="W937" s="13">
        <v>1700</v>
      </c>
      <c r="X937" s="13">
        <v>4200</v>
      </c>
      <c r="Y937" s="13">
        <v>4200</v>
      </c>
      <c r="Z937" s="14">
        <v>2500</v>
      </c>
      <c r="AA937" s="13">
        <v>2</v>
      </c>
      <c r="AB937" s="13">
        <v>3.2907508921759767</v>
      </c>
      <c r="AC937" s="13">
        <v>8.4789912781510655</v>
      </c>
      <c r="AD937" s="14">
        <v>5.552401834267501</v>
      </c>
      <c r="AE937" s="13">
        <v>20</v>
      </c>
      <c r="AF937" s="13">
        <v>62.524266951343556</v>
      </c>
      <c r="AG937" s="13">
        <v>67.831930225208524</v>
      </c>
      <c r="AH937" s="14">
        <v>0</v>
      </c>
      <c r="AI937" s="13">
        <v>29.795987005678903</v>
      </c>
      <c r="AJ937" s="13">
        <v>5.8875754487931609</v>
      </c>
      <c r="AK937" s="13">
        <v>7.7018848535902089</v>
      </c>
      <c r="AL937" s="14">
        <v>6.1264197538970731</v>
      </c>
      <c r="AM937" s="13">
        <v>297.95987005678904</v>
      </c>
      <c r="AN937" s="13">
        <v>111.86393352707006</v>
      </c>
      <c r="AO937" s="13">
        <v>61.615078828721671</v>
      </c>
      <c r="AP937" s="14">
        <v>0</v>
      </c>
    </row>
    <row r="938" spans="2:42" x14ac:dyDescent="0.25">
      <c r="B938" s="11">
        <v>935</v>
      </c>
      <c r="C938" s="13">
        <v>1945.7002554238766</v>
      </c>
      <c r="D938" s="13">
        <v>2853.8197825986031</v>
      </c>
      <c r="E938" s="13">
        <v>2201.1896742921176</v>
      </c>
      <c r="F938" s="14">
        <v>3636.0326735384947</v>
      </c>
      <c r="G938" s="13">
        <v>0</v>
      </c>
      <c r="H938" s="13">
        <v>0</v>
      </c>
      <c r="I938" s="13">
        <v>0</v>
      </c>
      <c r="J938" s="14">
        <v>0</v>
      </c>
      <c r="K938" s="13">
        <v>8</v>
      </c>
      <c r="L938" s="13">
        <v>13</v>
      </c>
      <c r="M938" s="13">
        <v>2</v>
      </c>
      <c r="N938" s="14">
        <v>1</v>
      </c>
      <c r="O938" s="13">
        <v>0.82232604715952784</v>
      </c>
      <c r="P938" s="13">
        <v>0.91105963167461035</v>
      </c>
      <c r="Q938" s="13">
        <v>0.95402955253065169</v>
      </c>
      <c r="R938" s="14">
        <v>0.990090112830744</v>
      </c>
      <c r="S938" s="13">
        <v>1200</v>
      </c>
      <c r="T938" s="13">
        <v>2600</v>
      </c>
      <c r="U938" s="13">
        <v>800</v>
      </c>
      <c r="V938" s="14">
        <v>1100</v>
      </c>
      <c r="W938" s="13">
        <v>1400</v>
      </c>
      <c r="X938" s="13">
        <v>3000</v>
      </c>
      <c r="Y938" s="13">
        <v>1800</v>
      </c>
      <c r="Z938" s="14">
        <v>3600</v>
      </c>
      <c r="AA938" s="13">
        <v>2.3495456050083803</v>
      </c>
      <c r="AB938" s="13">
        <v>3.5409131938403329</v>
      </c>
      <c r="AC938" s="13">
        <v>8.7563051790763033</v>
      </c>
      <c r="AD938" s="14">
        <v>2</v>
      </c>
      <c r="AE938" s="13">
        <v>18.796364840067042</v>
      </c>
      <c r="AF938" s="13">
        <v>46.03187151992433</v>
      </c>
      <c r="AG938" s="13">
        <v>17.512610358152607</v>
      </c>
      <c r="AH938" s="14">
        <v>2</v>
      </c>
      <c r="AI938" s="13">
        <v>29.631765906276616</v>
      </c>
      <c r="AJ938" s="13">
        <v>6.3109429898951417</v>
      </c>
      <c r="AK938" s="13">
        <v>7.7930559098890804</v>
      </c>
      <c r="AL938" s="14">
        <v>5.1351187618642964</v>
      </c>
      <c r="AM938" s="13">
        <v>237.05412725021293</v>
      </c>
      <c r="AN938" s="13">
        <v>82.042258868636836</v>
      </c>
      <c r="AO938" s="13">
        <v>15.586111819778161</v>
      </c>
      <c r="AP938" s="14">
        <v>5.1351187618642964</v>
      </c>
    </row>
    <row r="939" spans="2:42" x14ac:dyDescent="0.25">
      <c r="B939" s="11">
        <v>936</v>
      </c>
      <c r="C939" s="13">
        <v>1842.968916613532</v>
      </c>
      <c r="D939" s="13">
        <v>2965.2579316580163</v>
      </c>
      <c r="E939" s="13">
        <v>2300.2369068726102</v>
      </c>
      <c r="F939" s="14">
        <v>3600</v>
      </c>
      <c r="G939" s="13">
        <v>0</v>
      </c>
      <c r="H939" s="13">
        <v>0</v>
      </c>
      <c r="I939" s="13">
        <v>0</v>
      </c>
      <c r="J939" s="14">
        <v>0</v>
      </c>
      <c r="K939" s="13">
        <v>5</v>
      </c>
      <c r="L939" s="13">
        <v>13</v>
      </c>
      <c r="M939" s="13">
        <v>3</v>
      </c>
      <c r="N939" s="14">
        <v>0</v>
      </c>
      <c r="O939" s="13">
        <v>0.86816439798670664</v>
      </c>
      <c r="P939" s="13">
        <v>0.87682085670915533</v>
      </c>
      <c r="Q939" s="13">
        <v>0.91294944174039394</v>
      </c>
      <c r="R939" s="14">
        <v>1</v>
      </c>
      <c r="S939" s="13">
        <v>750</v>
      </c>
      <c r="T939" s="13">
        <v>2600</v>
      </c>
      <c r="U939" s="13">
        <v>1200</v>
      </c>
      <c r="V939" s="14">
        <v>0</v>
      </c>
      <c r="W939" s="13">
        <v>950</v>
      </c>
      <c r="X939" s="13">
        <v>3000</v>
      </c>
      <c r="Y939" s="13">
        <v>2200</v>
      </c>
      <c r="Z939" s="14">
        <v>2500</v>
      </c>
      <c r="AA939" s="13">
        <v>7.2847636179243143</v>
      </c>
      <c r="AB939" s="13">
        <v>2.5637839694968734</v>
      </c>
      <c r="AC939" s="13">
        <v>9.4653071356434069</v>
      </c>
      <c r="AD939" s="14">
        <v>2.692842204233409</v>
      </c>
      <c r="AE939" s="13">
        <v>36.42381808962157</v>
      </c>
      <c r="AF939" s="13">
        <v>33.329191603459357</v>
      </c>
      <c r="AG939" s="13">
        <v>28.395921406930221</v>
      </c>
      <c r="AH939" s="14">
        <v>0</v>
      </c>
      <c r="AI939" s="13">
        <v>30.683889761904172</v>
      </c>
      <c r="AJ939" s="13">
        <v>11.080674979642843</v>
      </c>
      <c r="AK939" s="13">
        <v>11.426826846662065</v>
      </c>
      <c r="AL939" s="14">
        <v>4.4397993652821288</v>
      </c>
      <c r="AM939" s="13">
        <v>153.41944880952087</v>
      </c>
      <c r="AN939" s="13">
        <v>144.04877473535697</v>
      </c>
      <c r="AO939" s="13">
        <v>34.280480539986193</v>
      </c>
      <c r="AP939" s="14">
        <v>0</v>
      </c>
    </row>
    <row r="940" spans="2:42" x14ac:dyDescent="0.25">
      <c r="B940" s="11">
        <v>937</v>
      </c>
      <c r="C940" s="13">
        <v>2409.1680770416356</v>
      </c>
      <c r="D940" s="13">
        <v>3183.6236785039232</v>
      </c>
      <c r="E940" s="13">
        <v>2501.9936390856692</v>
      </c>
      <c r="F940" s="14">
        <v>3649.8702012309045</v>
      </c>
      <c r="G940" s="13">
        <v>0</v>
      </c>
      <c r="H940" s="13">
        <v>0</v>
      </c>
      <c r="I940" s="13">
        <v>0</v>
      </c>
      <c r="J940" s="14">
        <v>0</v>
      </c>
      <c r="K940" s="13">
        <v>15</v>
      </c>
      <c r="L940" s="13">
        <v>18</v>
      </c>
      <c r="M940" s="13">
        <v>5</v>
      </c>
      <c r="N940" s="14">
        <v>1</v>
      </c>
      <c r="O940" s="13">
        <v>0.66412967000822032</v>
      </c>
      <c r="P940" s="13">
        <v>0.81667943907924923</v>
      </c>
      <c r="Q940" s="13">
        <v>0.83933067102737557</v>
      </c>
      <c r="R940" s="14">
        <v>0.98633644527575637</v>
      </c>
      <c r="S940" s="13">
        <v>2250</v>
      </c>
      <c r="T940" s="13">
        <v>3600</v>
      </c>
      <c r="U940" s="13">
        <v>2000</v>
      </c>
      <c r="V940" s="14">
        <v>1100</v>
      </c>
      <c r="W940" s="13">
        <v>2450</v>
      </c>
      <c r="X940" s="13">
        <v>4000</v>
      </c>
      <c r="Y940" s="13">
        <v>3000</v>
      </c>
      <c r="Z940" s="14">
        <v>3600</v>
      </c>
      <c r="AA940" s="13">
        <v>3.7311879023990544</v>
      </c>
      <c r="AB940" s="13">
        <v>2</v>
      </c>
      <c r="AC940" s="13">
        <v>7.6291197810997584</v>
      </c>
      <c r="AD940" s="14">
        <v>4.3213380747485077</v>
      </c>
      <c r="AE940" s="13">
        <v>55.967818535985813</v>
      </c>
      <c r="AF940" s="13">
        <v>36</v>
      </c>
      <c r="AG940" s="13">
        <v>38.145598905498794</v>
      </c>
      <c r="AH940" s="14">
        <v>4.3213380747485077</v>
      </c>
      <c r="AI940" s="13">
        <v>28.512363776811796</v>
      </c>
      <c r="AJ940" s="13">
        <v>12.665644873660053</v>
      </c>
      <c r="AK940" s="13">
        <v>15.507263590958145</v>
      </c>
      <c r="AL940" s="14">
        <v>5.5164213267068751</v>
      </c>
      <c r="AM940" s="13">
        <v>427.68545665217692</v>
      </c>
      <c r="AN940" s="13">
        <v>227.98160772588096</v>
      </c>
      <c r="AO940" s="13">
        <v>77.536317954790718</v>
      </c>
      <c r="AP940" s="14">
        <v>5.5164213267068751</v>
      </c>
    </row>
    <row r="941" spans="2:42" x14ac:dyDescent="0.25">
      <c r="B941" s="11">
        <v>938</v>
      </c>
      <c r="C941" s="13">
        <v>2221.7230301777608</v>
      </c>
      <c r="D941" s="13">
        <v>2961.0710995891336</v>
      </c>
      <c r="E941" s="13">
        <v>2305.3831061803312</v>
      </c>
      <c r="F941" s="14">
        <v>3748.5605382778417</v>
      </c>
      <c r="G941" s="13">
        <v>0</v>
      </c>
      <c r="H941" s="13">
        <v>0</v>
      </c>
      <c r="I941" s="13">
        <v>0</v>
      </c>
      <c r="J941" s="14">
        <v>0</v>
      </c>
      <c r="K941" s="13">
        <v>10</v>
      </c>
      <c r="L941" s="13">
        <v>18</v>
      </c>
      <c r="M941" s="13">
        <v>3</v>
      </c>
      <c r="N941" s="14">
        <v>2</v>
      </c>
      <c r="O941" s="13">
        <v>0.72016177456286412</v>
      </c>
      <c r="P941" s="13">
        <v>0.87806064513640536</v>
      </c>
      <c r="Q941" s="13">
        <v>0.91091150723290426</v>
      </c>
      <c r="R941" s="14">
        <v>0.9603686437071407</v>
      </c>
      <c r="S941" s="13">
        <v>1500</v>
      </c>
      <c r="T941" s="13">
        <v>3600</v>
      </c>
      <c r="U941" s="13">
        <v>1200</v>
      </c>
      <c r="V941" s="14">
        <v>2200</v>
      </c>
      <c r="W941" s="13">
        <v>1700</v>
      </c>
      <c r="X941" s="13">
        <v>4000</v>
      </c>
      <c r="Y941" s="13">
        <v>2200</v>
      </c>
      <c r="Z941" s="14">
        <v>4700</v>
      </c>
      <c r="AA941" s="13">
        <v>10.178327893605296</v>
      </c>
      <c r="AB941" s="13">
        <v>2</v>
      </c>
      <c r="AC941" s="13">
        <v>9.7662497021013799</v>
      </c>
      <c r="AD941" s="14">
        <v>9.1826600387768806</v>
      </c>
      <c r="AE941" s="13">
        <v>101.78327893605297</v>
      </c>
      <c r="AF941" s="13">
        <v>36</v>
      </c>
      <c r="AG941" s="13">
        <v>29.29874910630414</v>
      </c>
      <c r="AH941" s="14">
        <v>18.365320077553761</v>
      </c>
      <c r="AI941" s="13">
        <v>30.118376569342267</v>
      </c>
      <c r="AJ941" s="13">
        <v>7.7551483890875677</v>
      </c>
      <c r="AK941" s="13">
        <v>11.614988562001622</v>
      </c>
      <c r="AL941" s="14">
        <v>5.0846282266524732</v>
      </c>
      <c r="AM941" s="13">
        <v>301.18376569342269</v>
      </c>
      <c r="AN941" s="13">
        <v>139.59267100357621</v>
      </c>
      <c r="AO941" s="13">
        <v>34.844965686004869</v>
      </c>
      <c r="AP941" s="14">
        <v>10.169256453304946</v>
      </c>
    </row>
    <row r="942" spans="2:42" x14ac:dyDescent="0.25">
      <c r="B942" s="11">
        <v>939</v>
      </c>
      <c r="C942" s="13">
        <v>1934.2324043332856</v>
      </c>
      <c r="D942" s="13">
        <v>2873.4615126860845</v>
      </c>
      <c r="E942" s="13">
        <v>2218.5842977609445</v>
      </c>
      <c r="F942" s="14">
        <v>3644.2994550026483</v>
      </c>
      <c r="G942" s="13">
        <v>0</v>
      </c>
      <c r="H942" s="13">
        <v>0</v>
      </c>
      <c r="I942" s="13">
        <v>0</v>
      </c>
      <c r="J942" s="14">
        <v>0</v>
      </c>
      <c r="K942" s="13">
        <v>8</v>
      </c>
      <c r="L942" s="13">
        <v>10</v>
      </c>
      <c r="M942" s="13">
        <v>2</v>
      </c>
      <c r="N942" s="14">
        <v>1</v>
      </c>
      <c r="O942" s="13">
        <v>0.82720152780787848</v>
      </c>
      <c r="P942" s="13">
        <v>0.90483202524941586</v>
      </c>
      <c r="Q942" s="13">
        <v>0.94654956411589908</v>
      </c>
      <c r="R942" s="14">
        <v>0.98784417813365011</v>
      </c>
      <c r="S942" s="13">
        <v>1200</v>
      </c>
      <c r="T942" s="13">
        <v>2000</v>
      </c>
      <c r="U942" s="13">
        <v>800</v>
      </c>
      <c r="V942" s="14">
        <v>1100</v>
      </c>
      <c r="W942" s="13">
        <v>1400</v>
      </c>
      <c r="X942" s="13">
        <v>2400</v>
      </c>
      <c r="Y942" s="13">
        <v>1800</v>
      </c>
      <c r="Z942" s="14">
        <v>3600</v>
      </c>
      <c r="AA942" s="13">
        <v>3.8720530092561516</v>
      </c>
      <c r="AB942" s="13">
        <v>2.7616625841839633</v>
      </c>
      <c r="AC942" s="13">
        <v>9.0543762338861971</v>
      </c>
      <c r="AD942" s="14">
        <v>2</v>
      </c>
      <c r="AE942" s="13">
        <v>30.976424074049213</v>
      </c>
      <c r="AF942" s="13">
        <v>27.616625841839632</v>
      </c>
      <c r="AG942" s="13">
        <v>18.108752467772394</v>
      </c>
      <c r="AH942" s="14">
        <v>2</v>
      </c>
      <c r="AI942" s="13">
        <v>27.231671985325722</v>
      </c>
      <c r="AJ942" s="13">
        <v>10.942525779900162</v>
      </c>
      <c r="AK942" s="13">
        <v>10.187780684390129</v>
      </c>
      <c r="AL942" s="14">
        <v>6.752191743771939</v>
      </c>
      <c r="AM942" s="13">
        <v>217.85337588260577</v>
      </c>
      <c r="AN942" s="13">
        <v>109.42525779900163</v>
      </c>
      <c r="AO942" s="13">
        <v>20.375561368780257</v>
      </c>
      <c r="AP942" s="14">
        <v>6.752191743771939</v>
      </c>
    </row>
    <row r="943" spans="2:42" x14ac:dyDescent="0.25">
      <c r="B943" s="11">
        <v>940</v>
      </c>
      <c r="C943" s="13">
        <v>2126.1867471387095</v>
      </c>
      <c r="D943" s="13">
        <v>2879.5957798979616</v>
      </c>
      <c r="E943" s="13">
        <v>2166.4956552918206</v>
      </c>
      <c r="F943" s="14">
        <v>3768.9452217618423</v>
      </c>
      <c r="G943" s="13">
        <v>0</v>
      </c>
      <c r="H943" s="13">
        <v>0</v>
      </c>
      <c r="I943" s="13">
        <v>0</v>
      </c>
      <c r="J943" s="14">
        <v>0</v>
      </c>
      <c r="K943" s="13">
        <v>11</v>
      </c>
      <c r="L943" s="13">
        <v>9</v>
      </c>
      <c r="M943" s="13">
        <v>1</v>
      </c>
      <c r="N943" s="14">
        <v>3</v>
      </c>
      <c r="O943" s="13">
        <v>0.75252091668484944</v>
      </c>
      <c r="P943" s="13">
        <v>0.9029045042190369</v>
      </c>
      <c r="Q943" s="13">
        <v>0.96930727503219305</v>
      </c>
      <c r="R943" s="14">
        <v>0.95517440243324458</v>
      </c>
      <c r="S943" s="13">
        <v>1650</v>
      </c>
      <c r="T943" s="13">
        <v>1800</v>
      </c>
      <c r="U943" s="13">
        <v>400</v>
      </c>
      <c r="V943" s="14">
        <v>3300</v>
      </c>
      <c r="W943" s="13">
        <v>1850</v>
      </c>
      <c r="X943" s="13">
        <v>2200</v>
      </c>
      <c r="Y943" s="13">
        <v>1400</v>
      </c>
      <c r="Z943" s="14">
        <v>5800</v>
      </c>
      <c r="AA943" s="13">
        <v>5.7761563042300921</v>
      </c>
      <c r="AB943" s="13">
        <v>2.8013051257443</v>
      </c>
      <c r="AC943" s="13">
        <v>8.1344135233594148</v>
      </c>
      <c r="AD943" s="14">
        <v>4.9150806775837017</v>
      </c>
      <c r="AE943" s="13">
        <v>63.537719346531013</v>
      </c>
      <c r="AF943" s="13">
        <v>25.2117461316987</v>
      </c>
      <c r="AG943" s="13">
        <v>8.1344135233594148</v>
      </c>
      <c r="AH943" s="14">
        <v>14.745242032751104</v>
      </c>
      <c r="AI943" s="13">
        <v>26.621105511571432</v>
      </c>
      <c r="AJ943" s="13">
        <v>12.733974199209804</v>
      </c>
      <c r="AK943" s="13">
        <v>13.964348453461591</v>
      </c>
      <c r="AL943" s="14">
        <v>5.8430627384375997</v>
      </c>
      <c r="AM943" s="13">
        <v>292.83216062728576</v>
      </c>
      <c r="AN943" s="13">
        <v>114.60576779288823</v>
      </c>
      <c r="AO943" s="13">
        <v>13.964348453461591</v>
      </c>
      <c r="AP943" s="14">
        <v>17.5291882153128</v>
      </c>
    </row>
    <row r="944" spans="2:42" x14ac:dyDescent="0.25">
      <c r="B944" s="11">
        <v>941</v>
      </c>
      <c r="C944" s="13">
        <v>2298.1367642350738</v>
      </c>
      <c r="D944" s="13">
        <v>2864.7187275086644</v>
      </c>
      <c r="E944" s="13">
        <v>2481.9969023428057</v>
      </c>
      <c r="F944" s="14">
        <v>3642.9529008564436</v>
      </c>
      <c r="G944" s="13">
        <v>0</v>
      </c>
      <c r="H944" s="13">
        <v>0</v>
      </c>
      <c r="I944" s="13">
        <v>0</v>
      </c>
      <c r="J944" s="14">
        <v>0</v>
      </c>
      <c r="K944" s="13">
        <v>13</v>
      </c>
      <c r="L944" s="13">
        <v>14</v>
      </c>
      <c r="M944" s="13">
        <v>6</v>
      </c>
      <c r="N944" s="14">
        <v>1</v>
      </c>
      <c r="O944" s="13">
        <v>0.69621618038583266</v>
      </c>
      <c r="P944" s="13">
        <v>0.90759346634394356</v>
      </c>
      <c r="Q944" s="13">
        <v>0.84609291736737002</v>
      </c>
      <c r="R944" s="14">
        <v>0.98820931754392283</v>
      </c>
      <c r="S944" s="13">
        <v>1950</v>
      </c>
      <c r="T944" s="13">
        <v>2800</v>
      </c>
      <c r="U944" s="13">
        <v>2400</v>
      </c>
      <c r="V944" s="14">
        <v>1100</v>
      </c>
      <c r="W944" s="13">
        <v>2150</v>
      </c>
      <c r="X944" s="13">
        <v>3200</v>
      </c>
      <c r="Y944" s="13">
        <v>3400</v>
      </c>
      <c r="Z944" s="14">
        <v>3600</v>
      </c>
      <c r="AA944" s="13">
        <v>5.2965563525833925</v>
      </c>
      <c r="AB944" s="13">
        <v>2</v>
      </c>
      <c r="AC944" s="13">
        <v>13.285777956465839</v>
      </c>
      <c r="AD944" s="14">
        <v>3.2041508731927495</v>
      </c>
      <c r="AE944" s="13">
        <v>68.855232583584097</v>
      </c>
      <c r="AF944" s="13">
        <v>28</v>
      </c>
      <c r="AG944" s="13">
        <v>79.714667738795043</v>
      </c>
      <c r="AH944" s="14">
        <v>3.2041508731927495</v>
      </c>
      <c r="AI944" s="13">
        <v>28.353343666216681</v>
      </c>
      <c r="AJ944" s="13">
        <v>7.5046720331943799</v>
      </c>
      <c r="AK944" s="13">
        <v>5.1830719594497472</v>
      </c>
      <c r="AL944" s="14">
        <v>5.28514049518283</v>
      </c>
      <c r="AM944" s="13">
        <v>368.59346766081683</v>
      </c>
      <c r="AN944" s="13">
        <v>105.06540846472132</v>
      </c>
      <c r="AO944" s="13">
        <v>31.098431756698481</v>
      </c>
      <c r="AP944" s="14">
        <v>5.28514049518283</v>
      </c>
    </row>
    <row r="945" spans="2:42" x14ac:dyDescent="0.25">
      <c r="B945" s="11">
        <v>942</v>
      </c>
      <c r="C945" s="13">
        <v>2741.2633480640629</v>
      </c>
      <c r="D945" s="13">
        <v>2848.9324509306189</v>
      </c>
      <c r="E945" s="13">
        <v>2309.9884510590209</v>
      </c>
      <c r="F945" s="14">
        <v>3600</v>
      </c>
      <c r="G945" s="13">
        <v>0</v>
      </c>
      <c r="H945" s="13">
        <v>0</v>
      </c>
      <c r="I945" s="13">
        <v>0</v>
      </c>
      <c r="J945" s="14">
        <v>0</v>
      </c>
      <c r="K945" s="13">
        <v>14</v>
      </c>
      <c r="L945" s="13">
        <v>11</v>
      </c>
      <c r="M945" s="13">
        <v>3</v>
      </c>
      <c r="N945" s="14">
        <v>0</v>
      </c>
      <c r="O945" s="13">
        <v>0.58367248850058617</v>
      </c>
      <c r="P945" s="13">
        <v>0.91262255065075204</v>
      </c>
      <c r="Q945" s="13">
        <v>0.90909545415140447</v>
      </c>
      <c r="R945" s="14">
        <v>1</v>
      </c>
      <c r="S945" s="13">
        <v>2100</v>
      </c>
      <c r="T945" s="13">
        <v>2200</v>
      </c>
      <c r="U945" s="13">
        <v>1200</v>
      </c>
      <c r="V945" s="14">
        <v>0</v>
      </c>
      <c r="W945" s="13">
        <v>2300</v>
      </c>
      <c r="X945" s="13">
        <v>2600</v>
      </c>
      <c r="Y945" s="13">
        <v>2200</v>
      </c>
      <c r="Z945" s="14">
        <v>2500</v>
      </c>
      <c r="AA945" s="13">
        <v>7.8523915690007655</v>
      </c>
      <c r="AB945" s="13">
        <v>3.5213837595835153</v>
      </c>
      <c r="AC945" s="13">
        <v>11.932924833230775</v>
      </c>
      <c r="AD945" s="14">
        <v>6.1390196078786676</v>
      </c>
      <c r="AE945" s="13">
        <v>109.93348196601072</v>
      </c>
      <c r="AF945" s="13">
        <v>38.735221355418666</v>
      </c>
      <c r="AG945" s="13">
        <v>35.798774499692328</v>
      </c>
      <c r="AH945" s="14">
        <v>0</v>
      </c>
      <c r="AI945" s="13">
        <v>34.969866756653225</v>
      </c>
      <c r="AJ945" s="13">
        <v>7.9171187006816792</v>
      </c>
      <c r="AK945" s="13">
        <v>9.8841661704321577</v>
      </c>
      <c r="AL945" s="14">
        <v>5.2943894890281111</v>
      </c>
      <c r="AM945" s="13">
        <v>489.57813459314514</v>
      </c>
      <c r="AN945" s="13">
        <v>87.088305707498478</v>
      </c>
      <c r="AO945" s="13">
        <v>29.652498511296471</v>
      </c>
      <c r="AP945" s="14">
        <v>0</v>
      </c>
    </row>
    <row r="946" spans="2:42" x14ac:dyDescent="0.25">
      <c r="B946" s="11">
        <v>943</v>
      </c>
      <c r="C946" s="13">
        <v>2318.0966223884866</v>
      </c>
      <c r="D946" s="13">
        <v>2835.8677627069687</v>
      </c>
      <c r="E946" s="13">
        <v>2519.5284020798604</v>
      </c>
      <c r="F946" s="14">
        <v>3600</v>
      </c>
      <c r="G946" s="13">
        <v>0</v>
      </c>
      <c r="H946" s="13">
        <v>0</v>
      </c>
      <c r="I946" s="13">
        <v>0</v>
      </c>
      <c r="J946" s="14">
        <v>0</v>
      </c>
      <c r="K946" s="13">
        <v>14</v>
      </c>
      <c r="L946" s="13">
        <v>9</v>
      </c>
      <c r="M946" s="13">
        <v>5</v>
      </c>
      <c r="N946" s="14">
        <v>0</v>
      </c>
      <c r="O946" s="13">
        <v>0.69022144484702941</v>
      </c>
      <c r="P946" s="13">
        <v>0.9168269530022719</v>
      </c>
      <c r="Q946" s="13">
        <v>0.83348931421708072</v>
      </c>
      <c r="R946" s="14">
        <v>1</v>
      </c>
      <c r="S946" s="13">
        <v>2100</v>
      </c>
      <c r="T946" s="13">
        <v>1800</v>
      </c>
      <c r="U946" s="13">
        <v>2000</v>
      </c>
      <c r="V946" s="14">
        <v>0</v>
      </c>
      <c r="W946" s="13">
        <v>2300</v>
      </c>
      <c r="X946" s="13">
        <v>2200</v>
      </c>
      <c r="Y946" s="13">
        <v>3000</v>
      </c>
      <c r="Z946" s="14">
        <v>2500</v>
      </c>
      <c r="AA946" s="13">
        <v>5.2539419698038934</v>
      </c>
      <c r="AB946" s="13">
        <v>4.4223516261477105</v>
      </c>
      <c r="AC946" s="13">
        <v>15.602219522248081</v>
      </c>
      <c r="AD946" s="14">
        <v>2.9118566957928933</v>
      </c>
      <c r="AE946" s="13">
        <v>73.555187577254515</v>
      </c>
      <c r="AF946" s="13">
        <v>39.801164635329393</v>
      </c>
      <c r="AG946" s="13">
        <v>78.011097611240402</v>
      </c>
      <c r="AH946" s="14">
        <v>0</v>
      </c>
      <c r="AI946" s="13">
        <v>26.608995131644512</v>
      </c>
      <c r="AJ946" s="13">
        <v>8.8853358934887865</v>
      </c>
      <c r="AK946" s="13">
        <v>8.3753192304923125</v>
      </c>
      <c r="AL946" s="14">
        <v>3.3920548118122547</v>
      </c>
      <c r="AM946" s="13">
        <v>372.52593184302316</v>
      </c>
      <c r="AN946" s="13">
        <v>79.968023041399078</v>
      </c>
      <c r="AO946" s="13">
        <v>41.876596152461559</v>
      </c>
      <c r="AP946" s="14">
        <v>0</v>
      </c>
    </row>
    <row r="947" spans="2:42" x14ac:dyDescent="0.25">
      <c r="B947" s="11">
        <v>944</v>
      </c>
      <c r="C947" s="13">
        <v>1878.3633195875477</v>
      </c>
      <c r="D947" s="13">
        <v>2936.5705140088548</v>
      </c>
      <c r="E947" s="13">
        <v>2182.9692951274719</v>
      </c>
      <c r="F947" s="14">
        <v>3655.5781003089774</v>
      </c>
      <c r="G947" s="13">
        <v>0</v>
      </c>
      <c r="H947" s="13">
        <v>0</v>
      </c>
      <c r="I947" s="13">
        <v>0</v>
      </c>
      <c r="J947" s="14">
        <v>0</v>
      </c>
      <c r="K947" s="13">
        <v>8</v>
      </c>
      <c r="L947" s="13">
        <v>11</v>
      </c>
      <c r="M947" s="13">
        <v>2</v>
      </c>
      <c r="N947" s="14">
        <v>1</v>
      </c>
      <c r="O947" s="13">
        <v>0.85180538999842115</v>
      </c>
      <c r="P947" s="13">
        <v>0.88538653766247</v>
      </c>
      <c r="Q947" s="13">
        <v>0.9619924589353297</v>
      </c>
      <c r="R947" s="14">
        <v>0.98479635811794586</v>
      </c>
      <c r="S947" s="13">
        <v>1200</v>
      </c>
      <c r="T947" s="13">
        <v>2200</v>
      </c>
      <c r="U947" s="13">
        <v>800</v>
      </c>
      <c r="V947" s="14">
        <v>1100</v>
      </c>
      <c r="W947" s="13">
        <v>1400</v>
      </c>
      <c r="X947" s="13">
        <v>2600</v>
      </c>
      <c r="Y947" s="13">
        <v>1800</v>
      </c>
      <c r="Z947" s="14">
        <v>3600</v>
      </c>
      <c r="AA947" s="13">
        <v>2</v>
      </c>
      <c r="AB947" s="13">
        <v>2.0071364991579679</v>
      </c>
      <c r="AC947" s="13">
        <v>7.6435381686293145</v>
      </c>
      <c r="AD947" s="14">
        <v>4.1018604347480068</v>
      </c>
      <c r="AE947" s="13">
        <v>16</v>
      </c>
      <c r="AF947" s="13">
        <v>22.078501490737647</v>
      </c>
      <c r="AG947" s="13">
        <v>15.287076337258629</v>
      </c>
      <c r="AH947" s="14">
        <v>4.1018604347480068</v>
      </c>
      <c r="AI947" s="13">
        <v>24.675029800284182</v>
      </c>
      <c r="AJ947" s="13">
        <v>12.996807661391426</v>
      </c>
      <c r="AK947" s="13">
        <v>6.0391766146519803</v>
      </c>
      <c r="AL947" s="14">
        <v>6.8447617203310251</v>
      </c>
      <c r="AM947" s="13">
        <v>197.40023840227346</v>
      </c>
      <c r="AN947" s="13">
        <v>142.96488427530568</v>
      </c>
      <c r="AO947" s="13">
        <v>12.078353229303961</v>
      </c>
      <c r="AP947" s="14">
        <v>6.8447617203310251</v>
      </c>
    </row>
    <row r="948" spans="2:42" x14ac:dyDescent="0.25">
      <c r="B948" s="11">
        <v>945</v>
      </c>
      <c r="C948" s="13">
        <v>2018.1067886845613</v>
      </c>
      <c r="D948" s="13">
        <v>2898.2564806571004</v>
      </c>
      <c r="E948" s="13">
        <v>2482.7558495057738</v>
      </c>
      <c r="F948" s="14">
        <v>3720.5811360916705</v>
      </c>
      <c r="G948" s="13">
        <v>0</v>
      </c>
      <c r="H948" s="13">
        <v>0</v>
      </c>
      <c r="I948" s="13">
        <v>0</v>
      </c>
      <c r="J948" s="14">
        <v>0</v>
      </c>
      <c r="K948" s="13">
        <v>8</v>
      </c>
      <c r="L948" s="13">
        <v>11</v>
      </c>
      <c r="M948" s="13">
        <v>5</v>
      </c>
      <c r="N948" s="14">
        <v>2</v>
      </c>
      <c r="O948" s="13">
        <v>0.79282226737015693</v>
      </c>
      <c r="P948" s="13">
        <v>0.89709106745808809</v>
      </c>
      <c r="Q948" s="13">
        <v>0.8458342774292662</v>
      </c>
      <c r="R948" s="14">
        <v>0.96759077905277546</v>
      </c>
      <c r="S948" s="13">
        <v>1200</v>
      </c>
      <c r="T948" s="13">
        <v>2200</v>
      </c>
      <c r="U948" s="13">
        <v>2000</v>
      </c>
      <c r="V948" s="14">
        <v>2200</v>
      </c>
      <c r="W948" s="13">
        <v>1400</v>
      </c>
      <c r="X948" s="13">
        <v>2600</v>
      </c>
      <c r="Y948" s="13">
        <v>3000</v>
      </c>
      <c r="Z948" s="14">
        <v>4700</v>
      </c>
      <c r="AA948" s="13">
        <v>5.9518802413240275</v>
      </c>
      <c r="AB948" s="13">
        <v>3.1724331003735644</v>
      </c>
      <c r="AC948" s="13">
        <v>13.154007865251819</v>
      </c>
      <c r="AD948" s="14">
        <v>7.0108160321787025</v>
      </c>
      <c r="AE948" s="13">
        <v>47.61504193059222</v>
      </c>
      <c r="AF948" s="13">
        <v>34.896764104109209</v>
      </c>
      <c r="AG948" s="13">
        <v>65.770039326259095</v>
      </c>
      <c r="AH948" s="14">
        <v>14.021632064357405</v>
      </c>
      <c r="AI948" s="13">
        <v>31.340111632047734</v>
      </c>
      <c r="AJ948" s="13">
        <v>10.299281705113083</v>
      </c>
      <c r="AK948" s="13">
        <v>9.0458561849338537</v>
      </c>
      <c r="AL948" s="14">
        <v>4.6565035088221114</v>
      </c>
      <c r="AM948" s="13">
        <v>250.72089305638187</v>
      </c>
      <c r="AN948" s="13">
        <v>113.29209875624392</v>
      </c>
      <c r="AO948" s="13">
        <v>45.229280924669268</v>
      </c>
      <c r="AP948" s="14">
        <v>9.3130070176442228</v>
      </c>
    </row>
    <row r="949" spans="2:42" x14ac:dyDescent="0.25">
      <c r="B949" s="11">
        <v>946</v>
      </c>
      <c r="C949" s="13">
        <v>2319.5658255820745</v>
      </c>
      <c r="D949" s="13">
        <v>2858.5702631092799</v>
      </c>
      <c r="E949" s="13">
        <v>2377.0270266788398</v>
      </c>
      <c r="F949" s="14">
        <v>3637.1481936091036</v>
      </c>
      <c r="G949" s="13">
        <v>0</v>
      </c>
      <c r="H949" s="13">
        <v>0</v>
      </c>
      <c r="I949" s="13">
        <v>0</v>
      </c>
      <c r="J949" s="14">
        <v>0</v>
      </c>
      <c r="K949" s="13">
        <v>14</v>
      </c>
      <c r="L949" s="13">
        <v>14</v>
      </c>
      <c r="M949" s="13">
        <v>4</v>
      </c>
      <c r="N949" s="14">
        <v>1</v>
      </c>
      <c r="O949" s="13">
        <v>0.68978426150009953</v>
      </c>
      <c r="P949" s="13">
        <v>0.90954559821523095</v>
      </c>
      <c r="Q949" s="13">
        <v>0.88345650950973864</v>
      </c>
      <c r="R949" s="14">
        <v>0.98978645036394797</v>
      </c>
      <c r="S949" s="13">
        <v>2100</v>
      </c>
      <c r="T949" s="13">
        <v>2800</v>
      </c>
      <c r="U949" s="13">
        <v>1600</v>
      </c>
      <c r="V949" s="14">
        <v>1100</v>
      </c>
      <c r="W949" s="13">
        <v>2300</v>
      </c>
      <c r="X949" s="13">
        <v>3200</v>
      </c>
      <c r="Y949" s="13">
        <v>2600</v>
      </c>
      <c r="Z949" s="14">
        <v>3600</v>
      </c>
      <c r="AA949" s="13">
        <v>2</v>
      </c>
      <c r="AB949" s="13">
        <v>3.0931182742807852</v>
      </c>
      <c r="AC949" s="13">
        <v>10.15460241278995</v>
      </c>
      <c r="AD949" s="14">
        <v>2.9685083016573501</v>
      </c>
      <c r="AE949" s="13">
        <v>28</v>
      </c>
      <c r="AF949" s="13">
        <v>43.303655839930997</v>
      </c>
      <c r="AG949" s="13">
        <v>40.618409651159801</v>
      </c>
      <c r="AH949" s="14">
        <v>2.9685083016573501</v>
      </c>
      <c r="AI949" s="13">
        <v>29.907904531418332</v>
      </c>
      <c r="AJ949" s="13">
        <v>6.2107630521526067</v>
      </c>
      <c r="AK949" s="13">
        <v>10.82322587545711</v>
      </c>
      <c r="AL949" s="14">
        <v>4.3852474363001974</v>
      </c>
      <c r="AM949" s="13">
        <v>418.71066343985666</v>
      </c>
      <c r="AN949" s="13">
        <v>86.950682730136492</v>
      </c>
      <c r="AO949" s="13">
        <v>43.292903501828441</v>
      </c>
      <c r="AP949" s="14">
        <v>4.3852474363001974</v>
      </c>
    </row>
    <row r="950" spans="2:42" x14ac:dyDescent="0.25">
      <c r="B950" s="11">
        <v>947</v>
      </c>
      <c r="C950" s="13">
        <v>2032.4241733227034</v>
      </c>
      <c r="D950" s="13">
        <v>2730.9446460434006</v>
      </c>
      <c r="E950" s="13">
        <v>2257.2539013963774</v>
      </c>
      <c r="F950" s="14">
        <v>3600</v>
      </c>
      <c r="G950" s="13">
        <v>0</v>
      </c>
      <c r="H950" s="13">
        <v>0</v>
      </c>
      <c r="I950" s="13">
        <v>0</v>
      </c>
      <c r="J950" s="14">
        <v>0</v>
      </c>
      <c r="K950" s="13">
        <v>8</v>
      </c>
      <c r="L950" s="13">
        <v>6</v>
      </c>
      <c r="M950" s="13">
        <v>3</v>
      </c>
      <c r="N950" s="14">
        <v>0</v>
      </c>
      <c r="O950" s="13">
        <v>0.78723724161587993</v>
      </c>
      <c r="P950" s="13">
        <v>0.95205151952343181</v>
      </c>
      <c r="Q950" s="13">
        <v>0.93033397736112133</v>
      </c>
      <c r="R950" s="14">
        <v>1</v>
      </c>
      <c r="S950" s="13">
        <v>1200</v>
      </c>
      <c r="T950" s="13">
        <v>1200</v>
      </c>
      <c r="U950" s="13">
        <v>1200</v>
      </c>
      <c r="V950" s="14">
        <v>0</v>
      </c>
      <c r="W950" s="13">
        <v>1400</v>
      </c>
      <c r="X950" s="13">
        <v>1600</v>
      </c>
      <c r="Y950" s="13">
        <v>2200</v>
      </c>
      <c r="Z950" s="14">
        <v>2500</v>
      </c>
      <c r="AA950" s="13">
        <v>6.6765669026552166</v>
      </c>
      <c r="AB950" s="13">
        <v>2.8859770621801295</v>
      </c>
      <c r="AC950" s="13">
        <v>9.6044101874041008</v>
      </c>
      <c r="AD950" s="14">
        <v>4.1968059059150242</v>
      </c>
      <c r="AE950" s="13">
        <v>53.412535221241733</v>
      </c>
      <c r="AF950" s="13">
        <v>17.315862373080776</v>
      </c>
      <c r="AG950" s="13">
        <v>28.813230562212304</v>
      </c>
      <c r="AH950" s="14">
        <v>0</v>
      </c>
      <c r="AI950" s="13">
        <v>31.620729606486382</v>
      </c>
      <c r="AJ950" s="13">
        <v>8.6216582521962213</v>
      </c>
      <c r="AK950" s="13">
        <v>7.115435245926756</v>
      </c>
      <c r="AL950" s="14">
        <v>4.7553151842399499</v>
      </c>
      <c r="AM950" s="13">
        <v>252.96583685189105</v>
      </c>
      <c r="AN950" s="13">
        <v>51.729949513177331</v>
      </c>
      <c r="AO950" s="13">
        <v>21.34630573778027</v>
      </c>
      <c r="AP950" s="14">
        <v>0</v>
      </c>
    </row>
    <row r="951" spans="2:42" x14ac:dyDescent="0.25">
      <c r="B951" s="11">
        <v>948</v>
      </c>
      <c r="C951" s="13">
        <v>2483.2286649155935</v>
      </c>
      <c r="D951" s="13">
        <v>2754.9993242625442</v>
      </c>
      <c r="E951" s="13">
        <v>2360.2600968176548</v>
      </c>
      <c r="F951" s="14">
        <v>3661.562813376956</v>
      </c>
      <c r="G951" s="13">
        <v>0</v>
      </c>
      <c r="H951" s="13">
        <v>0</v>
      </c>
      <c r="I951" s="13">
        <v>0</v>
      </c>
      <c r="J951" s="14">
        <v>0</v>
      </c>
      <c r="K951" s="13">
        <v>13</v>
      </c>
      <c r="L951" s="13">
        <v>6</v>
      </c>
      <c r="M951" s="13">
        <v>4</v>
      </c>
      <c r="N951" s="14">
        <v>2</v>
      </c>
      <c r="O951" s="13">
        <v>0.64432245914589792</v>
      </c>
      <c r="P951" s="13">
        <v>0.94373888846450649</v>
      </c>
      <c r="Q951" s="13">
        <v>0.88973245060213313</v>
      </c>
      <c r="R951" s="14">
        <v>0.98318673841889437</v>
      </c>
      <c r="S951" s="13">
        <v>1950</v>
      </c>
      <c r="T951" s="13">
        <v>1200</v>
      </c>
      <c r="U951" s="13">
        <v>1600</v>
      </c>
      <c r="V951" s="14">
        <v>2200</v>
      </c>
      <c r="W951" s="13">
        <v>2150</v>
      </c>
      <c r="X951" s="13">
        <v>1600</v>
      </c>
      <c r="Y951" s="13">
        <v>2600</v>
      </c>
      <c r="Z951" s="14">
        <v>4700</v>
      </c>
      <c r="AA951" s="13">
        <v>7.792224002041932</v>
      </c>
      <c r="AB951" s="13">
        <v>3.7834932218103003</v>
      </c>
      <c r="AC951" s="13">
        <v>8.9151060705905643</v>
      </c>
      <c r="AD951" s="14">
        <v>2</v>
      </c>
      <c r="AE951" s="13">
        <v>101.29891202654511</v>
      </c>
      <c r="AF951" s="13">
        <v>22.700959330861803</v>
      </c>
      <c r="AG951" s="13">
        <v>35.660424282362257</v>
      </c>
      <c r="AH951" s="14">
        <v>4</v>
      </c>
      <c r="AI951" s="13">
        <v>31.605903600258603</v>
      </c>
      <c r="AJ951" s="13">
        <v>9.7191735467081557</v>
      </c>
      <c r="AK951" s="13">
        <v>10.933052821025475</v>
      </c>
      <c r="AL951" s="14">
        <v>4.0527741691980292</v>
      </c>
      <c r="AM951" s="13">
        <v>410.87674680336187</v>
      </c>
      <c r="AN951" s="13">
        <v>58.315041280248934</v>
      </c>
      <c r="AO951" s="13">
        <v>43.732211284101901</v>
      </c>
      <c r="AP951" s="14">
        <v>8.1055483383960585</v>
      </c>
    </row>
    <row r="952" spans="2:42" x14ac:dyDescent="0.25">
      <c r="B952" s="11">
        <v>949</v>
      </c>
      <c r="C952" s="13">
        <v>2411.634278530943</v>
      </c>
      <c r="D952" s="13">
        <v>2758.5938053344353</v>
      </c>
      <c r="E952" s="13">
        <v>2238.1028094692019</v>
      </c>
      <c r="F952" s="14">
        <v>3720.396745672484</v>
      </c>
      <c r="G952" s="13">
        <v>0</v>
      </c>
      <c r="H952" s="13">
        <v>0</v>
      </c>
      <c r="I952" s="13">
        <v>0</v>
      </c>
      <c r="J952" s="14">
        <v>0</v>
      </c>
      <c r="K952" s="13">
        <v>15</v>
      </c>
      <c r="L952" s="13">
        <v>6</v>
      </c>
      <c r="M952" s="13">
        <v>2</v>
      </c>
      <c r="N952" s="14">
        <v>2</v>
      </c>
      <c r="O952" s="13">
        <v>0.66345051330695404</v>
      </c>
      <c r="P952" s="13">
        <v>0.94250918528572258</v>
      </c>
      <c r="Q952" s="13">
        <v>0.93829469813231914</v>
      </c>
      <c r="R952" s="14">
        <v>0.96763873481705198</v>
      </c>
      <c r="S952" s="13">
        <v>2250</v>
      </c>
      <c r="T952" s="13">
        <v>1200</v>
      </c>
      <c r="U952" s="13">
        <v>800</v>
      </c>
      <c r="V952" s="14">
        <v>2200</v>
      </c>
      <c r="W952" s="13">
        <v>2450</v>
      </c>
      <c r="X952" s="13">
        <v>1600</v>
      </c>
      <c r="Y952" s="13">
        <v>1800</v>
      </c>
      <c r="Z952" s="14">
        <v>4700</v>
      </c>
      <c r="AA952" s="13">
        <v>2.7252607403876361</v>
      </c>
      <c r="AB952" s="13">
        <v>3.7238884361258346</v>
      </c>
      <c r="AC952" s="13">
        <v>12.730071676135962</v>
      </c>
      <c r="AD952" s="14">
        <v>6.3069960922854937</v>
      </c>
      <c r="AE952" s="13">
        <v>40.878911105814538</v>
      </c>
      <c r="AF952" s="13">
        <v>22.343330616755008</v>
      </c>
      <c r="AG952" s="13">
        <v>25.460143352271924</v>
      </c>
      <c r="AH952" s="14">
        <v>12.613992184570987</v>
      </c>
      <c r="AI952" s="13">
        <v>29.58348998214478</v>
      </c>
      <c r="AJ952" s="13">
        <v>10.073907095300724</v>
      </c>
      <c r="AK952" s="13">
        <v>9.4838369962291704</v>
      </c>
      <c r="AL952" s="14">
        <v>5.3430593735757865</v>
      </c>
      <c r="AM952" s="13">
        <v>443.75234973217169</v>
      </c>
      <c r="AN952" s="13">
        <v>60.44344257180434</v>
      </c>
      <c r="AO952" s="13">
        <v>18.967673992458341</v>
      </c>
      <c r="AP952" s="14">
        <v>10.686118747151573</v>
      </c>
    </row>
    <row r="953" spans="2:42" x14ac:dyDescent="0.25">
      <c r="B953" s="11">
        <v>950</v>
      </c>
      <c r="C953" s="13">
        <v>2086.4095147774856</v>
      </c>
      <c r="D953" s="13">
        <v>3048.2968485570605</v>
      </c>
      <c r="E953" s="13">
        <v>2510.7792472465753</v>
      </c>
      <c r="F953" s="14">
        <v>3653.2136472522693</v>
      </c>
      <c r="G953" s="13">
        <v>0</v>
      </c>
      <c r="H953" s="13">
        <v>0</v>
      </c>
      <c r="I953" s="13">
        <v>0</v>
      </c>
      <c r="J953" s="14">
        <v>0</v>
      </c>
      <c r="K953" s="13">
        <v>9</v>
      </c>
      <c r="L953" s="13">
        <v>13</v>
      </c>
      <c r="M953" s="13">
        <v>5</v>
      </c>
      <c r="N953" s="14">
        <v>1</v>
      </c>
      <c r="O953" s="13">
        <v>0.76686766843595378</v>
      </c>
      <c r="P953" s="13">
        <v>0.85293530426038855</v>
      </c>
      <c r="Q953" s="13">
        <v>0.83639372210955909</v>
      </c>
      <c r="R953" s="14">
        <v>0.98543374344057499</v>
      </c>
      <c r="S953" s="13">
        <v>1350</v>
      </c>
      <c r="T953" s="13">
        <v>2600</v>
      </c>
      <c r="U953" s="13">
        <v>2000</v>
      </c>
      <c r="V953" s="14">
        <v>1100</v>
      </c>
      <c r="W953" s="13">
        <v>1550</v>
      </c>
      <c r="X953" s="13">
        <v>3000</v>
      </c>
      <c r="Y953" s="13">
        <v>3000</v>
      </c>
      <c r="Z953" s="14">
        <v>3600</v>
      </c>
      <c r="AA953" s="13">
        <v>7.6136805550896041</v>
      </c>
      <c r="AB953" s="13">
        <v>2</v>
      </c>
      <c r="AC953" s="13">
        <v>8.0595283496125845</v>
      </c>
      <c r="AD953" s="14">
        <v>6.4182971773003912</v>
      </c>
      <c r="AE953" s="13">
        <v>68.523124995806441</v>
      </c>
      <c r="AF953" s="13">
        <v>26</v>
      </c>
      <c r="AG953" s="13">
        <v>40.297641748062922</v>
      </c>
      <c r="AH953" s="14">
        <v>6.4182971773003912</v>
      </c>
      <c r="AI953" s="13">
        <v>29.687492495157795</v>
      </c>
      <c r="AJ953" s="13">
        <v>14.29024322038773</v>
      </c>
      <c r="AK953" s="13">
        <v>15.499775666610915</v>
      </c>
      <c r="AL953" s="14">
        <v>4.0694075454855962</v>
      </c>
      <c r="AM953" s="13">
        <v>267.18743245642014</v>
      </c>
      <c r="AN953" s="13">
        <v>185.77316186504049</v>
      </c>
      <c r="AO953" s="13">
        <v>77.498878333054577</v>
      </c>
      <c r="AP953" s="14">
        <v>4.0694075454855962</v>
      </c>
    </row>
    <row r="954" spans="2:42" x14ac:dyDescent="0.25">
      <c r="B954" s="11">
        <v>951</v>
      </c>
      <c r="C954" s="13">
        <v>2057.8593788466292</v>
      </c>
      <c r="D954" s="13">
        <v>3189.1227566153534</v>
      </c>
      <c r="E954" s="13">
        <v>2241.3301039354537</v>
      </c>
      <c r="F954" s="14">
        <v>3600</v>
      </c>
      <c r="G954" s="13">
        <v>0</v>
      </c>
      <c r="H954" s="13">
        <v>0</v>
      </c>
      <c r="I954" s="13">
        <v>0</v>
      </c>
      <c r="J954" s="14">
        <v>0</v>
      </c>
      <c r="K954" s="13">
        <v>9</v>
      </c>
      <c r="L954" s="13">
        <v>15</v>
      </c>
      <c r="M954" s="13">
        <v>2</v>
      </c>
      <c r="N954" s="14">
        <v>0</v>
      </c>
      <c r="O954" s="13">
        <v>0.7775069649787022</v>
      </c>
      <c r="P954" s="13">
        <v>0.81527121983833728</v>
      </c>
      <c r="Q954" s="13">
        <v>0.93694364623609072</v>
      </c>
      <c r="R954" s="14">
        <v>1</v>
      </c>
      <c r="S954" s="13">
        <v>1350</v>
      </c>
      <c r="T954" s="13">
        <v>3000</v>
      </c>
      <c r="U954" s="13">
        <v>800</v>
      </c>
      <c r="V954" s="14">
        <v>0</v>
      </c>
      <c r="W954" s="13">
        <v>1550</v>
      </c>
      <c r="X954" s="13">
        <v>3400</v>
      </c>
      <c r="Y954" s="13">
        <v>1800</v>
      </c>
      <c r="Z954" s="14">
        <v>2500</v>
      </c>
      <c r="AA954" s="13">
        <v>5.6947476689794714</v>
      </c>
      <c r="AB954" s="13">
        <v>6.738954208275354</v>
      </c>
      <c r="AC954" s="13">
        <v>13.551675485066244</v>
      </c>
      <c r="AD954" s="14">
        <v>4.5835697277048659</v>
      </c>
      <c r="AE954" s="13">
        <v>51.252729020815245</v>
      </c>
      <c r="AF954" s="13">
        <v>101.0843131241303</v>
      </c>
      <c r="AG954" s="13">
        <v>27.103350970132489</v>
      </c>
      <c r="AH954" s="14">
        <v>0</v>
      </c>
      <c r="AI954" s="13">
        <v>29.904137934428178</v>
      </c>
      <c r="AJ954" s="13">
        <v>10.995008687244272</v>
      </c>
      <c r="AK954" s="13">
        <v>9.1486118699411083</v>
      </c>
      <c r="AL954" s="14">
        <v>3.9810944207175485</v>
      </c>
      <c r="AM954" s="13">
        <v>269.13724140985357</v>
      </c>
      <c r="AN954" s="13">
        <v>164.92513030866408</v>
      </c>
      <c r="AO954" s="13">
        <v>18.297223739882217</v>
      </c>
      <c r="AP954" s="14">
        <v>0</v>
      </c>
    </row>
    <row r="955" spans="2:42" x14ac:dyDescent="0.25">
      <c r="B955" s="11">
        <v>952</v>
      </c>
      <c r="C955" s="13">
        <v>3405.686937821351</v>
      </c>
      <c r="D955" s="13">
        <v>3289.9912805656363</v>
      </c>
      <c r="E955" s="13">
        <v>2405.7426287675885</v>
      </c>
      <c r="F955" s="14">
        <v>3600</v>
      </c>
      <c r="G955" s="13">
        <v>0</v>
      </c>
      <c r="H955" s="13">
        <v>0</v>
      </c>
      <c r="I955" s="13">
        <v>0</v>
      </c>
      <c r="J955" s="14">
        <v>0</v>
      </c>
      <c r="K955" s="13">
        <v>16</v>
      </c>
      <c r="L955" s="13">
        <v>15</v>
      </c>
      <c r="M955" s="13">
        <v>5</v>
      </c>
      <c r="N955" s="14">
        <v>0</v>
      </c>
      <c r="O955" s="13">
        <v>0.46980243023263157</v>
      </c>
      <c r="P955" s="13">
        <v>0.79027565068591654</v>
      </c>
      <c r="Q955" s="13">
        <v>0.87291133094972251</v>
      </c>
      <c r="R955" s="14">
        <v>1</v>
      </c>
      <c r="S955" s="13">
        <v>2400</v>
      </c>
      <c r="T955" s="13">
        <v>3000</v>
      </c>
      <c r="U955" s="13">
        <v>2000</v>
      </c>
      <c r="V955" s="14">
        <v>0</v>
      </c>
      <c r="W955" s="13">
        <v>2600</v>
      </c>
      <c r="X955" s="13">
        <v>3400</v>
      </c>
      <c r="Y955" s="13">
        <v>3000</v>
      </c>
      <c r="Z955" s="14">
        <v>2500</v>
      </c>
      <c r="AA955" s="13">
        <v>12.248255561566772</v>
      </c>
      <c r="AB955" s="13">
        <v>3.8693786289229779</v>
      </c>
      <c r="AC955" s="13">
        <v>4.5664462653829547</v>
      </c>
      <c r="AD955" s="14">
        <v>9.8467731618701428</v>
      </c>
      <c r="AE955" s="13">
        <v>195.97208898506835</v>
      </c>
      <c r="AF955" s="13">
        <v>58.040679433844666</v>
      </c>
      <c r="AG955" s="13">
        <v>22.832231326914773</v>
      </c>
      <c r="AH955" s="14">
        <v>0</v>
      </c>
      <c r="AI955" s="13">
        <v>35.469525717496388</v>
      </c>
      <c r="AJ955" s="13">
        <v>16.264158905229039</v>
      </c>
      <c r="AK955" s="13">
        <v>13.734322077857009</v>
      </c>
      <c r="AL955" s="14">
        <v>5.9480922041013384</v>
      </c>
      <c r="AM955" s="13">
        <v>567.51241147994222</v>
      </c>
      <c r="AN955" s="13">
        <v>243.96238357843558</v>
      </c>
      <c r="AO955" s="13">
        <v>68.671610389285036</v>
      </c>
      <c r="AP955" s="14">
        <v>0</v>
      </c>
    </row>
    <row r="956" spans="2:42" x14ac:dyDescent="0.25">
      <c r="B956" s="11">
        <v>953</v>
      </c>
      <c r="C956" s="13">
        <v>2103.5732151679754</v>
      </c>
      <c r="D956" s="13">
        <v>2822.7212361540719</v>
      </c>
      <c r="E956" s="13">
        <v>2325.9086812560067</v>
      </c>
      <c r="F956" s="14">
        <v>3600</v>
      </c>
      <c r="G956" s="13">
        <v>0</v>
      </c>
      <c r="H956" s="13">
        <v>0</v>
      </c>
      <c r="I956" s="13">
        <v>0</v>
      </c>
      <c r="J956" s="14">
        <v>0</v>
      </c>
      <c r="K956" s="13">
        <v>11</v>
      </c>
      <c r="L956" s="13">
        <v>8</v>
      </c>
      <c r="M956" s="13">
        <v>6</v>
      </c>
      <c r="N956" s="14">
        <v>0</v>
      </c>
      <c r="O956" s="13">
        <v>0.76061055943433664</v>
      </c>
      <c r="P956" s="13">
        <v>0.92109697787319333</v>
      </c>
      <c r="Q956" s="13">
        <v>0.90287293603719021</v>
      </c>
      <c r="R956" s="14">
        <v>1</v>
      </c>
      <c r="S956" s="13">
        <v>1650</v>
      </c>
      <c r="T956" s="13">
        <v>1600</v>
      </c>
      <c r="U956" s="13">
        <v>2400</v>
      </c>
      <c r="V956" s="14">
        <v>0</v>
      </c>
      <c r="W956" s="13">
        <v>1850</v>
      </c>
      <c r="X956" s="13">
        <v>2000</v>
      </c>
      <c r="Y956" s="13">
        <v>3400</v>
      </c>
      <c r="Z956" s="14">
        <v>2500</v>
      </c>
      <c r="AA956" s="13">
        <v>2.1698072392592165</v>
      </c>
      <c r="AB956" s="13">
        <v>4.005046163607469</v>
      </c>
      <c r="AC956" s="13">
        <v>6.2805810937647211</v>
      </c>
      <c r="AD956" s="14">
        <v>6.2935731880745731</v>
      </c>
      <c r="AE956" s="13">
        <v>23.86787963185138</v>
      </c>
      <c r="AF956" s="13">
        <v>32.040369308859752</v>
      </c>
      <c r="AG956" s="13">
        <v>37.683486562588328</v>
      </c>
      <c r="AH956" s="14">
        <v>0</v>
      </c>
      <c r="AI956" s="13">
        <v>29.168446798427631</v>
      </c>
      <c r="AJ956" s="13">
        <v>10.197497819217729</v>
      </c>
      <c r="AK956" s="13">
        <v>5.3746665817724493</v>
      </c>
      <c r="AL956" s="14">
        <v>4.2505694794666153</v>
      </c>
      <c r="AM956" s="13">
        <v>320.85291478270392</v>
      </c>
      <c r="AN956" s="13">
        <v>81.579982553741829</v>
      </c>
      <c r="AO956" s="13">
        <v>32.247999490634697</v>
      </c>
      <c r="AP956" s="14">
        <v>0</v>
      </c>
    </row>
    <row r="957" spans="2:42" x14ac:dyDescent="0.25">
      <c r="B957" s="11">
        <v>954</v>
      </c>
      <c r="C957" s="13">
        <v>2113.7958363746898</v>
      </c>
      <c r="D957" s="13">
        <v>2888.7490630831567</v>
      </c>
      <c r="E957" s="13">
        <v>2492.3180680489513</v>
      </c>
      <c r="F957" s="14">
        <v>3629.3672786204356</v>
      </c>
      <c r="G957" s="13">
        <v>0</v>
      </c>
      <c r="H957" s="13">
        <v>0</v>
      </c>
      <c r="I957" s="13">
        <v>0</v>
      </c>
      <c r="J957" s="14">
        <v>0</v>
      </c>
      <c r="K957" s="13">
        <v>10</v>
      </c>
      <c r="L957" s="13">
        <v>8</v>
      </c>
      <c r="M957" s="13">
        <v>6</v>
      </c>
      <c r="N957" s="14">
        <v>1</v>
      </c>
      <c r="O957" s="13">
        <v>0.75693213718507169</v>
      </c>
      <c r="P957" s="13">
        <v>0.9000435632249153</v>
      </c>
      <c r="Q957" s="13">
        <v>0.84258908480486694</v>
      </c>
      <c r="R957" s="14">
        <v>0.99190843021222186</v>
      </c>
      <c r="S957" s="13">
        <v>1500</v>
      </c>
      <c r="T957" s="13">
        <v>1600</v>
      </c>
      <c r="U957" s="13">
        <v>2400</v>
      </c>
      <c r="V957" s="14">
        <v>1100</v>
      </c>
      <c r="W957" s="13">
        <v>1700</v>
      </c>
      <c r="X957" s="13">
        <v>2000</v>
      </c>
      <c r="Y957" s="13">
        <v>3400</v>
      </c>
      <c r="Z957" s="14">
        <v>3600</v>
      </c>
      <c r="AA957" s="13">
        <v>5.9923566700301043</v>
      </c>
      <c r="AB957" s="13">
        <v>3.4027510036799775</v>
      </c>
      <c r="AC957" s="13">
        <v>9.0697786192239214</v>
      </c>
      <c r="AD957" s="14">
        <v>2.5963390313320813</v>
      </c>
      <c r="AE957" s="13">
        <v>59.923566700301045</v>
      </c>
      <c r="AF957" s="13">
        <v>27.22200802943982</v>
      </c>
      <c r="AG957" s="13">
        <v>54.418671715343528</v>
      </c>
      <c r="AH957" s="14">
        <v>2.5963390313320813</v>
      </c>
      <c r="AI957" s="13">
        <v>29.009415575319583</v>
      </c>
      <c r="AJ957" s="13">
        <v>14.589407615835265</v>
      </c>
      <c r="AK957" s="13">
        <v>9.8195312041920371</v>
      </c>
      <c r="AL957" s="14">
        <v>3.2295912158682016</v>
      </c>
      <c r="AM957" s="13">
        <v>290.09415575319582</v>
      </c>
      <c r="AN957" s="13">
        <v>116.71526092668212</v>
      </c>
      <c r="AO957" s="13">
        <v>58.917187225152219</v>
      </c>
      <c r="AP957" s="14">
        <v>3.2295912158682016</v>
      </c>
    </row>
    <row r="958" spans="2:42" x14ac:dyDescent="0.25">
      <c r="B958" s="11">
        <v>955</v>
      </c>
      <c r="C958" s="13">
        <v>2275.3994976501908</v>
      </c>
      <c r="D958" s="13">
        <v>2961.4197524105489</v>
      </c>
      <c r="E958" s="13">
        <v>2538.3093473026265</v>
      </c>
      <c r="F958" s="14">
        <v>3747.1134749410721</v>
      </c>
      <c r="G958" s="13">
        <v>0</v>
      </c>
      <c r="H958" s="13">
        <v>0</v>
      </c>
      <c r="I958" s="13">
        <v>0</v>
      </c>
      <c r="J958" s="14">
        <v>0</v>
      </c>
      <c r="K958" s="13">
        <v>10</v>
      </c>
      <c r="L958" s="13">
        <v>14</v>
      </c>
      <c r="M958" s="13">
        <v>6</v>
      </c>
      <c r="N958" s="14">
        <v>2</v>
      </c>
      <c r="O958" s="13">
        <v>0.70317322371404356</v>
      </c>
      <c r="P958" s="13">
        <v>0.87795726961152365</v>
      </c>
      <c r="Q958" s="13">
        <v>0.82732232863248023</v>
      </c>
      <c r="R958" s="14">
        <v>0.96073951965295479</v>
      </c>
      <c r="S958" s="13">
        <v>1500</v>
      </c>
      <c r="T958" s="13">
        <v>2800</v>
      </c>
      <c r="U958" s="13">
        <v>2400</v>
      </c>
      <c r="V958" s="14">
        <v>2200</v>
      </c>
      <c r="W958" s="13">
        <v>1700</v>
      </c>
      <c r="X958" s="13">
        <v>3200</v>
      </c>
      <c r="Y958" s="13">
        <v>3400</v>
      </c>
      <c r="Z958" s="14">
        <v>4700</v>
      </c>
      <c r="AA958" s="13">
        <v>11.935148638314491</v>
      </c>
      <c r="AB958" s="13">
        <v>2.4097537611512547</v>
      </c>
      <c r="AC958" s="13">
        <v>9.0061734816561856</v>
      </c>
      <c r="AD958" s="14">
        <v>8.870803061899986</v>
      </c>
      <c r="AE958" s="13">
        <v>119.3514863831449</v>
      </c>
      <c r="AF958" s="13">
        <v>33.736552656117567</v>
      </c>
      <c r="AG958" s="13">
        <v>54.037040889937117</v>
      </c>
      <c r="AH958" s="14">
        <v>17.741606123799972</v>
      </c>
      <c r="AI958" s="13">
        <v>30.80790714686324</v>
      </c>
      <c r="AJ958" s="13">
        <v>10.143212793092033</v>
      </c>
      <c r="AK958" s="13">
        <v>11.715147082446174</v>
      </c>
      <c r="AL958" s="14">
        <v>5.2629698630363091</v>
      </c>
      <c r="AM958" s="13">
        <v>308.07907146863238</v>
      </c>
      <c r="AN958" s="13">
        <v>142.00497910328846</v>
      </c>
      <c r="AO958" s="13">
        <v>70.290882494677049</v>
      </c>
      <c r="AP958" s="14">
        <v>10.525939726072618</v>
      </c>
    </row>
    <row r="959" spans="2:42" x14ac:dyDescent="0.25">
      <c r="B959" s="11">
        <v>956</v>
      </c>
      <c r="C959" s="13">
        <v>2082.8021980845415</v>
      </c>
      <c r="D959" s="13">
        <v>2837.4026049250147</v>
      </c>
      <c r="E959" s="13">
        <v>2261.0217512391155</v>
      </c>
      <c r="F959" s="14">
        <v>3600</v>
      </c>
      <c r="G959" s="13">
        <v>0</v>
      </c>
      <c r="H959" s="13">
        <v>0</v>
      </c>
      <c r="I959" s="13">
        <v>0</v>
      </c>
      <c r="J959" s="14">
        <v>0</v>
      </c>
      <c r="K959" s="13">
        <v>9</v>
      </c>
      <c r="L959" s="13">
        <v>13</v>
      </c>
      <c r="M959" s="13">
        <v>3</v>
      </c>
      <c r="N959" s="14">
        <v>0</v>
      </c>
      <c r="O959" s="13">
        <v>0.76819584762847248</v>
      </c>
      <c r="P959" s="13">
        <v>0.9163310118511403</v>
      </c>
      <c r="Q959" s="13">
        <v>0.92878363458871194</v>
      </c>
      <c r="R959" s="14">
        <v>1</v>
      </c>
      <c r="S959" s="13">
        <v>1350</v>
      </c>
      <c r="T959" s="13">
        <v>2600</v>
      </c>
      <c r="U959" s="13">
        <v>1200</v>
      </c>
      <c r="V959" s="14">
        <v>0</v>
      </c>
      <c r="W959" s="13">
        <v>1550</v>
      </c>
      <c r="X959" s="13">
        <v>3000</v>
      </c>
      <c r="Y959" s="13">
        <v>2200</v>
      </c>
      <c r="Z959" s="14">
        <v>2500</v>
      </c>
      <c r="AA959" s="13">
        <v>5.4973927419909527</v>
      </c>
      <c r="AB959" s="13">
        <v>2.572123547965937</v>
      </c>
      <c r="AC959" s="13">
        <v>9.255091482927309</v>
      </c>
      <c r="AD959" s="14">
        <v>5.0471378973099972</v>
      </c>
      <c r="AE959" s="13">
        <v>49.476534677918572</v>
      </c>
      <c r="AF959" s="13">
        <v>33.437606123557181</v>
      </c>
      <c r="AG959" s="13">
        <v>27.765274448781927</v>
      </c>
      <c r="AH959" s="14">
        <v>0</v>
      </c>
      <c r="AI959" s="13">
        <v>31.591271637453463</v>
      </c>
      <c r="AJ959" s="13">
        <v>6.695825908523144</v>
      </c>
      <c r="AK959" s="13">
        <v>7.8368362157818137</v>
      </c>
      <c r="AL959" s="14">
        <v>4.9716774857724824</v>
      </c>
      <c r="AM959" s="13">
        <v>284.32144473708115</v>
      </c>
      <c r="AN959" s="13">
        <v>87.045736810800875</v>
      </c>
      <c r="AO959" s="13">
        <v>23.510508647345439</v>
      </c>
      <c r="AP959" s="14">
        <v>0</v>
      </c>
    </row>
    <row r="960" spans="2:42" x14ac:dyDescent="0.25">
      <c r="B960" s="11">
        <v>957</v>
      </c>
      <c r="C960" s="13">
        <v>1922.3832768929838</v>
      </c>
      <c r="D960" s="13">
        <v>2983.3166870533287</v>
      </c>
      <c r="E960" s="13">
        <v>2318.6870964391924</v>
      </c>
      <c r="F960" s="14">
        <v>3600</v>
      </c>
      <c r="G960" s="13">
        <v>0</v>
      </c>
      <c r="H960" s="13">
        <v>0</v>
      </c>
      <c r="I960" s="13">
        <v>0</v>
      </c>
      <c r="J960" s="14">
        <v>0</v>
      </c>
      <c r="K960" s="13">
        <v>6</v>
      </c>
      <c r="L960" s="13">
        <v>16</v>
      </c>
      <c r="M960" s="13">
        <v>3</v>
      </c>
      <c r="N960" s="14">
        <v>0</v>
      </c>
      <c r="O960" s="13">
        <v>0.8323002073686212</v>
      </c>
      <c r="P960" s="13">
        <v>0.87151324272183228</v>
      </c>
      <c r="Q960" s="13">
        <v>0.90568494697924962</v>
      </c>
      <c r="R960" s="14">
        <v>1</v>
      </c>
      <c r="S960" s="13">
        <v>900</v>
      </c>
      <c r="T960" s="13">
        <v>3200</v>
      </c>
      <c r="U960" s="13">
        <v>1200</v>
      </c>
      <c r="V960" s="14">
        <v>0</v>
      </c>
      <c r="W960" s="13">
        <v>1100</v>
      </c>
      <c r="X960" s="13">
        <v>3600</v>
      </c>
      <c r="Y960" s="13">
        <v>2200</v>
      </c>
      <c r="Z960" s="14">
        <v>2500</v>
      </c>
      <c r="AA960" s="13">
        <v>8.2733254153568545</v>
      </c>
      <c r="AB960" s="13">
        <v>2</v>
      </c>
      <c r="AC960" s="13">
        <v>13.566502189634868</v>
      </c>
      <c r="AD960" s="14">
        <v>6.6383914088904721</v>
      </c>
      <c r="AE960" s="13">
        <v>49.639952492141127</v>
      </c>
      <c r="AF960" s="13">
        <v>32</v>
      </c>
      <c r="AG960" s="13">
        <v>40.699506568904603</v>
      </c>
      <c r="AH960" s="14">
        <v>0</v>
      </c>
      <c r="AI960" s="13">
        <v>31.974624816174074</v>
      </c>
      <c r="AJ960" s="13">
        <v>9.5638081550350869</v>
      </c>
      <c r="AK960" s="13">
        <v>9.0691105353452439</v>
      </c>
      <c r="AL960" s="14">
        <v>4.0430567567472693</v>
      </c>
      <c r="AM960" s="13">
        <v>191.84774889704445</v>
      </c>
      <c r="AN960" s="13">
        <v>153.02093048056139</v>
      </c>
      <c r="AO960" s="13">
        <v>27.20733160603573</v>
      </c>
      <c r="AP960" s="14">
        <v>0</v>
      </c>
    </row>
    <row r="961" spans="2:42" x14ac:dyDescent="0.25">
      <c r="B961" s="11">
        <v>958</v>
      </c>
      <c r="C961" s="13">
        <v>2066.6357219086117</v>
      </c>
      <c r="D961" s="13">
        <v>2952.9333621445458</v>
      </c>
      <c r="E961" s="13">
        <v>2461.1046084561649</v>
      </c>
      <c r="F961" s="14">
        <v>3600</v>
      </c>
      <c r="G961" s="13">
        <v>0</v>
      </c>
      <c r="H961" s="13">
        <v>0</v>
      </c>
      <c r="I961" s="13">
        <v>0</v>
      </c>
      <c r="J961" s="14">
        <v>0</v>
      </c>
      <c r="K961" s="13">
        <v>9</v>
      </c>
      <c r="L961" s="13">
        <v>15</v>
      </c>
      <c r="M961" s="13">
        <v>7</v>
      </c>
      <c r="N961" s="14">
        <v>0</v>
      </c>
      <c r="O961" s="13">
        <v>0.77420514076972557</v>
      </c>
      <c r="P961" s="13">
        <v>0.88048041765215102</v>
      </c>
      <c r="Q961" s="13">
        <v>0.85327539218957316</v>
      </c>
      <c r="R961" s="14">
        <v>1</v>
      </c>
      <c r="S961" s="13">
        <v>1350</v>
      </c>
      <c r="T961" s="13">
        <v>3000</v>
      </c>
      <c r="U961" s="13">
        <v>2800</v>
      </c>
      <c r="V961" s="14">
        <v>0</v>
      </c>
      <c r="W961" s="13">
        <v>1550</v>
      </c>
      <c r="X961" s="13">
        <v>3400</v>
      </c>
      <c r="Y961" s="13">
        <v>3800</v>
      </c>
      <c r="Z961" s="14">
        <v>2500</v>
      </c>
      <c r="AA961" s="13">
        <v>4.6707328706826736</v>
      </c>
      <c r="AB961" s="13">
        <v>3.0578234672469109</v>
      </c>
      <c r="AC961" s="13">
        <v>5.2192933700217878</v>
      </c>
      <c r="AD961" s="14">
        <v>8.9312896481822079</v>
      </c>
      <c r="AE961" s="13">
        <v>42.036595836144059</v>
      </c>
      <c r="AF961" s="13">
        <v>45.867352008703662</v>
      </c>
      <c r="AG961" s="13">
        <v>36.535053590152515</v>
      </c>
      <c r="AH961" s="14">
        <v>0</v>
      </c>
      <c r="AI961" s="13">
        <v>31.456444606161224</v>
      </c>
      <c r="AJ961" s="13">
        <v>8.416056438146601</v>
      </c>
      <c r="AK961" s="13">
        <v>9.872380576193553</v>
      </c>
      <c r="AL961" s="14">
        <v>5.1520166881067615</v>
      </c>
      <c r="AM961" s="13">
        <v>283.10800145545102</v>
      </c>
      <c r="AN961" s="13">
        <v>126.24084657219902</v>
      </c>
      <c r="AO961" s="13">
        <v>69.106664033354875</v>
      </c>
      <c r="AP961" s="14">
        <v>0</v>
      </c>
    </row>
    <row r="962" spans="2:42" x14ac:dyDescent="0.25">
      <c r="B962" s="11">
        <v>959</v>
      </c>
      <c r="C962" s="13">
        <v>2091.7003788056932</v>
      </c>
      <c r="D962" s="13">
        <v>3066.9118232797873</v>
      </c>
      <c r="E962" s="13">
        <v>2618.9701017053249</v>
      </c>
      <c r="F962" s="14">
        <v>3652.9466083806074</v>
      </c>
      <c r="G962" s="13">
        <v>0</v>
      </c>
      <c r="H962" s="13">
        <v>0</v>
      </c>
      <c r="I962" s="13">
        <v>0</v>
      </c>
      <c r="J962" s="14">
        <v>0</v>
      </c>
      <c r="K962" s="13">
        <v>11</v>
      </c>
      <c r="L962" s="13">
        <v>16</v>
      </c>
      <c r="M962" s="13">
        <v>5</v>
      </c>
      <c r="N962" s="14">
        <v>1</v>
      </c>
      <c r="O962" s="13">
        <v>0.76492791042738095</v>
      </c>
      <c r="P962" s="13">
        <v>0.84775831514436339</v>
      </c>
      <c r="Q962" s="13">
        <v>0.80184191435885388</v>
      </c>
      <c r="R962" s="14">
        <v>0.98550578093336016</v>
      </c>
      <c r="S962" s="13">
        <v>1650</v>
      </c>
      <c r="T962" s="13">
        <v>3200</v>
      </c>
      <c r="U962" s="13">
        <v>2000</v>
      </c>
      <c r="V962" s="14">
        <v>1100</v>
      </c>
      <c r="W962" s="13">
        <v>1850</v>
      </c>
      <c r="X962" s="13">
        <v>3600</v>
      </c>
      <c r="Y962" s="13">
        <v>3000</v>
      </c>
      <c r="Z962" s="14">
        <v>3600</v>
      </c>
      <c r="AA962" s="13">
        <v>2</v>
      </c>
      <c r="AB962" s="13">
        <v>2</v>
      </c>
      <c r="AC962" s="13">
        <v>12.29269117090522</v>
      </c>
      <c r="AD962" s="14">
        <v>6.5317495560911691</v>
      </c>
      <c r="AE962" s="13">
        <v>22</v>
      </c>
      <c r="AF962" s="13">
        <v>32</v>
      </c>
      <c r="AG962" s="13">
        <v>61.463455854526103</v>
      </c>
      <c r="AH962" s="14">
        <v>6.5317495560911691</v>
      </c>
      <c r="AI962" s="13">
        <v>28.77307354405195</v>
      </c>
      <c r="AJ962" s="13">
        <v>11.701751637007286</v>
      </c>
      <c r="AK962" s="13">
        <v>16.242073161419817</v>
      </c>
      <c r="AL962" s="14">
        <v>3.9040881718895717</v>
      </c>
      <c r="AM962" s="13">
        <v>316.50380898457144</v>
      </c>
      <c r="AN962" s="13">
        <v>187.22802619211657</v>
      </c>
      <c r="AO962" s="13">
        <v>81.210365807099095</v>
      </c>
      <c r="AP962" s="14">
        <v>3.9040881718895717</v>
      </c>
    </row>
    <row r="963" spans="2:42" x14ac:dyDescent="0.25">
      <c r="B963" s="11">
        <v>960</v>
      </c>
      <c r="C963" s="13">
        <v>1907.2943561977754</v>
      </c>
      <c r="D963" s="13">
        <v>2842.2020986365696</v>
      </c>
      <c r="E963" s="13">
        <v>2165.460102944191</v>
      </c>
      <c r="F963" s="14">
        <v>3733.4479465035765</v>
      </c>
      <c r="G963" s="13">
        <v>0</v>
      </c>
      <c r="H963" s="13">
        <v>0</v>
      </c>
      <c r="I963" s="13">
        <v>0</v>
      </c>
      <c r="J963" s="14">
        <v>0</v>
      </c>
      <c r="K963" s="13">
        <v>7</v>
      </c>
      <c r="L963" s="13">
        <v>11</v>
      </c>
      <c r="M963" s="13">
        <v>1</v>
      </c>
      <c r="N963" s="14">
        <v>2</v>
      </c>
      <c r="O963" s="13">
        <v>0.83888467178691173</v>
      </c>
      <c r="P963" s="13">
        <v>0.91478364654196964</v>
      </c>
      <c r="Q963" s="13">
        <v>0.9697708108982519</v>
      </c>
      <c r="R963" s="14">
        <v>0.96425611166520953</v>
      </c>
      <c r="S963" s="13">
        <v>1050</v>
      </c>
      <c r="T963" s="13">
        <v>2200</v>
      </c>
      <c r="U963" s="13">
        <v>400</v>
      </c>
      <c r="V963" s="14">
        <v>2200</v>
      </c>
      <c r="W963" s="13">
        <v>1250</v>
      </c>
      <c r="X963" s="13">
        <v>2600</v>
      </c>
      <c r="Y963" s="13">
        <v>1400</v>
      </c>
      <c r="Z963" s="14">
        <v>4700</v>
      </c>
      <c r="AA963" s="13">
        <v>3.3214486257021059</v>
      </c>
      <c r="AB963" s="13">
        <v>2.2193901310394972</v>
      </c>
      <c r="AC963" s="13">
        <v>15.752103771864956</v>
      </c>
      <c r="AD963" s="14">
        <v>6.5993303909022245</v>
      </c>
      <c r="AE963" s="13">
        <v>23.25014037991474</v>
      </c>
      <c r="AF963" s="13">
        <v>24.41329144143447</v>
      </c>
      <c r="AG963" s="13">
        <v>15.752103771864956</v>
      </c>
      <c r="AH963" s="14">
        <v>13.198660781804449</v>
      </c>
      <c r="AI963" s="13">
        <v>29.822276035276033</v>
      </c>
      <c r="AJ963" s="13">
        <v>8.9362052307390325</v>
      </c>
      <c r="AK963" s="13">
        <v>6.0129123813936847</v>
      </c>
      <c r="AL963" s="14">
        <v>6.2684694096223401</v>
      </c>
      <c r="AM963" s="13">
        <v>208.75593224693222</v>
      </c>
      <c r="AN963" s="13">
        <v>98.298257538129363</v>
      </c>
      <c r="AO963" s="13">
        <v>6.0129123813936847</v>
      </c>
      <c r="AP963" s="14">
        <v>12.53693881924468</v>
      </c>
    </row>
    <row r="964" spans="2:42" x14ac:dyDescent="0.25">
      <c r="B964" s="11">
        <v>961</v>
      </c>
      <c r="C964" s="13">
        <v>2330.5851719220918</v>
      </c>
      <c r="D964" s="13">
        <v>2814.2647372938009</v>
      </c>
      <c r="E964" s="13">
        <v>2349.847944440131</v>
      </c>
      <c r="F964" s="14">
        <v>3600</v>
      </c>
      <c r="G964" s="13">
        <v>0</v>
      </c>
      <c r="H964" s="13">
        <v>0</v>
      </c>
      <c r="I964" s="13">
        <v>0</v>
      </c>
      <c r="J964" s="14">
        <v>0</v>
      </c>
      <c r="K964" s="13">
        <v>11</v>
      </c>
      <c r="L964" s="13">
        <v>8</v>
      </c>
      <c r="M964" s="13">
        <v>4</v>
      </c>
      <c r="N964" s="14">
        <v>0</v>
      </c>
      <c r="O964" s="13">
        <v>0.68652286098621318</v>
      </c>
      <c r="P964" s="13">
        <v>0.92386475428042425</v>
      </c>
      <c r="Q964" s="13">
        <v>0.8936748460549182</v>
      </c>
      <c r="R964" s="14">
        <v>1</v>
      </c>
      <c r="S964" s="13">
        <v>1650</v>
      </c>
      <c r="T964" s="13">
        <v>1600</v>
      </c>
      <c r="U964" s="13">
        <v>1600</v>
      </c>
      <c r="V964" s="14">
        <v>0</v>
      </c>
      <c r="W964" s="13">
        <v>1850</v>
      </c>
      <c r="X964" s="13">
        <v>2000</v>
      </c>
      <c r="Y964" s="13">
        <v>2600</v>
      </c>
      <c r="Z964" s="14">
        <v>2500</v>
      </c>
      <c r="AA964" s="13">
        <v>5.6050472742434678</v>
      </c>
      <c r="AB964" s="13">
        <v>2.8476581293788841</v>
      </c>
      <c r="AC964" s="13">
        <v>10.873186076151606</v>
      </c>
      <c r="AD964" s="14">
        <v>2.2467627638283267</v>
      </c>
      <c r="AE964" s="13">
        <v>61.655520016678146</v>
      </c>
      <c r="AF964" s="13">
        <v>22.781265035031073</v>
      </c>
      <c r="AG964" s="13">
        <v>43.492744304606425</v>
      </c>
      <c r="AH964" s="14">
        <v>0</v>
      </c>
      <c r="AI964" s="13">
        <v>35.431960014834075</v>
      </c>
      <c r="AJ964" s="13">
        <v>10.856686100144751</v>
      </c>
      <c r="AK964" s="13">
        <v>8.2653416339631001</v>
      </c>
      <c r="AL964" s="14">
        <v>2.700323421300427</v>
      </c>
      <c r="AM964" s="13">
        <v>389.75156016317482</v>
      </c>
      <c r="AN964" s="13">
        <v>86.853488801158008</v>
      </c>
      <c r="AO964" s="13">
        <v>33.0613665358524</v>
      </c>
      <c r="AP964" s="14">
        <v>0</v>
      </c>
    </row>
    <row r="965" spans="2:42" x14ac:dyDescent="0.25">
      <c r="B965" s="11">
        <v>962</v>
      </c>
      <c r="C965" s="13">
        <v>2247.4409137133234</v>
      </c>
      <c r="D965" s="13">
        <v>2947.4213085297151</v>
      </c>
      <c r="E965" s="13">
        <v>2205.3335236534685</v>
      </c>
      <c r="F965" s="14">
        <v>3704.2616117162083</v>
      </c>
      <c r="G965" s="13">
        <v>0</v>
      </c>
      <c r="H965" s="13">
        <v>0</v>
      </c>
      <c r="I965" s="13">
        <v>0</v>
      </c>
      <c r="J965" s="14">
        <v>0</v>
      </c>
      <c r="K965" s="13">
        <v>11</v>
      </c>
      <c r="L965" s="13">
        <v>10</v>
      </c>
      <c r="M965" s="13">
        <v>2</v>
      </c>
      <c r="N965" s="14">
        <v>2</v>
      </c>
      <c r="O965" s="13">
        <v>0.71192082970333026</v>
      </c>
      <c r="P965" s="13">
        <v>0.88212702828594869</v>
      </c>
      <c r="Q965" s="13">
        <v>0.95223691903120045</v>
      </c>
      <c r="R965" s="14">
        <v>0.97185360467348225</v>
      </c>
      <c r="S965" s="13">
        <v>1650</v>
      </c>
      <c r="T965" s="13">
        <v>2000</v>
      </c>
      <c r="U965" s="13">
        <v>800</v>
      </c>
      <c r="V965" s="14">
        <v>2200</v>
      </c>
      <c r="W965" s="13">
        <v>1850</v>
      </c>
      <c r="X965" s="13">
        <v>2400</v>
      </c>
      <c r="Y965" s="13">
        <v>1800</v>
      </c>
      <c r="Z965" s="14">
        <v>4700</v>
      </c>
      <c r="AA965" s="13">
        <v>6.4814259054965238</v>
      </c>
      <c r="AB965" s="13">
        <v>3.2951741751468644</v>
      </c>
      <c r="AC965" s="13">
        <v>5.9560367322402357</v>
      </c>
      <c r="AD965" s="14">
        <v>6.328203667869456</v>
      </c>
      <c r="AE965" s="13">
        <v>71.295684960461756</v>
      </c>
      <c r="AF965" s="13">
        <v>32.951741751468646</v>
      </c>
      <c r="AG965" s="13">
        <v>11.912073464480471</v>
      </c>
      <c r="AH965" s="14">
        <v>12.656407335738912</v>
      </c>
      <c r="AI965" s="13">
        <v>31.230756387885698</v>
      </c>
      <c r="AJ965" s="13">
        <v>13.678533751676511</v>
      </c>
      <c r="AK965" s="13">
        <v>11.238672416527596</v>
      </c>
      <c r="AL965" s="14">
        <v>3.8044986496769386</v>
      </c>
      <c r="AM965" s="13">
        <v>343.53832026674269</v>
      </c>
      <c r="AN965" s="13">
        <v>136.78533751676511</v>
      </c>
      <c r="AO965" s="13">
        <v>22.477344833055191</v>
      </c>
      <c r="AP965" s="14">
        <v>7.6089972993538773</v>
      </c>
    </row>
    <row r="966" spans="2:42" x14ac:dyDescent="0.25">
      <c r="B966" s="11">
        <v>963</v>
      </c>
      <c r="C966" s="13">
        <v>2370.1040082737759</v>
      </c>
      <c r="D966" s="13">
        <v>2872.5336601788695</v>
      </c>
      <c r="E966" s="13">
        <v>2273.3295468320571</v>
      </c>
      <c r="F966" s="14">
        <v>3787.0092052905707</v>
      </c>
      <c r="G966" s="13">
        <v>0</v>
      </c>
      <c r="H966" s="13">
        <v>0</v>
      </c>
      <c r="I966" s="13">
        <v>0</v>
      </c>
      <c r="J966" s="14">
        <v>0</v>
      </c>
      <c r="K966" s="13">
        <v>13</v>
      </c>
      <c r="L966" s="13">
        <v>9</v>
      </c>
      <c r="M966" s="13">
        <v>3</v>
      </c>
      <c r="N966" s="14">
        <v>3</v>
      </c>
      <c r="O966" s="13">
        <v>0.67507585929333636</v>
      </c>
      <c r="P966" s="13">
        <v>0.90512429359595425</v>
      </c>
      <c r="Q966" s="13">
        <v>0.92375520431096492</v>
      </c>
      <c r="R966" s="14">
        <v>0.95061823324080841</v>
      </c>
      <c r="S966" s="13">
        <v>1950</v>
      </c>
      <c r="T966" s="13">
        <v>1800</v>
      </c>
      <c r="U966" s="13">
        <v>1200</v>
      </c>
      <c r="V966" s="14">
        <v>3300</v>
      </c>
      <c r="W966" s="13">
        <v>2150</v>
      </c>
      <c r="X966" s="13">
        <v>2200</v>
      </c>
      <c r="Y966" s="13">
        <v>2200</v>
      </c>
      <c r="Z966" s="14">
        <v>5800</v>
      </c>
      <c r="AA966" s="13">
        <v>2</v>
      </c>
      <c r="AB966" s="13">
        <v>2.521967796623112</v>
      </c>
      <c r="AC966" s="13">
        <v>7.9898721873718355</v>
      </c>
      <c r="AD966" s="14">
        <v>5.9532483488872474</v>
      </c>
      <c r="AE966" s="13">
        <v>26</v>
      </c>
      <c r="AF966" s="13">
        <v>22.697710169608008</v>
      </c>
      <c r="AG966" s="13">
        <v>23.969616562115505</v>
      </c>
      <c r="AH966" s="14">
        <v>17.859745046661743</v>
      </c>
      <c r="AI966" s="13">
        <v>33.991597124430434</v>
      </c>
      <c r="AJ966" s="13">
        <v>12.658145228024203</v>
      </c>
      <c r="AK966" s="13">
        <v>10.308878777996577</v>
      </c>
      <c r="AL966" s="14">
        <v>5.898375673318732</v>
      </c>
      <c r="AM966" s="13">
        <v>441.89076261759567</v>
      </c>
      <c r="AN966" s="13">
        <v>113.92330705221784</v>
      </c>
      <c r="AO966" s="13">
        <v>30.926636333989734</v>
      </c>
      <c r="AP966" s="14">
        <v>17.695127019956196</v>
      </c>
    </row>
    <row r="967" spans="2:42" x14ac:dyDescent="0.25">
      <c r="B967" s="11">
        <v>964</v>
      </c>
      <c r="C967" s="13">
        <v>1937.1941386883088</v>
      </c>
      <c r="D967" s="13">
        <v>2854.4928977973027</v>
      </c>
      <c r="E967" s="13">
        <v>2329.5379593154557</v>
      </c>
      <c r="F967" s="14">
        <v>3600</v>
      </c>
      <c r="G967" s="13">
        <v>0</v>
      </c>
      <c r="H967" s="13">
        <v>0</v>
      </c>
      <c r="I967" s="13">
        <v>0</v>
      </c>
      <c r="J967" s="14">
        <v>0</v>
      </c>
      <c r="K967" s="13">
        <v>8</v>
      </c>
      <c r="L967" s="13">
        <v>10</v>
      </c>
      <c r="M967" s="13">
        <v>3</v>
      </c>
      <c r="N967" s="14">
        <v>0</v>
      </c>
      <c r="O967" s="13">
        <v>0.82593683722550082</v>
      </c>
      <c r="P967" s="13">
        <v>0.9108447955874458</v>
      </c>
      <c r="Q967" s="13">
        <v>0.90146631507008945</v>
      </c>
      <c r="R967" s="14">
        <v>1</v>
      </c>
      <c r="S967" s="13">
        <v>1200</v>
      </c>
      <c r="T967" s="13">
        <v>2000</v>
      </c>
      <c r="U967" s="13">
        <v>1200</v>
      </c>
      <c r="V967" s="14">
        <v>0</v>
      </c>
      <c r="W967" s="13">
        <v>1400</v>
      </c>
      <c r="X967" s="13">
        <v>2400</v>
      </c>
      <c r="Y967" s="13">
        <v>2200</v>
      </c>
      <c r="Z967" s="14">
        <v>2500</v>
      </c>
      <c r="AA967" s="13">
        <v>2.7379580755913699</v>
      </c>
      <c r="AB967" s="13">
        <v>4.287847270984412</v>
      </c>
      <c r="AC967" s="13">
        <v>10.159019128651998</v>
      </c>
      <c r="AD967" s="14">
        <v>4.6086403789957719</v>
      </c>
      <c r="AE967" s="13">
        <v>21.90366460473096</v>
      </c>
      <c r="AF967" s="13">
        <v>42.878472709844118</v>
      </c>
      <c r="AG967" s="13">
        <v>30.477057385955995</v>
      </c>
      <c r="AH967" s="14">
        <v>0</v>
      </c>
      <c r="AI967" s="13">
        <v>28.593411223818492</v>
      </c>
      <c r="AJ967" s="13">
        <v>8.5505021644233992</v>
      </c>
      <c r="AK967" s="13">
        <v>13.489065254526517</v>
      </c>
      <c r="AL967" s="14">
        <v>5.1755763633313636</v>
      </c>
      <c r="AM967" s="13">
        <v>228.74728979054794</v>
      </c>
      <c r="AN967" s="13">
        <v>85.505021644233992</v>
      </c>
      <c r="AO967" s="13">
        <v>40.467195763579554</v>
      </c>
      <c r="AP967" s="14">
        <v>0</v>
      </c>
    </row>
    <row r="968" spans="2:42" x14ac:dyDescent="0.25">
      <c r="B968" s="11">
        <v>965</v>
      </c>
      <c r="C968" s="13">
        <v>2418.8982852217732</v>
      </c>
      <c r="D968" s="13">
        <v>2720.2603492588373</v>
      </c>
      <c r="E968" s="13">
        <v>2159.3901877550065</v>
      </c>
      <c r="F968" s="14">
        <v>3646.230352094959</v>
      </c>
      <c r="G968" s="13">
        <v>0</v>
      </c>
      <c r="H968" s="13">
        <v>0</v>
      </c>
      <c r="I968" s="13">
        <v>0</v>
      </c>
      <c r="J968" s="14">
        <v>0</v>
      </c>
      <c r="K968" s="13">
        <v>15</v>
      </c>
      <c r="L968" s="13">
        <v>6</v>
      </c>
      <c r="M968" s="13">
        <v>1</v>
      </c>
      <c r="N968" s="14">
        <v>1</v>
      </c>
      <c r="O968" s="13">
        <v>0.66145815629172111</v>
      </c>
      <c r="P968" s="13">
        <v>0.95579086785145273</v>
      </c>
      <c r="Q968" s="13">
        <v>0.97249677798306977</v>
      </c>
      <c r="R968" s="14">
        <v>0.98732105554757477</v>
      </c>
      <c r="S968" s="13">
        <v>2250</v>
      </c>
      <c r="T968" s="13">
        <v>1200</v>
      </c>
      <c r="U968" s="13">
        <v>400</v>
      </c>
      <c r="V968" s="14">
        <v>1100</v>
      </c>
      <c r="W968" s="13">
        <v>2450</v>
      </c>
      <c r="X968" s="13">
        <v>1600</v>
      </c>
      <c r="Y968" s="13">
        <v>1400</v>
      </c>
      <c r="Z968" s="14">
        <v>3600</v>
      </c>
      <c r="AA968" s="13">
        <v>3.3910502375215983</v>
      </c>
      <c r="AB968" s="13">
        <v>2.6942567081623632</v>
      </c>
      <c r="AC968" s="13">
        <v>7.418976571771724</v>
      </c>
      <c r="AD968" s="14">
        <v>4.1113607757671264</v>
      </c>
      <c r="AE968" s="13">
        <v>50.865753562823976</v>
      </c>
      <c r="AF968" s="13">
        <v>16.165540248974178</v>
      </c>
      <c r="AG968" s="13">
        <v>7.418976571771724</v>
      </c>
      <c r="AH968" s="14">
        <v>4.1113607757671264</v>
      </c>
      <c r="AI968" s="13">
        <v>29.108966758473176</v>
      </c>
      <c r="AJ968" s="13">
        <v>7.9159350074889794</v>
      </c>
      <c r="AK968" s="13">
        <v>12.383343280418043</v>
      </c>
      <c r="AL968" s="14">
        <v>5.0174792299789965</v>
      </c>
      <c r="AM968" s="13">
        <v>436.63450137709765</v>
      </c>
      <c r="AN968" s="13">
        <v>47.495610044933876</v>
      </c>
      <c r="AO968" s="13">
        <v>12.383343280418043</v>
      </c>
      <c r="AP968" s="14">
        <v>5.0174792299789965</v>
      </c>
    </row>
    <row r="969" spans="2:42" x14ac:dyDescent="0.25">
      <c r="B969" s="11">
        <v>966</v>
      </c>
      <c r="C969" s="13">
        <v>2004.4099454792238</v>
      </c>
      <c r="D969" s="13">
        <v>3064.1703685259145</v>
      </c>
      <c r="E969" s="13">
        <v>2422.6670306526175</v>
      </c>
      <c r="F969" s="14">
        <v>3600</v>
      </c>
      <c r="G969" s="13">
        <v>0</v>
      </c>
      <c r="H969" s="13">
        <v>0</v>
      </c>
      <c r="I969" s="13">
        <v>0</v>
      </c>
      <c r="J969" s="14">
        <v>0</v>
      </c>
      <c r="K969" s="13">
        <v>8</v>
      </c>
      <c r="L969" s="13">
        <v>16</v>
      </c>
      <c r="M969" s="13">
        <v>4</v>
      </c>
      <c r="N969" s="14">
        <v>0</v>
      </c>
      <c r="O969" s="13">
        <v>0.79823990277471135</v>
      </c>
      <c r="P969" s="13">
        <v>0.8485167883307958</v>
      </c>
      <c r="Q969" s="13">
        <v>0.86681329849702971</v>
      </c>
      <c r="R969" s="14">
        <v>1</v>
      </c>
      <c r="S969" s="13">
        <v>1200</v>
      </c>
      <c r="T969" s="13">
        <v>3200</v>
      </c>
      <c r="U969" s="13">
        <v>1600</v>
      </c>
      <c r="V969" s="14">
        <v>0</v>
      </c>
      <c r="W969" s="13">
        <v>1400</v>
      </c>
      <c r="X969" s="13">
        <v>3600</v>
      </c>
      <c r="Y969" s="13">
        <v>2600</v>
      </c>
      <c r="Z969" s="14">
        <v>2500</v>
      </c>
      <c r="AA969" s="13">
        <v>6.3245702960372618</v>
      </c>
      <c r="AB969" s="13">
        <v>2.9654921987012806</v>
      </c>
      <c r="AC969" s="13">
        <v>15.574578600449479</v>
      </c>
      <c r="AD969" s="14">
        <v>3.9423387918827544</v>
      </c>
      <c r="AE969" s="13">
        <v>50.596562368298095</v>
      </c>
      <c r="AF969" s="13">
        <v>47.447875179220489</v>
      </c>
      <c r="AG969" s="13">
        <v>62.298314401797917</v>
      </c>
      <c r="AH969" s="14">
        <v>0</v>
      </c>
      <c r="AI969" s="13">
        <v>29.992247204514708</v>
      </c>
      <c r="AJ969" s="13">
        <v>10.667996851527091</v>
      </c>
      <c r="AK969" s="13">
        <v>8.3990276700851663</v>
      </c>
      <c r="AL969" s="14">
        <v>5.7641047255122677</v>
      </c>
      <c r="AM969" s="13">
        <v>239.93797763611767</v>
      </c>
      <c r="AN969" s="13">
        <v>170.68794962443346</v>
      </c>
      <c r="AO969" s="13">
        <v>33.596110680340665</v>
      </c>
      <c r="AP969" s="14">
        <v>0</v>
      </c>
    </row>
    <row r="970" spans="2:42" x14ac:dyDescent="0.25">
      <c r="B970" s="11">
        <v>967</v>
      </c>
      <c r="C970" s="13">
        <v>1738.7422179006139</v>
      </c>
      <c r="D970" s="13">
        <v>3007.8397544926893</v>
      </c>
      <c r="E970" s="13">
        <v>2462.1739985147206</v>
      </c>
      <c r="F970" s="14">
        <v>3600</v>
      </c>
      <c r="G970" s="13">
        <v>0</v>
      </c>
      <c r="H970" s="13">
        <v>0</v>
      </c>
      <c r="I970" s="13">
        <v>0</v>
      </c>
      <c r="J970" s="14">
        <v>0</v>
      </c>
      <c r="K970" s="13">
        <v>3</v>
      </c>
      <c r="L970" s="13">
        <v>15</v>
      </c>
      <c r="M970" s="13">
        <v>6</v>
      </c>
      <c r="N970" s="14">
        <v>0</v>
      </c>
      <c r="O970" s="13">
        <v>0.92020541258373911</v>
      </c>
      <c r="P970" s="13">
        <v>0.86440775181473173</v>
      </c>
      <c r="Q970" s="13">
        <v>0.85290479115887097</v>
      </c>
      <c r="R970" s="14">
        <v>1</v>
      </c>
      <c r="S970" s="13">
        <v>450</v>
      </c>
      <c r="T970" s="13">
        <v>3000</v>
      </c>
      <c r="U970" s="13">
        <v>2400</v>
      </c>
      <c r="V970" s="14">
        <v>0</v>
      </c>
      <c r="W970" s="13">
        <v>650</v>
      </c>
      <c r="X970" s="13">
        <v>3400</v>
      </c>
      <c r="Y970" s="13">
        <v>3400</v>
      </c>
      <c r="Z970" s="14">
        <v>2500</v>
      </c>
      <c r="AA970" s="13">
        <v>5.6488926912473199</v>
      </c>
      <c r="AB970" s="13">
        <v>2.6332215935494427</v>
      </c>
      <c r="AC970" s="13">
        <v>5.8456746054274813</v>
      </c>
      <c r="AD970" s="14">
        <v>5.1013282790891328</v>
      </c>
      <c r="AE970" s="13">
        <v>16.94667807374196</v>
      </c>
      <c r="AF970" s="13">
        <v>39.498323903241641</v>
      </c>
      <c r="AG970" s="13">
        <v>35.074047632564884</v>
      </c>
      <c r="AH970" s="14">
        <v>0</v>
      </c>
      <c r="AI970" s="13">
        <v>32.652509268557942</v>
      </c>
      <c r="AJ970" s="13">
        <v>10.383634232236316</v>
      </c>
      <c r="AK970" s="13">
        <v>11.805750455508006</v>
      </c>
      <c r="AL970" s="14">
        <v>4.7811157826082313</v>
      </c>
      <c r="AM970" s="13">
        <v>97.957527805673834</v>
      </c>
      <c r="AN970" s="13">
        <v>155.75451348354474</v>
      </c>
      <c r="AO970" s="13">
        <v>70.834502733048041</v>
      </c>
      <c r="AP970" s="14">
        <v>0</v>
      </c>
    </row>
    <row r="971" spans="2:42" x14ac:dyDescent="0.25">
      <c r="B971" s="11">
        <v>968</v>
      </c>
      <c r="C971" s="13">
        <v>2880.5142577026409</v>
      </c>
      <c r="D971" s="13">
        <v>2875.9148317096888</v>
      </c>
      <c r="E971" s="13">
        <v>2178.6029521340629</v>
      </c>
      <c r="F971" s="14">
        <v>3660.0939570360347</v>
      </c>
      <c r="G971" s="13">
        <v>0</v>
      </c>
      <c r="H971" s="13">
        <v>0</v>
      </c>
      <c r="I971" s="13">
        <v>0</v>
      </c>
      <c r="J971" s="14">
        <v>0</v>
      </c>
      <c r="K971" s="13">
        <v>17</v>
      </c>
      <c r="L971" s="13">
        <v>11</v>
      </c>
      <c r="M971" s="13">
        <v>2</v>
      </c>
      <c r="N971" s="14">
        <v>1</v>
      </c>
      <c r="O971" s="13">
        <v>0.55545637232015743</v>
      </c>
      <c r="P971" s="13">
        <v>0.90406015203667855</v>
      </c>
      <c r="Q971" s="13">
        <v>0.96392047846209561</v>
      </c>
      <c r="R971" s="14">
        <v>0.98358130754525785</v>
      </c>
      <c r="S971" s="13">
        <v>2550</v>
      </c>
      <c r="T971" s="13">
        <v>2200</v>
      </c>
      <c r="U971" s="13">
        <v>800</v>
      </c>
      <c r="V971" s="14">
        <v>1100</v>
      </c>
      <c r="W971" s="13">
        <v>2750</v>
      </c>
      <c r="X971" s="13">
        <v>2600</v>
      </c>
      <c r="Y971" s="13">
        <v>1800</v>
      </c>
      <c r="Z971" s="14">
        <v>3600</v>
      </c>
      <c r="AA971" s="13">
        <v>6.1403870427914633</v>
      </c>
      <c r="AB971" s="13">
        <v>2</v>
      </c>
      <c r="AC971" s="13">
        <v>3.0490310867927697</v>
      </c>
      <c r="AD971" s="14">
        <v>7.4697421773158066</v>
      </c>
      <c r="AE971" s="13">
        <v>104.38657972745487</v>
      </c>
      <c r="AF971" s="13">
        <v>22</v>
      </c>
      <c r="AG971" s="13">
        <v>6.0980621735855394</v>
      </c>
      <c r="AH971" s="14">
        <v>7.4697421773158066</v>
      </c>
      <c r="AI971" s="13">
        <v>31.515073184206962</v>
      </c>
      <c r="AJ971" s="13">
        <v>10.559398278834802</v>
      </c>
      <c r="AK971" s="13">
        <v>9.9395966668527755</v>
      </c>
      <c r="AL971" s="14">
        <v>4.3517163900985256</v>
      </c>
      <c r="AM971" s="13">
        <v>535.75624413151832</v>
      </c>
      <c r="AN971" s="13">
        <v>116.15338106718282</v>
      </c>
      <c r="AO971" s="13">
        <v>19.879193333705551</v>
      </c>
      <c r="AP971" s="14">
        <v>4.3517163900985256</v>
      </c>
    </row>
    <row r="972" spans="2:42" x14ac:dyDescent="0.25">
      <c r="B972" s="11">
        <v>969</v>
      </c>
      <c r="C972" s="13">
        <v>2193.3578276682183</v>
      </c>
      <c r="D972" s="13">
        <v>3072.950816624917</v>
      </c>
      <c r="E972" s="13">
        <v>2161.8329191353941</v>
      </c>
      <c r="F972" s="14">
        <v>3600</v>
      </c>
      <c r="G972" s="13">
        <v>0</v>
      </c>
      <c r="H972" s="13">
        <v>0</v>
      </c>
      <c r="I972" s="13">
        <v>0</v>
      </c>
      <c r="J972" s="14">
        <v>0</v>
      </c>
      <c r="K972" s="13">
        <v>11</v>
      </c>
      <c r="L972" s="13">
        <v>13</v>
      </c>
      <c r="M972" s="13">
        <v>1</v>
      </c>
      <c r="N972" s="14">
        <v>0</v>
      </c>
      <c r="O972" s="13">
        <v>0.72947513616643977</v>
      </c>
      <c r="P972" s="13">
        <v>0.84609229211668013</v>
      </c>
      <c r="Q972" s="13">
        <v>0.9713979195209389</v>
      </c>
      <c r="R972" s="14">
        <v>1</v>
      </c>
      <c r="S972" s="13">
        <v>1650</v>
      </c>
      <c r="T972" s="13">
        <v>2600</v>
      </c>
      <c r="U972" s="13">
        <v>400</v>
      </c>
      <c r="V972" s="14">
        <v>0</v>
      </c>
      <c r="W972" s="13">
        <v>1850</v>
      </c>
      <c r="X972" s="13">
        <v>3000</v>
      </c>
      <c r="Y972" s="13">
        <v>1400</v>
      </c>
      <c r="Z972" s="14">
        <v>2500</v>
      </c>
      <c r="AA972" s="13">
        <v>6.1930861029291213</v>
      </c>
      <c r="AB972" s="13">
        <v>4.3355261060589383</v>
      </c>
      <c r="AC972" s="13">
        <v>7.6124513896813655</v>
      </c>
      <c r="AD972" s="14">
        <v>4.6703593957672638</v>
      </c>
      <c r="AE972" s="13">
        <v>68.123947132220337</v>
      </c>
      <c r="AF972" s="13">
        <v>56.361839378766199</v>
      </c>
      <c r="AG972" s="13">
        <v>7.6124513896813655</v>
      </c>
      <c r="AH972" s="14">
        <v>0</v>
      </c>
      <c r="AI972" s="13">
        <v>29.221077889827853</v>
      </c>
      <c r="AJ972" s="13">
        <v>12.712712305631877</v>
      </c>
      <c r="AK972" s="13">
        <v>12.98104655524264</v>
      </c>
      <c r="AL972" s="14">
        <v>5.8992025467038207</v>
      </c>
      <c r="AM972" s="13">
        <v>321.43185678810642</v>
      </c>
      <c r="AN972" s="13">
        <v>165.2652599732144</v>
      </c>
      <c r="AO972" s="13">
        <v>12.98104655524264</v>
      </c>
      <c r="AP972" s="14">
        <v>0</v>
      </c>
    </row>
    <row r="973" spans="2:42" x14ac:dyDescent="0.25">
      <c r="B973" s="11">
        <v>970</v>
      </c>
      <c r="C973" s="13">
        <v>2139.347785849563</v>
      </c>
      <c r="D973" s="13">
        <v>2929.7878518247389</v>
      </c>
      <c r="E973" s="13">
        <v>2721.3877004383448</v>
      </c>
      <c r="F973" s="14">
        <v>3652.3602862474354</v>
      </c>
      <c r="G973" s="13">
        <v>0</v>
      </c>
      <c r="H973" s="13">
        <v>0</v>
      </c>
      <c r="I973" s="13">
        <v>0</v>
      </c>
      <c r="J973" s="14">
        <v>0</v>
      </c>
      <c r="K973" s="13">
        <v>11</v>
      </c>
      <c r="L973" s="13">
        <v>14</v>
      </c>
      <c r="M973" s="13">
        <v>7</v>
      </c>
      <c r="N973" s="14">
        <v>1</v>
      </c>
      <c r="O973" s="13">
        <v>0.74789148851018583</v>
      </c>
      <c r="P973" s="13">
        <v>0.88743626893689953</v>
      </c>
      <c r="Q973" s="13">
        <v>0.77166513233735301</v>
      </c>
      <c r="R973" s="14">
        <v>0.98566398653369647</v>
      </c>
      <c r="S973" s="13">
        <v>1650</v>
      </c>
      <c r="T973" s="13">
        <v>2800</v>
      </c>
      <c r="U973" s="13">
        <v>2800</v>
      </c>
      <c r="V973" s="14">
        <v>1100</v>
      </c>
      <c r="W973" s="13">
        <v>1850</v>
      </c>
      <c r="X973" s="13">
        <v>3200</v>
      </c>
      <c r="Y973" s="13">
        <v>3800</v>
      </c>
      <c r="Z973" s="14">
        <v>3600</v>
      </c>
      <c r="AA973" s="13">
        <v>4.8935451947803656</v>
      </c>
      <c r="AB973" s="13">
        <v>3.0229925365575641</v>
      </c>
      <c r="AC973" s="13">
        <v>12.352666968396903</v>
      </c>
      <c r="AD973" s="14">
        <v>4.6091825343251269</v>
      </c>
      <c r="AE973" s="13">
        <v>53.828997142584022</v>
      </c>
      <c r="AF973" s="13">
        <v>42.321895511805899</v>
      </c>
      <c r="AG973" s="13">
        <v>86.468668778778323</v>
      </c>
      <c r="AH973" s="14">
        <v>4.6091825343251269</v>
      </c>
      <c r="AI973" s="13">
        <v>28.109750854795315</v>
      </c>
      <c r="AJ973" s="13">
        <v>8.5549912299327673</v>
      </c>
      <c r="AK973" s="13">
        <v>11.133205134046779</v>
      </c>
      <c r="AL973" s="14">
        <v>5.7127471614134269</v>
      </c>
      <c r="AM973" s="13">
        <v>309.20725940274849</v>
      </c>
      <c r="AN973" s="13">
        <v>119.76987721905874</v>
      </c>
      <c r="AO973" s="13">
        <v>77.932435938327458</v>
      </c>
      <c r="AP973" s="14">
        <v>5.7127471614134269</v>
      </c>
    </row>
    <row r="974" spans="2:42" x14ac:dyDescent="0.25">
      <c r="B974" s="11">
        <v>971</v>
      </c>
      <c r="C974" s="13">
        <v>2341.3644934027784</v>
      </c>
      <c r="D974" s="13">
        <v>2825.5042945945047</v>
      </c>
      <c r="E974" s="13">
        <v>2446.7220664808206</v>
      </c>
      <c r="F974" s="14">
        <v>3691.679946221961</v>
      </c>
      <c r="G974" s="13">
        <v>0</v>
      </c>
      <c r="H974" s="13">
        <v>0</v>
      </c>
      <c r="I974" s="13">
        <v>0</v>
      </c>
      <c r="J974" s="14">
        <v>0</v>
      </c>
      <c r="K974" s="13">
        <v>13</v>
      </c>
      <c r="L974" s="13">
        <v>13</v>
      </c>
      <c r="M974" s="13">
        <v>5</v>
      </c>
      <c r="N974" s="14">
        <v>2</v>
      </c>
      <c r="O974" s="13">
        <v>0.68336220375268009</v>
      </c>
      <c r="P974" s="13">
        <v>0.92018971798205407</v>
      </c>
      <c r="Q974" s="13">
        <v>0.85829119243628704</v>
      </c>
      <c r="R974" s="14">
        <v>0.97516579238788414</v>
      </c>
      <c r="S974" s="13">
        <v>1950</v>
      </c>
      <c r="T974" s="13">
        <v>2600</v>
      </c>
      <c r="U974" s="13">
        <v>2000</v>
      </c>
      <c r="V974" s="14">
        <v>2200</v>
      </c>
      <c r="W974" s="13">
        <v>2150</v>
      </c>
      <c r="X974" s="13">
        <v>3000</v>
      </c>
      <c r="Y974" s="13">
        <v>3000</v>
      </c>
      <c r="Z974" s="14">
        <v>4700</v>
      </c>
      <c r="AA974" s="13">
        <v>5.0336023462400794</v>
      </c>
      <c r="AB974" s="13">
        <v>2</v>
      </c>
      <c r="AC974" s="13">
        <v>7.4073120133747805</v>
      </c>
      <c r="AD974" s="14">
        <v>3.756896638017913</v>
      </c>
      <c r="AE974" s="13">
        <v>65.436830501121037</v>
      </c>
      <c r="AF974" s="13">
        <v>26</v>
      </c>
      <c r="AG974" s="13">
        <v>37.036560066873903</v>
      </c>
      <c r="AH974" s="14">
        <v>7.5137932760358259</v>
      </c>
      <c r="AI974" s="13">
        <v>30.040122776539981</v>
      </c>
      <c r="AJ974" s="13">
        <v>6.8405235466032401</v>
      </c>
      <c r="AK974" s="13">
        <v>12.998756275799895</v>
      </c>
      <c r="AL974" s="14">
        <v>5.1834181023437838</v>
      </c>
      <c r="AM974" s="13">
        <v>390.52159609501973</v>
      </c>
      <c r="AN974" s="13">
        <v>88.926806105842118</v>
      </c>
      <c r="AO974" s="13">
        <v>64.993781378999472</v>
      </c>
      <c r="AP974" s="14">
        <v>10.366836204687568</v>
      </c>
    </row>
    <row r="975" spans="2:42" x14ac:dyDescent="0.25">
      <c r="B975" s="11">
        <v>972</v>
      </c>
      <c r="C975" s="13">
        <v>2235.7546642758821</v>
      </c>
      <c r="D975" s="13">
        <v>2753.5436865110323</v>
      </c>
      <c r="E975" s="13">
        <v>2279.8962478096569</v>
      </c>
      <c r="F975" s="14">
        <v>3645.6622697525067</v>
      </c>
      <c r="G975" s="13">
        <v>0</v>
      </c>
      <c r="H975" s="13">
        <v>0</v>
      </c>
      <c r="I975" s="13">
        <v>0</v>
      </c>
      <c r="J975" s="14">
        <v>0</v>
      </c>
      <c r="K975" s="13">
        <v>12</v>
      </c>
      <c r="L975" s="13">
        <v>6</v>
      </c>
      <c r="M975" s="13">
        <v>3</v>
      </c>
      <c r="N975" s="14">
        <v>1</v>
      </c>
      <c r="O975" s="13">
        <v>0.71564202708180824</v>
      </c>
      <c r="P975" s="13">
        <v>0.9442377881043954</v>
      </c>
      <c r="Q975" s="13">
        <v>0.92109454630556686</v>
      </c>
      <c r="R975" s="14">
        <v>0.98747490404381133</v>
      </c>
      <c r="S975" s="13">
        <v>1800</v>
      </c>
      <c r="T975" s="13">
        <v>1200</v>
      </c>
      <c r="U975" s="13">
        <v>1200</v>
      </c>
      <c r="V975" s="14">
        <v>1100</v>
      </c>
      <c r="W975" s="13">
        <v>2000</v>
      </c>
      <c r="X975" s="13">
        <v>1600</v>
      </c>
      <c r="Y975" s="13">
        <v>2200</v>
      </c>
      <c r="Z975" s="14">
        <v>3600</v>
      </c>
      <c r="AA975" s="13">
        <v>3.4673709699728326</v>
      </c>
      <c r="AB975" s="13">
        <v>3.6923715660050607</v>
      </c>
      <c r="AC975" s="13">
        <v>10.627530283899183</v>
      </c>
      <c r="AD975" s="14">
        <v>4.9403101113315415</v>
      </c>
      <c r="AE975" s="13">
        <v>41.608451639673987</v>
      </c>
      <c r="AF975" s="13">
        <v>22.154229396030363</v>
      </c>
      <c r="AG975" s="13">
        <v>31.88259085169755</v>
      </c>
      <c r="AH975" s="14">
        <v>4.9403101113315415</v>
      </c>
      <c r="AI975" s="13">
        <v>30.655585780210178</v>
      </c>
      <c r="AJ975" s="13">
        <v>9.6905592889400349</v>
      </c>
      <c r="AK975" s="13">
        <v>8.309778602764764</v>
      </c>
      <c r="AL975" s="14">
        <v>4.0777589771243212</v>
      </c>
      <c r="AM975" s="13">
        <v>367.86702936252215</v>
      </c>
      <c r="AN975" s="13">
        <v>58.143355733640206</v>
      </c>
      <c r="AO975" s="13">
        <v>24.92933580829429</v>
      </c>
      <c r="AP975" s="14">
        <v>4.0777589771243212</v>
      </c>
    </row>
    <row r="976" spans="2:42" x14ac:dyDescent="0.25">
      <c r="B976" s="11">
        <v>973</v>
      </c>
      <c r="C976" s="13">
        <v>2248.6626266422177</v>
      </c>
      <c r="D976" s="13">
        <v>2844.2210962911427</v>
      </c>
      <c r="E976" s="13">
        <v>2207.6801972564112</v>
      </c>
      <c r="F976" s="14">
        <v>3630.5773346163523</v>
      </c>
      <c r="G976" s="13">
        <v>0</v>
      </c>
      <c r="H976" s="13">
        <v>0</v>
      </c>
      <c r="I976" s="13">
        <v>0</v>
      </c>
      <c r="J976" s="14">
        <v>0</v>
      </c>
      <c r="K976" s="13">
        <v>10</v>
      </c>
      <c r="L976" s="13">
        <v>7</v>
      </c>
      <c r="M976" s="13">
        <v>2</v>
      </c>
      <c r="N976" s="14">
        <v>1</v>
      </c>
      <c r="O976" s="13">
        <v>0.71153403851834207</v>
      </c>
      <c r="P976" s="13">
        <v>0.91413427858698948</v>
      </c>
      <c r="Q976" s="13">
        <v>0.95122473019859011</v>
      </c>
      <c r="R976" s="14">
        <v>0.99157783134797661</v>
      </c>
      <c r="S976" s="13">
        <v>1500</v>
      </c>
      <c r="T976" s="13">
        <v>1400</v>
      </c>
      <c r="U976" s="13">
        <v>800</v>
      </c>
      <c r="V976" s="14">
        <v>1100</v>
      </c>
      <c r="W976" s="13">
        <v>1700</v>
      </c>
      <c r="X976" s="13">
        <v>1800</v>
      </c>
      <c r="Y976" s="13">
        <v>1800</v>
      </c>
      <c r="Z976" s="14">
        <v>3600</v>
      </c>
      <c r="AA976" s="13">
        <v>4.8332573208144796</v>
      </c>
      <c r="AB976" s="13">
        <v>3.4688779234999108</v>
      </c>
      <c r="AC976" s="13">
        <v>5.5168796438660479</v>
      </c>
      <c r="AD976" s="14">
        <v>2.722523674810081</v>
      </c>
      <c r="AE976" s="13">
        <v>48.332573208144794</v>
      </c>
      <c r="AF976" s="13">
        <v>24.282145464499376</v>
      </c>
      <c r="AG976" s="13">
        <v>11.033759287732096</v>
      </c>
      <c r="AH976" s="14">
        <v>2.722523674810081</v>
      </c>
      <c r="AI976" s="13">
        <v>36.705841132544265</v>
      </c>
      <c r="AJ976" s="13">
        <v>14.194927624319373</v>
      </c>
      <c r="AK976" s="13">
        <v>12.042217484641506</v>
      </c>
      <c r="AL976" s="14">
        <v>3.3414377546468104</v>
      </c>
      <c r="AM976" s="13">
        <v>367.05841132544265</v>
      </c>
      <c r="AN976" s="13">
        <v>99.364493370235607</v>
      </c>
      <c r="AO976" s="13">
        <v>24.084434969283013</v>
      </c>
      <c r="AP976" s="14">
        <v>3.3414377546468104</v>
      </c>
    </row>
    <row r="977" spans="2:42" x14ac:dyDescent="0.25">
      <c r="B977" s="11">
        <v>974</v>
      </c>
      <c r="C977" s="13">
        <v>1967.9266787212143</v>
      </c>
      <c r="D977" s="13">
        <v>2821.714758889023</v>
      </c>
      <c r="E977" s="13">
        <v>2466.1673797482827</v>
      </c>
      <c r="F977" s="14">
        <v>3647.3114112411581</v>
      </c>
      <c r="G977" s="13">
        <v>0</v>
      </c>
      <c r="H977" s="13">
        <v>0</v>
      </c>
      <c r="I977" s="13">
        <v>0</v>
      </c>
      <c r="J977" s="14">
        <v>0</v>
      </c>
      <c r="K977" s="13">
        <v>7</v>
      </c>
      <c r="L977" s="13">
        <v>8</v>
      </c>
      <c r="M977" s="13">
        <v>6</v>
      </c>
      <c r="N977" s="14">
        <v>1</v>
      </c>
      <c r="O977" s="13">
        <v>0.81303842124834746</v>
      </c>
      <c r="P977" s="13">
        <v>0.92142552389798693</v>
      </c>
      <c r="Q977" s="13">
        <v>0.85152371134450056</v>
      </c>
      <c r="R977" s="14">
        <v>0.98702841465761804</v>
      </c>
      <c r="S977" s="13">
        <v>1050</v>
      </c>
      <c r="T977" s="13">
        <v>1600</v>
      </c>
      <c r="U977" s="13">
        <v>2400</v>
      </c>
      <c r="V977" s="14">
        <v>1100</v>
      </c>
      <c r="W977" s="13">
        <v>1250</v>
      </c>
      <c r="X977" s="13">
        <v>2000</v>
      </c>
      <c r="Y977" s="13">
        <v>3400</v>
      </c>
      <c r="Z977" s="14">
        <v>3600</v>
      </c>
      <c r="AA977" s="13">
        <v>9.0944504120440275</v>
      </c>
      <c r="AB977" s="13">
        <v>3.2456106926353616</v>
      </c>
      <c r="AC977" s="13">
        <v>5.550790835112414</v>
      </c>
      <c r="AD977" s="14">
        <v>4.3428338159924511</v>
      </c>
      <c r="AE977" s="13">
        <v>63.661152884308194</v>
      </c>
      <c r="AF977" s="13">
        <v>25.964885541082893</v>
      </c>
      <c r="AG977" s="13">
        <v>33.30474501067448</v>
      </c>
      <c r="AH977" s="14">
        <v>4.3428338159924511</v>
      </c>
      <c r="AI977" s="13">
        <v>29.366217216867351</v>
      </c>
      <c r="AJ977" s="13">
        <v>10.897795005726984</v>
      </c>
      <c r="AK977" s="13">
        <v>12.266363803547518</v>
      </c>
      <c r="AL977" s="14">
        <v>4.9967076305226001</v>
      </c>
      <c r="AM977" s="13">
        <v>205.56352051807147</v>
      </c>
      <c r="AN977" s="13">
        <v>87.182360045815869</v>
      </c>
      <c r="AO977" s="13">
        <v>73.598182821285107</v>
      </c>
      <c r="AP977" s="14">
        <v>4.9967076305226001</v>
      </c>
    </row>
    <row r="978" spans="2:42" x14ac:dyDescent="0.25">
      <c r="B978" s="11">
        <v>975</v>
      </c>
      <c r="C978" s="13">
        <v>1922.5167174058938</v>
      </c>
      <c r="D978" s="13">
        <v>2846.6404695368515</v>
      </c>
      <c r="E978" s="13">
        <v>2459.3540494873037</v>
      </c>
      <c r="F978" s="14">
        <v>3643.1822318327208</v>
      </c>
      <c r="G978" s="13">
        <v>0</v>
      </c>
      <c r="H978" s="13">
        <v>0</v>
      </c>
      <c r="I978" s="13">
        <v>0</v>
      </c>
      <c r="J978" s="14">
        <v>0</v>
      </c>
      <c r="K978" s="13">
        <v>7</v>
      </c>
      <c r="L978" s="13">
        <v>9</v>
      </c>
      <c r="M978" s="13">
        <v>6</v>
      </c>
      <c r="N978" s="14">
        <v>1</v>
      </c>
      <c r="O978" s="13">
        <v>0.83224243800538977</v>
      </c>
      <c r="P978" s="13">
        <v>0.91335735152497854</v>
      </c>
      <c r="Q978" s="13">
        <v>0.85388275040666983</v>
      </c>
      <c r="R978" s="14">
        <v>0.98814711175976566</v>
      </c>
      <c r="S978" s="13">
        <v>1050</v>
      </c>
      <c r="T978" s="13">
        <v>1800</v>
      </c>
      <c r="U978" s="13">
        <v>2400</v>
      </c>
      <c r="V978" s="14">
        <v>1100</v>
      </c>
      <c r="W978" s="13">
        <v>1250</v>
      </c>
      <c r="X978" s="13">
        <v>2200</v>
      </c>
      <c r="Y978" s="13">
        <v>3400</v>
      </c>
      <c r="Z978" s="14">
        <v>3600</v>
      </c>
      <c r="AA978" s="13">
        <v>3.0623870757686964</v>
      </c>
      <c r="AB978" s="13">
        <v>3.7226536479498922</v>
      </c>
      <c r="AC978" s="13">
        <v>12.311593225810554</v>
      </c>
      <c r="AD978" s="14">
        <v>4.5107851618738213</v>
      </c>
      <c r="AE978" s="13">
        <v>21.436709530380874</v>
      </c>
      <c r="AF978" s="13">
        <v>33.503882831549028</v>
      </c>
      <c r="AG978" s="13">
        <v>73.869559354863327</v>
      </c>
      <c r="AH978" s="14">
        <v>4.5107851618738213</v>
      </c>
      <c r="AI978" s="13">
        <v>31.447739963122533</v>
      </c>
      <c r="AJ978" s="13">
        <v>10.140170108053539</v>
      </c>
      <c r="AK978" s="13">
        <v>5.2224767253890816</v>
      </c>
      <c r="AL978" s="14">
        <v>4.0232943710949227</v>
      </c>
      <c r="AM978" s="13">
        <v>220.13417974185774</v>
      </c>
      <c r="AN978" s="13">
        <v>91.26153097248185</v>
      </c>
      <c r="AO978" s="13">
        <v>31.334860352334488</v>
      </c>
      <c r="AP978" s="14">
        <v>4.0232943710949227</v>
      </c>
    </row>
    <row r="979" spans="2:42" x14ac:dyDescent="0.25">
      <c r="B979" s="11">
        <v>976</v>
      </c>
      <c r="C979" s="13">
        <v>2031.6868283982835</v>
      </c>
      <c r="D979" s="13">
        <v>2854.9541516478489</v>
      </c>
      <c r="E979" s="13">
        <v>3038.7934359882875</v>
      </c>
      <c r="F979" s="14">
        <v>3743.9642070584837</v>
      </c>
      <c r="G979" s="13">
        <v>0</v>
      </c>
      <c r="H979" s="13">
        <v>0</v>
      </c>
      <c r="I979" s="13">
        <v>0</v>
      </c>
      <c r="J979" s="14">
        <v>0</v>
      </c>
      <c r="K979" s="13">
        <v>8</v>
      </c>
      <c r="L979" s="13">
        <v>12</v>
      </c>
      <c r="M979" s="13">
        <v>8</v>
      </c>
      <c r="N979" s="14">
        <v>3</v>
      </c>
      <c r="O979" s="13">
        <v>0.7875229477475072</v>
      </c>
      <c r="P979" s="13">
        <v>0.91069763712293172</v>
      </c>
      <c r="Q979" s="13">
        <v>0.69106375416301713</v>
      </c>
      <c r="R979" s="14">
        <v>0.96154765401147035</v>
      </c>
      <c r="S979" s="13">
        <v>1200</v>
      </c>
      <c r="T979" s="13">
        <v>2400</v>
      </c>
      <c r="U979" s="13">
        <v>3200</v>
      </c>
      <c r="V979" s="14">
        <v>3300</v>
      </c>
      <c r="W979" s="13">
        <v>1400</v>
      </c>
      <c r="X979" s="13">
        <v>2800</v>
      </c>
      <c r="Y979" s="13">
        <v>4200</v>
      </c>
      <c r="Z979" s="14">
        <v>5800</v>
      </c>
      <c r="AA979" s="13">
        <v>9.0129371202397568</v>
      </c>
      <c r="AB979" s="13">
        <v>2.5038274950632342</v>
      </c>
      <c r="AC979" s="13">
        <v>15.902886943537776</v>
      </c>
      <c r="AD979" s="14">
        <v>4.0885264711975413</v>
      </c>
      <c r="AE979" s="13">
        <v>72.103496961918054</v>
      </c>
      <c r="AF979" s="13">
        <v>30.045929940758811</v>
      </c>
      <c r="AG979" s="13">
        <v>127.22309554830221</v>
      </c>
      <c r="AH979" s="14">
        <v>12.265579413592624</v>
      </c>
      <c r="AI979" s="13">
        <v>29.232932285208939</v>
      </c>
      <c r="AJ979" s="13">
        <v>8.2124560501849562</v>
      </c>
      <c r="AK979" s="13">
        <v>11.901375181790682</v>
      </c>
      <c r="AL979" s="14">
        <v>5.1400365660495799</v>
      </c>
      <c r="AM979" s="13">
        <v>233.86345828167151</v>
      </c>
      <c r="AN979" s="13">
        <v>98.549472602219481</v>
      </c>
      <c r="AO979" s="13">
        <v>95.211001454325455</v>
      </c>
      <c r="AP979" s="14">
        <v>15.420109698148739</v>
      </c>
    </row>
    <row r="980" spans="2:42" x14ac:dyDescent="0.25">
      <c r="B980" s="11">
        <v>977</v>
      </c>
      <c r="C980" s="13">
        <v>2231.9489725729786</v>
      </c>
      <c r="D980" s="13">
        <v>2755.8806015677924</v>
      </c>
      <c r="E980" s="13">
        <v>2383.0147227124007</v>
      </c>
      <c r="F980" s="14">
        <v>3600</v>
      </c>
      <c r="G980" s="13">
        <v>0</v>
      </c>
      <c r="H980" s="13">
        <v>0</v>
      </c>
      <c r="I980" s="13">
        <v>0</v>
      </c>
      <c r="J980" s="14">
        <v>0</v>
      </c>
      <c r="K980" s="13">
        <v>13</v>
      </c>
      <c r="L980" s="13">
        <v>8</v>
      </c>
      <c r="M980" s="13">
        <v>3</v>
      </c>
      <c r="N980" s="14">
        <v>0</v>
      </c>
      <c r="O980" s="13">
        <v>0.71686226686245824</v>
      </c>
      <c r="P980" s="13">
        <v>0.94343709902413286</v>
      </c>
      <c r="Q980" s="13">
        <v>0.88123668728732518</v>
      </c>
      <c r="R980" s="14">
        <v>1</v>
      </c>
      <c r="S980" s="13">
        <v>1950</v>
      </c>
      <c r="T980" s="13">
        <v>1600</v>
      </c>
      <c r="U980" s="13">
        <v>1200</v>
      </c>
      <c r="V980" s="14">
        <v>0</v>
      </c>
      <c r="W980" s="13">
        <v>2150</v>
      </c>
      <c r="X980" s="13">
        <v>2000</v>
      </c>
      <c r="Y980" s="13">
        <v>2200</v>
      </c>
      <c r="Z980" s="14">
        <v>2500</v>
      </c>
      <c r="AA980" s="13">
        <v>4.8653185816382214</v>
      </c>
      <c r="AB980" s="13">
        <v>2.7502597372592419</v>
      </c>
      <c r="AC980" s="13">
        <v>14.375537493679339</v>
      </c>
      <c r="AD980" s="14">
        <v>5.1572496568678936</v>
      </c>
      <c r="AE980" s="13">
        <v>63.249141561296881</v>
      </c>
      <c r="AF980" s="13">
        <v>22.002077898073935</v>
      </c>
      <c r="AG980" s="13">
        <v>43.126612481038016</v>
      </c>
      <c r="AH980" s="14">
        <v>0</v>
      </c>
      <c r="AI980" s="13">
        <v>26.497630319751021</v>
      </c>
      <c r="AJ980" s="13">
        <v>7.4310624383968316</v>
      </c>
      <c r="AK980" s="13">
        <v>14.127657557362603</v>
      </c>
      <c r="AL980" s="14">
        <v>5.2924529761431076</v>
      </c>
      <c r="AM980" s="13">
        <v>344.46919415676325</v>
      </c>
      <c r="AN980" s="13">
        <v>59.448499507174652</v>
      </c>
      <c r="AO980" s="13">
        <v>42.38297267208781</v>
      </c>
      <c r="AP980" s="14">
        <v>0</v>
      </c>
    </row>
    <row r="981" spans="2:42" x14ac:dyDescent="0.25">
      <c r="B981" s="11">
        <v>978</v>
      </c>
      <c r="C981" s="13">
        <v>2595.3009485913512</v>
      </c>
      <c r="D981" s="13">
        <v>2800.490155367123</v>
      </c>
      <c r="E981" s="13">
        <v>2435.0961678892218</v>
      </c>
      <c r="F981" s="14">
        <v>3600</v>
      </c>
      <c r="G981" s="13">
        <v>0</v>
      </c>
      <c r="H981" s="13">
        <v>0</v>
      </c>
      <c r="I981" s="13">
        <v>0</v>
      </c>
      <c r="J981" s="14">
        <v>0</v>
      </c>
      <c r="K981" s="13">
        <v>14</v>
      </c>
      <c r="L981" s="13">
        <v>9</v>
      </c>
      <c r="M981" s="13">
        <v>5</v>
      </c>
      <c r="N981" s="14">
        <v>0</v>
      </c>
      <c r="O981" s="13">
        <v>0.61649883065331224</v>
      </c>
      <c r="P981" s="13">
        <v>0.92840890549717348</v>
      </c>
      <c r="Q981" s="13">
        <v>0.86238893875814027</v>
      </c>
      <c r="R981" s="14">
        <v>1</v>
      </c>
      <c r="S981" s="13">
        <v>2100</v>
      </c>
      <c r="T981" s="13">
        <v>1800</v>
      </c>
      <c r="U981" s="13">
        <v>2000</v>
      </c>
      <c r="V981" s="14">
        <v>0</v>
      </c>
      <c r="W981" s="13">
        <v>2300</v>
      </c>
      <c r="X981" s="13">
        <v>2200</v>
      </c>
      <c r="Y981" s="13">
        <v>3000</v>
      </c>
      <c r="Z981" s="14">
        <v>2500</v>
      </c>
      <c r="AA981" s="13">
        <v>6.1728962109684069</v>
      </c>
      <c r="AB981" s="13">
        <v>2.7946415138976293</v>
      </c>
      <c r="AC981" s="13">
        <v>13.900628327934555</v>
      </c>
      <c r="AD981" s="14">
        <v>6.6130750307451329</v>
      </c>
      <c r="AE981" s="13">
        <v>86.420546953557704</v>
      </c>
      <c r="AF981" s="13">
        <v>25.151773625078665</v>
      </c>
      <c r="AG981" s="13">
        <v>69.503141639672776</v>
      </c>
      <c r="AH981" s="14">
        <v>0</v>
      </c>
      <c r="AI981" s="13">
        <v>33.272938350405198</v>
      </c>
      <c r="AJ981" s="13">
        <v>8.6599336065546115</v>
      </c>
      <c r="AK981" s="13">
        <v>5.9153644908932437</v>
      </c>
      <c r="AL981" s="14">
        <v>5.9684013289977473</v>
      </c>
      <c r="AM981" s="13">
        <v>465.8211369056728</v>
      </c>
      <c r="AN981" s="13">
        <v>77.939402458991509</v>
      </c>
      <c r="AO981" s="13">
        <v>29.576822454466217</v>
      </c>
      <c r="AP981" s="14">
        <v>0</v>
      </c>
    </row>
    <row r="982" spans="2:42" x14ac:dyDescent="0.25">
      <c r="B982" s="11">
        <v>979</v>
      </c>
      <c r="C982" s="13">
        <v>2118.9629368894152</v>
      </c>
      <c r="D982" s="13">
        <v>2890.7224671101712</v>
      </c>
      <c r="E982" s="13">
        <v>2304.4809350088822</v>
      </c>
      <c r="F982" s="14">
        <v>3640.9918477109086</v>
      </c>
      <c r="G982" s="13">
        <v>0</v>
      </c>
      <c r="H982" s="13">
        <v>0</v>
      </c>
      <c r="I982" s="13">
        <v>0</v>
      </c>
      <c r="J982" s="14">
        <v>0</v>
      </c>
      <c r="K982" s="13">
        <v>9</v>
      </c>
      <c r="L982" s="13">
        <v>11</v>
      </c>
      <c r="M982" s="13">
        <v>7</v>
      </c>
      <c r="N982" s="14">
        <v>1</v>
      </c>
      <c r="O982" s="13">
        <v>0.75508635481315212</v>
      </c>
      <c r="P982" s="13">
        <v>0.89942913219171683</v>
      </c>
      <c r="Q982" s="13">
        <v>0.91126811599849744</v>
      </c>
      <c r="R982" s="14">
        <v>0.98874157113626049</v>
      </c>
      <c r="S982" s="13">
        <v>1350</v>
      </c>
      <c r="T982" s="13">
        <v>2200</v>
      </c>
      <c r="U982" s="13">
        <v>2800</v>
      </c>
      <c r="V982" s="14">
        <v>1100</v>
      </c>
      <c r="W982" s="13">
        <v>1550</v>
      </c>
      <c r="X982" s="13">
        <v>2600</v>
      </c>
      <c r="Y982" s="13">
        <v>3800</v>
      </c>
      <c r="Z982" s="14">
        <v>3600</v>
      </c>
      <c r="AA982" s="13">
        <v>6.1337519038748649</v>
      </c>
      <c r="AB982" s="13">
        <v>2.7399616533054196</v>
      </c>
      <c r="AC982" s="13">
        <v>3.2398650782862397</v>
      </c>
      <c r="AD982" s="14">
        <v>3.6896985249091583</v>
      </c>
      <c r="AE982" s="13">
        <v>55.203767134873786</v>
      </c>
      <c r="AF982" s="13">
        <v>30.139578186359614</v>
      </c>
      <c r="AG982" s="13">
        <v>22.679055548003678</v>
      </c>
      <c r="AH982" s="14">
        <v>3.6896985249091583</v>
      </c>
      <c r="AI982" s="13">
        <v>33.052431326020802</v>
      </c>
      <c r="AJ982" s="13">
        <v>10.425679223415289</v>
      </c>
      <c r="AK982" s="13">
        <v>5.8868429904397273</v>
      </c>
      <c r="AL982" s="14">
        <v>4.4163702569832397</v>
      </c>
      <c r="AM982" s="13">
        <v>297.47188193418719</v>
      </c>
      <c r="AN982" s="13">
        <v>114.68247145756817</v>
      </c>
      <c r="AO982" s="13">
        <v>41.207900933078093</v>
      </c>
      <c r="AP982" s="14">
        <v>4.4163702569832397</v>
      </c>
    </row>
    <row r="983" spans="2:42" x14ac:dyDescent="0.25">
      <c r="B983" s="11">
        <v>980</v>
      </c>
      <c r="C983" s="13">
        <v>2168.1648768763616</v>
      </c>
      <c r="D983" s="13">
        <v>2812.1164731439317</v>
      </c>
      <c r="E983" s="13">
        <v>2151.7262736184975</v>
      </c>
      <c r="F983" s="14">
        <v>3646.8902381979651</v>
      </c>
      <c r="G983" s="13">
        <v>0</v>
      </c>
      <c r="H983" s="13">
        <v>0</v>
      </c>
      <c r="I983" s="13">
        <v>0</v>
      </c>
      <c r="J983" s="14">
        <v>0</v>
      </c>
      <c r="K983" s="13">
        <v>13</v>
      </c>
      <c r="L983" s="13">
        <v>11</v>
      </c>
      <c r="M983" s="13">
        <v>1</v>
      </c>
      <c r="N983" s="14">
        <v>1</v>
      </c>
      <c r="O983" s="13">
        <v>0.73795125871842959</v>
      </c>
      <c r="P983" s="13">
        <v>0.92457052360040171</v>
      </c>
      <c r="Q983" s="13">
        <v>0.97596056977474599</v>
      </c>
      <c r="R983" s="14">
        <v>0.98714240486131688</v>
      </c>
      <c r="S983" s="13">
        <v>1950</v>
      </c>
      <c r="T983" s="13">
        <v>2200</v>
      </c>
      <c r="U983" s="13">
        <v>400</v>
      </c>
      <c r="V983" s="14">
        <v>1100</v>
      </c>
      <c r="W983" s="13">
        <v>2150</v>
      </c>
      <c r="X983" s="13">
        <v>2600</v>
      </c>
      <c r="Y983" s="13">
        <v>1400</v>
      </c>
      <c r="Z983" s="14">
        <v>3600</v>
      </c>
      <c r="AA983" s="13">
        <v>4.7598122070592623</v>
      </c>
      <c r="AB983" s="13">
        <v>2</v>
      </c>
      <c r="AC983" s="13">
        <v>11.580105606617527</v>
      </c>
      <c r="AD983" s="14">
        <v>4.2398109320964785</v>
      </c>
      <c r="AE983" s="13">
        <v>61.87755869177041</v>
      </c>
      <c r="AF983" s="13">
        <v>22</v>
      </c>
      <c r="AG983" s="13">
        <v>11.580105606617527</v>
      </c>
      <c r="AH983" s="14">
        <v>4.2398109320964785</v>
      </c>
      <c r="AI983" s="13">
        <v>24.267125288745468</v>
      </c>
      <c r="AJ983" s="13">
        <v>7.8744041832201521</v>
      </c>
      <c r="AK983" s="13">
        <v>5.728284155565345</v>
      </c>
      <c r="AL983" s="14">
        <v>5.0176575677552977</v>
      </c>
      <c r="AM983" s="13">
        <v>315.47262875369108</v>
      </c>
      <c r="AN983" s="13">
        <v>86.618446015421668</v>
      </c>
      <c r="AO983" s="13">
        <v>5.728284155565345</v>
      </c>
      <c r="AP983" s="14">
        <v>5.0176575677552977</v>
      </c>
    </row>
    <row r="984" spans="2:42" x14ac:dyDescent="0.25">
      <c r="B984" s="11">
        <v>981</v>
      </c>
      <c r="C984" s="13">
        <v>2206.8430615428751</v>
      </c>
      <c r="D984" s="13">
        <v>2888.5701821736916</v>
      </c>
      <c r="E984" s="13">
        <v>2479.6191867773928</v>
      </c>
      <c r="F984" s="14">
        <v>3666.8677723059973</v>
      </c>
      <c r="G984" s="13">
        <v>0</v>
      </c>
      <c r="H984" s="13">
        <v>0</v>
      </c>
      <c r="I984" s="13">
        <v>0</v>
      </c>
      <c r="J984" s="14">
        <v>0</v>
      </c>
      <c r="K984" s="13">
        <v>11</v>
      </c>
      <c r="L984" s="13">
        <v>10</v>
      </c>
      <c r="M984" s="13">
        <v>6</v>
      </c>
      <c r="N984" s="14">
        <v>2</v>
      </c>
      <c r="O984" s="13">
        <v>0.72501757278625345</v>
      </c>
      <c r="P984" s="13">
        <v>0.90009930035470409</v>
      </c>
      <c r="Q984" s="13">
        <v>0.84690423884372323</v>
      </c>
      <c r="R984" s="14">
        <v>0.98176433499701954</v>
      </c>
      <c r="S984" s="13">
        <v>1650</v>
      </c>
      <c r="T984" s="13">
        <v>2000</v>
      </c>
      <c r="U984" s="13">
        <v>2400</v>
      </c>
      <c r="V984" s="14">
        <v>2200</v>
      </c>
      <c r="W984" s="13">
        <v>1850</v>
      </c>
      <c r="X984" s="13">
        <v>2400</v>
      </c>
      <c r="Y984" s="13">
        <v>3400</v>
      </c>
      <c r="Z984" s="14">
        <v>4700</v>
      </c>
      <c r="AA984" s="13">
        <v>5.8537513468501414</v>
      </c>
      <c r="AB984" s="13">
        <v>3.549135661203489</v>
      </c>
      <c r="AC984" s="13">
        <v>9.7253712117080298</v>
      </c>
      <c r="AD984" s="14">
        <v>2.3125186233148458</v>
      </c>
      <c r="AE984" s="13">
        <v>64.391264815351562</v>
      </c>
      <c r="AF984" s="13">
        <v>35.491356612034892</v>
      </c>
      <c r="AG984" s="13">
        <v>58.352227270248179</v>
      </c>
      <c r="AH984" s="14">
        <v>4.6250372466296916</v>
      </c>
      <c r="AI984" s="13">
        <v>30.143948215676694</v>
      </c>
      <c r="AJ984" s="13">
        <v>10.836565087719132</v>
      </c>
      <c r="AK984" s="13">
        <v>8.6461201270451831</v>
      </c>
      <c r="AL984" s="14">
        <v>4.2523207777581042</v>
      </c>
      <c r="AM984" s="13">
        <v>331.58343037244362</v>
      </c>
      <c r="AN984" s="13">
        <v>108.36565087719131</v>
      </c>
      <c r="AO984" s="13">
        <v>51.876720762271098</v>
      </c>
      <c r="AP984" s="14">
        <v>8.5046415555162085</v>
      </c>
    </row>
    <row r="985" spans="2:42" x14ac:dyDescent="0.25">
      <c r="B985" s="11">
        <v>982</v>
      </c>
      <c r="C985" s="13">
        <v>1977.6444541882165</v>
      </c>
      <c r="D985" s="13">
        <v>3119.8439382653992</v>
      </c>
      <c r="E985" s="13">
        <v>2272.2765380468404</v>
      </c>
      <c r="F985" s="14">
        <v>3671.1087456733103</v>
      </c>
      <c r="G985" s="13">
        <v>0</v>
      </c>
      <c r="H985" s="13">
        <v>0</v>
      </c>
      <c r="I985" s="13">
        <v>0</v>
      </c>
      <c r="J985" s="14">
        <v>0</v>
      </c>
      <c r="K985" s="13">
        <v>8</v>
      </c>
      <c r="L985" s="13">
        <v>16</v>
      </c>
      <c r="M985" s="13">
        <v>3</v>
      </c>
      <c r="N985" s="14">
        <v>1</v>
      </c>
      <c r="O985" s="13">
        <v>0.80904330230418897</v>
      </c>
      <c r="P985" s="13">
        <v>0.8333750185740294</v>
      </c>
      <c r="Q985" s="13">
        <v>0.92418328704176012</v>
      </c>
      <c r="R985" s="14">
        <v>0.98063017180923406</v>
      </c>
      <c r="S985" s="13">
        <v>1200</v>
      </c>
      <c r="T985" s="13">
        <v>3200</v>
      </c>
      <c r="U985" s="13">
        <v>1200</v>
      </c>
      <c r="V985" s="14">
        <v>1100</v>
      </c>
      <c r="W985" s="13">
        <v>1400</v>
      </c>
      <c r="X985" s="13">
        <v>3600</v>
      </c>
      <c r="Y985" s="13">
        <v>2200</v>
      </c>
      <c r="Z985" s="14">
        <v>3600</v>
      </c>
      <c r="AA985" s="13">
        <v>7.258844341842126</v>
      </c>
      <c r="AB985" s="13">
        <v>4.350705899519987</v>
      </c>
      <c r="AC985" s="13">
        <v>9.765914734087028</v>
      </c>
      <c r="AD985" s="14">
        <v>8.7315386680638714</v>
      </c>
      <c r="AE985" s="13">
        <v>58.070754734737008</v>
      </c>
      <c r="AF985" s="13">
        <v>69.611294392319792</v>
      </c>
      <c r="AG985" s="13">
        <v>29.297744202261086</v>
      </c>
      <c r="AH985" s="14">
        <v>8.7315386680638714</v>
      </c>
      <c r="AI985" s="13">
        <v>27.113361243403858</v>
      </c>
      <c r="AJ985" s="13">
        <v>10.645542428817372</v>
      </c>
      <c r="AK985" s="13">
        <v>8.4300963758905318</v>
      </c>
      <c r="AL985" s="14">
        <v>5.2147376292875398</v>
      </c>
      <c r="AM985" s="13">
        <v>216.90688994723087</v>
      </c>
      <c r="AN985" s="13">
        <v>170.32867886107795</v>
      </c>
      <c r="AO985" s="13">
        <v>25.290289127671596</v>
      </c>
      <c r="AP985" s="14">
        <v>5.2147376292875398</v>
      </c>
    </row>
    <row r="986" spans="2:42" x14ac:dyDescent="0.25">
      <c r="B986" s="11">
        <v>983</v>
      </c>
      <c r="C986" s="13">
        <v>1796.9026576606752</v>
      </c>
      <c r="D986" s="13">
        <v>3007.6374536053772</v>
      </c>
      <c r="E986" s="13">
        <v>2303.3816713655824</v>
      </c>
      <c r="F986" s="14">
        <v>3600</v>
      </c>
      <c r="G986" s="13">
        <v>0</v>
      </c>
      <c r="H986" s="13">
        <v>0</v>
      </c>
      <c r="I986" s="13">
        <v>0</v>
      </c>
      <c r="J986" s="14">
        <v>0</v>
      </c>
      <c r="K986" s="13">
        <v>5</v>
      </c>
      <c r="L986" s="13">
        <v>14</v>
      </c>
      <c r="M986" s="13">
        <v>3</v>
      </c>
      <c r="N986" s="14">
        <v>0</v>
      </c>
      <c r="O986" s="13">
        <v>0.89042107716785512</v>
      </c>
      <c r="P986" s="13">
        <v>0.86446589394718243</v>
      </c>
      <c r="Q986" s="13">
        <v>0.91170300871370336</v>
      </c>
      <c r="R986" s="14">
        <v>1</v>
      </c>
      <c r="S986" s="13">
        <v>750</v>
      </c>
      <c r="T986" s="13">
        <v>2800</v>
      </c>
      <c r="U986" s="13">
        <v>1200</v>
      </c>
      <c r="V986" s="14">
        <v>0</v>
      </c>
      <c r="W986" s="13">
        <v>950</v>
      </c>
      <c r="X986" s="13">
        <v>3200</v>
      </c>
      <c r="Y986" s="13">
        <v>2200</v>
      </c>
      <c r="Z986" s="14">
        <v>2500</v>
      </c>
      <c r="AA986" s="13">
        <v>2.197521824635666</v>
      </c>
      <c r="AB986" s="13">
        <v>4.9280106195525342</v>
      </c>
      <c r="AC986" s="13">
        <v>11.586881430384638</v>
      </c>
      <c r="AD986" s="14">
        <v>3.9870182212893726</v>
      </c>
      <c r="AE986" s="13">
        <v>10.987609123178331</v>
      </c>
      <c r="AF986" s="13">
        <v>68.992148673735471</v>
      </c>
      <c r="AG986" s="13">
        <v>34.760644291153916</v>
      </c>
      <c r="AH986" s="14">
        <v>0</v>
      </c>
      <c r="AI986" s="13">
        <v>29.361207951022067</v>
      </c>
      <c r="AJ986" s="13">
        <v>9.012640288737277</v>
      </c>
      <c r="AK986" s="13">
        <v>9.604396478326553</v>
      </c>
      <c r="AL986" s="14">
        <v>6.4213489693030263</v>
      </c>
      <c r="AM986" s="13">
        <v>146.80603975511033</v>
      </c>
      <c r="AN986" s="13">
        <v>126.17696404232188</v>
      </c>
      <c r="AO986" s="13">
        <v>28.813189434979659</v>
      </c>
      <c r="AP986" s="14">
        <v>0</v>
      </c>
    </row>
    <row r="987" spans="2:42" x14ac:dyDescent="0.25">
      <c r="B987" s="11">
        <v>984</v>
      </c>
      <c r="C987" s="13">
        <v>2304.6107910941946</v>
      </c>
      <c r="D987" s="13">
        <v>2760.5321962976495</v>
      </c>
      <c r="E987" s="13">
        <v>2498.615562896036</v>
      </c>
      <c r="F987" s="14">
        <v>3651.8549003037383</v>
      </c>
      <c r="G987" s="13">
        <v>0</v>
      </c>
      <c r="H987" s="13">
        <v>0</v>
      </c>
      <c r="I987" s="13">
        <v>0</v>
      </c>
      <c r="J987" s="14">
        <v>0</v>
      </c>
      <c r="K987" s="13">
        <v>14</v>
      </c>
      <c r="L987" s="13">
        <v>9</v>
      </c>
      <c r="M987" s="13">
        <v>5</v>
      </c>
      <c r="N987" s="14">
        <v>1</v>
      </c>
      <c r="O987" s="13">
        <v>0.69426039580433618</v>
      </c>
      <c r="P987" s="13">
        <v>0.94184737402702612</v>
      </c>
      <c r="Q987" s="13">
        <v>0.84046542860958651</v>
      </c>
      <c r="R987" s="14">
        <v>0.98580039412315501</v>
      </c>
      <c r="S987" s="13">
        <v>2100</v>
      </c>
      <c r="T987" s="13">
        <v>1800</v>
      </c>
      <c r="U987" s="13">
        <v>2000</v>
      </c>
      <c r="V987" s="14">
        <v>1100</v>
      </c>
      <c r="W987" s="13">
        <v>2300</v>
      </c>
      <c r="X987" s="13">
        <v>2200</v>
      </c>
      <c r="Y987" s="13">
        <v>3000</v>
      </c>
      <c r="Z987" s="14">
        <v>3600</v>
      </c>
      <c r="AA987" s="13">
        <v>4.5893124581161384</v>
      </c>
      <c r="AB987" s="13">
        <v>2.8843162455571161</v>
      </c>
      <c r="AC987" s="13">
        <v>13.615810933423166</v>
      </c>
      <c r="AD987" s="14">
        <v>3.7212463720011142</v>
      </c>
      <c r="AE987" s="13">
        <v>64.250374413625934</v>
      </c>
      <c r="AF987" s="13">
        <v>25.958846210014045</v>
      </c>
      <c r="AG987" s="13">
        <v>68.079054667115827</v>
      </c>
      <c r="AH987" s="14">
        <v>3.7212463720011142</v>
      </c>
      <c r="AI987" s="13">
        <v>26.858189687723559</v>
      </c>
      <c r="AJ987" s="13">
        <v>6.4201039101187023</v>
      </c>
      <c r="AK987" s="13">
        <v>9.3571673467963734</v>
      </c>
      <c r="AL987" s="14">
        <v>6.5024698593271957</v>
      </c>
      <c r="AM987" s="13">
        <v>376.01465562812984</v>
      </c>
      <c r="AN987" s="13">
        <v>57.780935191068323</v>
      </c>
      <c r="AO987" s="13">
        <v>46.785836733981867</v>
      </c>
      <c r="AP987" s="14">
        <v>6.5024698593271957</v>
      </c>
    </row>
    <row r="988" spans="2:42" x14ac:dyDescent="0.25">
      <c r="B988" s="11">
        <v>985</v>
      </c>
      <c r="C988" s="13">
        <v>2682.8204714024191</v>
      </c>
      <c r="D988" s="13">
        <v>2994.8779399997238</v>
      </c>
      <c r="E988" s="13">
        <v>2589.3520948078908</v>
      </c>
      <c r="F988" s="14">
        <v>3646.9659866313968</v>
      </c>
      <c r="G988" s="13">
        <v>0</v>
      </c>
      <c r="H988" s="13">
        <v>0</v>
      </c>
      <c r="I988" s="13">
        <v>0</v>
      </c>
      <c r="J988" s="14">
        <v>0</v>
      </c>
      <c r="K988" s="13">
        <v>15</v>
      </c>
      <c r="L988" s="13">
        <v>13</v>
      </c>
      <c r="M988" s="13">
        <v>5</v>
      </c>
      <c r="N988" s="14">
        <v>1</v>
      </c>
      <c r="O988" s="13">
        <v>0.59638727863277974</v>
      </c>
      <c r="P988" s="13">
        <v>0.86814890359112251</v>
      </c>
      <c r="Q988" s="13">
        <v>0.81101369111248778</v>
      </c>
      <c r="R988" s="14">
        <v>0.98712190165645664</v>
      </c>
      <c r="S988" s="13">
        <v>2250</v>
      </c>
      <c r="T988" s="13">
        <v>2600</v>
      </c>
      <c r="U988" s="13">
        <v>2000</v>
      </c>
      <c r="V988" s="14">
        <v>1100</v>
      </c>
      <c r="W988" s="13">
        <v>2450</v>
      </c>
      <c r="X988" s="13">
        <v>3000</v>
      </c>
      <c r="Y988" s="13">
        <v>3000</v>
      </c>
      <c r="Z988" s="14">
        <v>3600</v>
      </c>
      <c r="AA988" s="13">
        <v>4.2579822274962726</v>
      </c>
      <c r="AB988" s="13">
        <v>4.7208204177904838</v>
      </c>
      <c r="AC988" s="13">
        <v>14.833494953145298</v>
      </c>
      <c r="AD988" s="14">
        <v>4.5648420901720472</v>
      </c>
      <c r="AE988" s="13">
        <v>63.869733412444091</v>
      </c>
      <c r="AF988" s="13">
        <v>61.370665431276286</v>
      </c>
      <c r="AG988" s="13">
        <v>74.167474765726496</v>
      </c>
      <c r="AH988" s="14">
        <v>4.5648420901720472</v>
      </c>
      <c r="AI988" s="13">
        <v>34.488839023756867</v>
      </c>
      <c r="AJ988" s="13">
        <v>9.8842241075005539</v>
      </c>
      <c r="AK988" s="13">
        <v>12.380533526656453</v>
      </c>
      <c r="AL988" s="14">
        <v>4.7073887171791728</v>
      </c>
      <c r="AM988" s="13">
        <v>517.33258535635298</v>
      </c>
      <c r="AN988" s="13">
        <v>128.49491339750719</v>
      </c>
      <c r="AO988" s="13">
        <v>61.902667633282263</v>
      </c>
      <c r="AP988" s="14">
        <v>4.7073887171791728</v>
      </c>
    </row>
    <row r="989" spans="2:42" x14ac:dyDescent="0.25">
      <c r="B989" s="11">
        <v>986</v>
      </c>
      <c r="C989" s="13">
        <v>2109.9132608692103</v>
      </c>
      <c r="D989" s="13">
        <v>2779.4025635463327</v>
      </c>
      <c r="E989" s="13">
        <v>2524.1735502606143</v>
      </c>
      <c r="F989" s="14">
        <v>3750.6864229578787</v>
      </c>
      <c r="G989" s="13">
        <v>0</v>
      </c>
      <c r="H989" s="13">
        <v>0</v>
      </c>
      <c r="I989" s="13">
        <v>0</v>
      </c>
      <c r="J989" s="14">
        <v>0</v>
      </c>
      <c r="K989" s="13">
        <v>10</v>
      </c>
      <c r="L989" s="13">
        <v>13</v>
      </c>
      <c r="M989" s="13">
        <v>6</v>
      </c>
      <c r="N989" s="14">
        <v>2</v>
      </c>
      <c r="O989" s="13">
        <v>0.75832501253670315</v>
      </c>
      <c r="P989" s="13">
        <v>0.93545283223836895</v>
      </c>
      <c r="Q989" s="13">
        <v>0.83195547302331108</v>
      </c>
      <c r="R989" s="14">
        <v>0.9598243078825438</v>
      </c>
      <c r="S989" s="13">
        <v>1500</v>
      </c>
      <c r="T989" s="13">
        <v>2600</v>
      </c>
      <c r="U989" s="13">
        <v>2400</v>
      </c>
      <c r="V989" s="14">
        <v>2200</v>
      </c>
      <c r="W989" s="13">
        <v>1700</v>
      </c>
      <c r="X989" s="13">
        <v>3000</v>
      </c>
      <c r="Y989" s="13">
        <v>3400</v>
      </c>
      <c r="Z989" s="14">
        <v>4700</v>
      </c>
      <c r="AA989" s="13">
        <v>2.2135419904679674</v>
      </c>
      <c r="AB989" s="13">
        <v>2.9346310545656222</v>
      </c>
      <c r="AC989" s="13">
        <v>10.987862917273794</v>
      </c>
      <c r="AD989" s="14">
        <v>7.1829317401914912</v>
      </c>
      <c r="AE989" s="13">
        <v>22.135419904679672</v>
      </c>
      <c r="AF989" s="13">
        <v>38.150203709353086</v>
      </c>
      <c r="AG989" s="13">
        <v>65.927177503642767</v>
      </c>
      <c r="AH989" s="14">
        <v>14.365863480382982</v>
      </c>
      <c r="AI989" s="13">
        <v>32.58765620424677</v>
      </c>
      <c r="AJ989" s="13">
        <v>4.2152090667227489</v>
      </c>
      <c r="AK989" s="13">
        <v>9.1774803199288826</v>
      </c>
      <c r="AL989" s="14">
        <v>7.2803174220927458</v>
      </c>
      <c r="AM989" s="13">
        <v>325.8765620424677</v>
      </c>
      <c r="AN989" s="13">
        <v>54.797717867395733</v>
      </c>
      <c r="AO989" s="13">
        <v>55.064881919573295</v>
      </c>
      <c r="AP989" s="14">
        <v>14.560634844185492</v>
      </c>
    </row>
    <row r="990" spans="2:42" x14ac:dyDescent="0.25">
      <c r="B990" s="11">
        <v>987</v>
      </c>
      <c r="C990" s="13">
        <v>1930.4743614829817</v>
      </c>
      <c r="D990" s="13">
        <v>2919.1504128967949</v>
      </c>
      <c r="E990" s="13">
        <v>3022.1707785808035</v>
      </c>
      <c r="F990" s="14">
        <v>3600</v>
      </c>
      <c r="G990" s="13">
        <v>0</v>
      </c>
      <c r="H990" s="13">
        <v>0</v>
      </c>
      <c r="I990" s="13">
        <v>0</v>
      </c>
      <c r="J990" s="14">
        <v>0</v>
      </c>
      <c r="K990" s="13">
        <v>9</v>
      </c>
      <c r="L990" s="13">
        <v>11</v>
      </c>
      <c r="M990" s="13">
        <v>8</v>
      </c>
      <c r="N990" s="14">
        <v>0</v>
      </c>
      <c r="O990" s="13">
        <v>0.8288118360561324</v>
      </c>
      <c r="P990" s="13">
        <v>0.89067010336747643</v>
      </c>
      <c r="Q990" s="13">
        <v>0.69486476902081284</v>
      </c>
      <c r="R990" s="14">
        <v>1</v>
      </c>
      <c r="S990" s="13">
        <v>1350</v>
      </c>
      <c r="T990" s="13">
        <v>2200</v>
      </c>
      <c r="U990" s="13">
        <v>3200</v>
      </c>
      <c r="V990" s="14">
        <v>0</v>
      </c>
      <c r="W990" s="13">
        <v>1550</v>
      </c>
      <c r="X990" s="13">
        <v>2600</v>
      </c>
      <c r="Y990" s="13">
        <v>4200</v>
      </c>
      <c r="Z990" s="14">
        <v>2500</v>
      </c>
      <c r="AA990" s="13">
        <v>2</v>
      </c>
      <c r="AB990" s="13">
        <v>2.5937714199349475</v>
      </c>
      <c r="AC990" s="13">
        <v>13.536606736661298</v>
      </c>
      <c r="AD990" s="14">
        <v>5.1459166284954492</v>
      </c>
      <c r="AE990" s="13">
        <v>18</v>
      </c>
      <c r="AF990" s="13">
        <v>28.531485619284425</v>
      </c>
      <c r="AG990" s="13">
        <v>108.29285389329038</v>
      </c>
      <c r="AH990" s="14">
        <v>0</v>
      </c>
      <c r="AI990" s="13">
        <v>25.390106231018805</v>
      </c>
      <c r="AJ990" s="13">
        <v>11.718505957413596</v>
      </c>
      <c r="AK990" s="13">
        <v>13.925564051465543</v>
      </c>
      <c r="AL990" s="14">
        <v>5.6952938172992811</v>
      </c>
      <c r="AM990" s="13">
        <v>228.51095607916926</v>
      </c>
      <c r="AN990" s="13">
        <v>128.90356553154956</v>
      </c>
      <c r="AO990" s="13">
        <v>111.40451241172434</v>
      </c>
      <c r="AP990" s="14">
        <v>0</v>
      </c>
    </row>
    <row r="991" spans="2:42" x14ac:dyDescent="0.25">
      <c r="B991" s="11">
        <v>988</v>
      </c>
      <c r="C991" s="13">
        <v>2531.2828802509898</v>
      </c>
      <c r="D991" s="13">
        <v>2680.4752853966866</v>
      </c>
      <c r="E991" s="13">
        <v>2538.0839380156058</v>
      </c>
      <c r="F991" s="14">
        <v>3722.0256387911636</v>
      </c>
      <c r="G991" s="13">
        <v>0</v>
      </c>
      <c r="H991" s="13">
        <v>0</v>
      </c>
      <c r="I991" s="13">
        <v>0</v>
      </c>
      <c r="J991" s="14">
        <v>0</v>
      </c>
      <c r="K991" s="13">
        <v>14</v>
      </c>
      <c r="L991" s="13">
        <v>3</v>
      </c>
      <c r="M991" s="13">
        <v>6</v>
      </c>
      <c r="N991" s="14">
        <v>2</v>
      </c>
      <c r="O991" s="13">
        <v>0.63209055474722431</v>
      </c>
      <c r="P991" s="13">
        <v>0.96997723283064075</v>
      </c>
      <c r="Q991" s="13">
        <v>0.8273958037975212</v>
      </c>
      <c r="R991" s="14">
        <v>0.96721526108810063</v>
      </c>
      <c r="S991" s="13">
        <v>2100</v>
      </c>
      <c r="T991" s="13">
        <v>600</v>
      </c>
      <c r="U991" s="13">
        <v>2400</v>
      </c>
      <c r="V991" s="14">
        <v>2200</v>
      </c>
      <c r="W991" s="13">
        <v>2300</v>
      </c>
      <c r="X991" s="13">
        <v>1000</v>
      </c>
      <c r="Y991" s="13">
        <v>3400</v>
      </c>
      <c r="Z991" s="14">
        <v>4700</v>
      </c>
      <c r="AA991" s="13">
        <v>7.5248848863280386</v>
      </c>
      <c r="AB991" s="13">
        <v>3.1770417378529729</v>
      </c>
      <c r="AC991" s="13">
        <v>11.522807026170554</v>
      </c>
      <c r="AD991" s="14">
        <v>5.3457978301635771</v>
      </c>
      <c r="AE991" s="13">
        <v>105.34838840859254</v>
      </c>
      <c r="AF991" s="13">
        <v>9.5311252135589193</v>
      </c>
      <c r="AG991" s="13">
        <v>69.136842157023324</v>
      </c>
      <c r="AH991" s="14">
        <v>10.691595660327154</v>
      </c>
      <c r="AI991" s="13">
        <v>30.317229482528887</v>
      </c>
      <c r="AJ991" s="13">
        <v>11.233886503439484</v>
      </c>
      <c r="AK991" s="13">
        <v>9.1896965181269046</v>
      </c>
      <c r="AL991" s="14">
        <v>6.4567081781202305</v>
      </c>
      <c r="AM991" s="13">
        <v>424.44121275540442</v>
      </c>
      <c r="AN991" s="13">
        <v>33.70165951031845</v>
      </c>
      <c r="AO991" s="13">
        <v>55.138179108761427</v>
      </c>
      <c r="AP991" s="14">
        <v>12.913416356240461</v>
      </c>
    </row>
    <row r="992" spans="2:42" x14ac:dyDescent="0.25">
      <c r="B992" s="11">
        <v>989</v>
      </c>
      <c r="C992" s="13">
        <v>2230.1692567883197</v>
      </c>
      <c r="D992" s="13">
        <v>2772.0640672137279</v>
      </c>
      <c r="E992" s="13">
        <v>2399.6486678146971</v>
      </c>
      <c r="F992" s="14">
        <v>3651.541032248389</v>
      </c>
      <c r="G992" s="13">
        <v>0</v>
      </c>
      <c r="H992" s="13">
        <v>0</v>
      </c>
      <c r="I992" s="13">
        <v>0</v>
      </c>
      <c r="J992" s="14">
        <v>0</v>
      </c>
      <c r="K992" s="13">
        <v>12</v>
      </c>
      <c r="L992" s="13">
        <v>9</v>
      </c>
      <c r="M992" s="13">
        <v>5</v>
      </c>
      <c r="N992" s="14">
        <v>1</v>
      </c>
      <c r="O992" s="13">
        <v>0.71743433603966444</v>
      </c>
      <c r="P992" s="13">
        <v>0.93792926027619783</v>
      </c>
      <c r="Q992" s="13">
        <v>0.87512810861284118</v>
      </c>
      <c r="R992" s="14">
        <v>0.98588512855443577</v>
      </c>
      <c r="S992" s="13">
        <v>1800</v>
      </c>
      <c r="T992" s="13">
        <v>1800</v>
      </c>
      <c r="U992" s="13">
        <v>2000</v>
      </c>
      <c r="V992" s="14">
        <v>1100</v>
      </c>
      <c r="W992" s="13">
        <v>2000</v>
      </c>
      <c r="X992" s="13">
        <v>2200</v>
      </c>
      <c r="Y992" s="13">
        <v>3000</v>
      </c>
      <c r="Z992" s="14">
        <v>3600</v>
      </c>
      <c r="AA992" s="13">
        <v>8.9568192802955124</v>
      </c>
      <c r="AB992" s="13">
        <v>2.2198048461984099</v>
      </c>
      <c r="AC992" s="13">
        <v>8.8431128593895831</v>
      </c>
      <c r="AD992" s="14">
        <v>5.4825928523560412</v>
      </c>
      <c r="AE992" s="13">
        <v>107.48183136354615</v>
      </c>
      <c r="AF992" s="13">
        <v>19.97824361578569</v>
      </c>
      <c r="AG992" s="13">
        <v>44.215564296947917</v>
      </c>
      <c r="AH992" s="14">
        <v>5.4825928523560412</v>
      </c>
      <c r="AI992" s="13">
        <v>24.951060394944747</v>
      </c>
      <c r="AJ992" s="13">
        <v>7.7115135096099401</v>
      </c>
      <c r="AK992" s="13">
        <v>9.1384395003612973</v>
      </c>
      <c r="AL992" s="14">
        <v>4.6801145884501842</v>
      </c>
      <c r="AM992" s="13">
        <v>299.41272473933697</v>
      </c>
      <c r="AN992" s="13">
        <v>69.403621586489464</v>
      </c>
      <c r="AO992" s="13">
        <v>45.69219750180649</v>
      </c>
      <c r="AP992" s="14">
        <v>4.6801145884501842</v>
      </c>
    </row>
    <row r="993" spans="2:42" x14ac:dyDescent="0.25">
      <c r="B993" s="11">
        <v>990</v>
      </c>
      <c r="C993" s="13">
        <v>2084.4899701990898</v>
      </c>
      <c r="D993" s="13">
        <v>2880.3233150079768</v>
      </c>
      <c r="E993" s="13">
        <v>2100</v>
      </c>
      <c r="F993" s="14">
        <v>3645.4282451146228</v>
      </c>
      <c r="G993" s="13">
        <v>0</v>
      </c>
      <c r="H993" s="13">
        <v>0</v>
      </c>
      <c r="I993" s="13">
        <v>0</v>
      </c>
      <c r="J993" s="14">
        <v>0</v>
      </c>
      <c r="K993" s="13">
        <v>10</v>
      </c>
      <c r="L993" s="13">
        <v>10</v>
      </c>
      <c r="M993" s="13">
        <v>0</v>
      </c>
      <c r="N993" s="14">
        <v>1</v>
      </c>
      <c r="O993" s="13">
        <v>0.76757385397598421</v>
      </c>
      <c r="P993" s="13">
        <v>0.90267644137470704</v>
      </c>
      <c r="Q993" s="13">
        <v>1</v>
      </c>
      <c r="R993" s="14">
        <v>0.98753829672124172</v>
      </c>
      <c r="S993" s="13">
        <v>1500</v>
      </c>
      <c r="T993" s="13">
        <v>2000</v>
      </c>
      <c r="U993" s="13">
        <v>0</v>
      </c>
      <c r="V993" s="14">
        <v>1100</v>
      </c>
      <c r="W993" s="13">
        <v>1700</v>
      </c>
      <c r="X993" s="13">
        <v>2400</v>
      </c>
      <c r="Y993" s="13">
        <v>1000</v>
      </c>
      <c r="Z993" s="14">
        <v>3600</v>
      </c>
      <c r="AA993" s="13">
        <v>3.8827112213427846</v>
      </c>
      <c r="AB993" s="13">
        <v>2</v>
      </c>
      <c r="AC993" s="13">
        <v>15.533682383068303</v>
      </c>
      <c r="AD993" s="14">
        <v>4.0203319773279969</v>
      </c>
      <c r="AE993" s="13">
        <v>38.827112213427846</v>
      </c>
      <c r="AF993" s="13">
        <v>20</v>
      </c>
      <c r="AG993" s="13">
        <v>0</v>
      </c>
      <c r="AH993" s="14">
        <v>4.0203319773279969</v>
      </c>
      <c r="AI993" s="13">
        <v>29.586653806115493</v>
      </c>
      <c r="AJ993" s="13">
        <v>12.014592442042186</v>
      </c>
      <c r="AK993" s="13">
        <v>9.6985102739419791</v>
      </c>
      <c r="AL993" s="14">
        <v>4.9520943833779487</v>
      </c>
      <c r="AM993" s="13">
        <v>295.86653806115493</v>
      </c>
      <c r="AN993" s="13">
        <v>120.14592442042186</v>
      </c>
      <c r="AO993" s="13">
        <v>0</v>
      </c>
      <c r="AP993" s="14">
        <v>4.9520943833779487</v>
      </c>
    </row>
    <row r="994" spans="2:42" x14ac:dyDescent="0.25">
      <c r="B994" s="11">
        <v>991</v>
      </c>
      <c r="C994" s="13">
        <v>1927.2434812694762</v>
      </c>
      <c r="D994" s="13">
        <v>3033.7782201303157</v>
      </c>
      <c r="E994" s="13">
        <v>2573.0779644327454</v>
      </c>
      <c r="F994" s="14">
        <v>3704.7568530703729</v>
      </c>
      <c r="G994" s="13">
        <v>0</v>
      </c>
      <c r="H994" s="13">
        <v>0</v>
      </c>
      <c r="I994" s="13">
        <v>0</v>
      </c>
      <c r="J994" s="14">
        <v>0</v>
      </c>
      <c r="K994" s="13">
        <v>7</v>
      </c>
      <c r="L994" s="13">
        <v>14</v>
      </c>
      <c r="M994" s="13">
        <v>7</v>
      </c>
      <c r="N994" s="14">
        <v>2</v>
      </c>
      <c r="O994" s="13">
        <v>0.83020127739442617</v>
      </c>
      <c r="P994" s="13">
        <v>0.85701716188348043</v>
      </c>
      <c r="Q994" s="13">
        <v>0.81614316745468729</v>
      </c>
      <c r="R994" s="14">
        <v>0.9717236900490368</v>
      </c>
      <c r="S994" s="13">
        <v>1050</v>
      </c>
      <c r="T994" s="13">
        <v>2800</v>
      </c>
      <c r="U994" s="13">
        <v>2800</v>
      </c>
      <c r="V994" s="14">
        <v>2200</v>
      </c>
      <c r="W994" s="13">
        <v>1250</v>
      </c>
      <c r="X994" s="13">
        <v>3200</v>
      </c>
      <c r="Y994" s="13">
        <v>3800</v>
      </c>
      <c r="Z994" s="14">
        <v>4700</v>
      </c>
      <c r="AA994" s="13">
        <v>5.0502535106658266</v>
      </c>
      <c r="AB994" s="13">
        <v>2.4784911662763074</v>
      </c>
      <c r="AC994" s="13">
        <v>8.4301932509533426</v>
      </c>
      <c r="AD994" s="14">
        <v>6.4602424823128315</v>
      </c>
      <c r="AE994" s="13">
        <v>35.351774574660787</v>
      </c>
      <c r="AF994" s="13">
        <v>34.698876327868305</v>
      </c>
      <c r="AG994" s="13">
        <v>59.011352756673396</v>
      </c>
      <c r="AH994" s="14">
        <v>12.920484964625663</v>
      </c>
      <c r="AI994" s="13">
        <v>29.87976942533794</v>
      </c>
      <c r="AJ994" s="13">
        <v>12.228315039994271</v>
      </c>
      <c r="AK994" s="13">
        <v>10.480795239421681</v>
      </c>
      <c r="AL994" s="14">
        <v>3.7192291000339033</v>
      </c>
      <c r="AM994" s="13">
        <v>209.15838597736558</v>
      </c>
      <c r="AN994" s="13">
        <v>171.1964105599198</v>
      </c>
      <c r="AO994" s="13">
        <v>73.365566675951769</v>
      </c>
      <c r="AP994" s="14">
        <v>7.4384582000678066</v>
      </c>
    </row>
    <row r="995" spans="2:42" x14ac:dyDescent="0.25">
      <c r="B995" s="11">
        <v>992</v>
      </c>
      <c r="C995" s="13">
        <v>1969.8371621880385</v>
      </c>
      <c r="D995" s="13">
        <v>2780.9843568757969</v>
      </c>
      <c r="E995" s="13">
        <v>2490.0018264294217</v>
      </c>
      <c r="F995" s="14">
        <v>3665.8705692074459</v>
      </c>
      <c r="G995" s="13">
        <v>0</v>
      </c>
      <c r="H995" s="13">
        <v>0</v>
      </c>
      <c r="I995" s="13">
        <v>0</v>
      </c>
      <c r="J995" s="14">
        <v>0</v>
      </c>
      <c r="K995" s="13">
        <v>8</v>
      </c>
      <c r="L995" s="13">
        <v>8</v>
      </c>
      <c r="M995" s="13">
        <v>4</v>
      </c>
      <c r="N995" s="14">
        <v>1</v>
      </c>
      <c r="O995" s="13">
        <v>0.81224988070727933</v>
      </c>
      <c r="P995" s="13">
        <v>0.93492075695128407</v>
      </c>
      <c r="Q995" s="13">
        <v>0.84337287535701488</v>
      </c>
      <c r="R995" s="14">
        <v>0.98203139800931738</v>
      </c>
      <c r="S995" s="13">
        <v>1200</v>
      </c>
      <c r="T995" s="13">
        <v>1600</v>
      </c>
      <c r="U995" s="13">
        <v>1600</v>
      </c>
      <c r="V995" s="14">
        <v>1100</v>
      </c>
      <c r="W995" s="13">
        <v>1400</v>
      </c>
      <c r="X995" s="13">
        <v>2000</v>
      </c>
      <c r="Y995" s="13">
        <v>2600</v>
      </c>
      <c r="Z995" s="14">
        <v>3600</v>
      </c>
      <c r="AA995" s="13">
        <v>3.4373679848557748</v>
      </c>
      <c r="AB995" s="13">
        <v>2</v>
      </c>
      <c r="AC995" s="13">
        <v>17.697475899084228</v>
      </c>
      <c r="AD995" s="14">
        <v>7.0583494041467887</v>
      </c>
      <c r="AE995" s="13">
        <v>27.498943878846198</v>
      </c>
      <c r="AF995" s="13">
        <v>16</v>
      </c>
      <c r="AG995" s="13">
        <v>70.789903596336913</v>
      </c>
      <c r="AH995" s="14">
        <v>7.0583494041467887</v>
      </c>
      <c r="AI995" s="13">
        <v>30.35765348783395</v>
      </c>
      <c r="AJ995" s="13">
        <v>9.7142637487688663</v>
      </c>
      <c r="AK995" s="13">
        <v>10.495406536653078</v>
      </c>
      <c r="AL995" s="14">
        <v>5.8790440291446826</v>
      </c>
      <c r="AM995" s="13">
        <v>242.8612279026716</v>
      </c>
      <c r="AN995" s="13">
        <v>77.714109990150931</v>
      </c>
      <c r="AO995" s="13">
        <v>41.981626146612314</v>
      </c>
      <c r="AP995" s="14">
        <v>5.8790440291446826</v>
      </c>
    </row>
    <row r="996" spans="2:42" x14ac:dyDescent="0.25">
      <c r="B996" s="11">
        <v>993</v>
      </c>
      <c r="C996" s="13">
        <v>2143.4726445079655</v>
      </c>
      <c r="D996" s="13">
        <v>3124.8492631136214</v>
      </c>
      <c r="E996" s="13">
        <v>2492.8302683176671</v>
      </c>
      <c r="F996" s="14">
        <v>3659.6519816188011</v>
      </c>
      <c r="G996" s="13">
        <v>0</v>
      </c>
      <c r="H996" s="13">
        <v>0</v>
      </c>
      <c r="I996" s="13">
        <v>0</v>
      </c>
      <c r="J996" s="14">
        <v>0</v>
      </c>
      <c r="K996" s="13">
        <v>13</v>
      </c>
      <c r="L996" s="13">
        <v>18</v>
      </c>
      <c r="M996" s="13">
        <v>6</v>
      </c>
      <c r="N996" s="14">
        <v>1</v>
      </c>
      <c r="O996" s="13">
        <v>0.74645226012076316</v>
      </c>
      <c r="P996" s="13">
        <v>0.83204013412453115</v>
      </c>
      <c r="Q996" s="13">
        <v>0.8424159585551021</v>
      </c>
      <c r="R996" s="14">
        <v>0.98370009445750228</v>
      </c>
      <c r="S996" s="13">
        <v>1950</v>
      </c>
      <c r="T996" s="13">
        <v>3600</v>
      </c>
      <c r="U996" s="13">
        <v>2400</v>
      </c>
      <c r="V996" s="14">
        <v>1100</v>
      </c>
      <c r="W996" s="13">
        <v>2150</v>
      </c>
      <c r="X996" s="13">
        <v>4000</v>
      </c>
      <c r="Y996" s="13">
        <v>3400</v>
      </c>
      <c r="Z996" s="14">
        <v>3600</v>
      </c>
      <c r="AA996" s="13">
        <v>2</v>
      </c>
      <c r="AB996" s="13">
        <v>2.3125430842905219</v>
      </c>
      <c r="AC996" s="13">
        <v>8.4044435671262239</v>
      </c>
      <c r="AD996" s="14">
        <v>4.2227944150214451</v>
      </c>
      <c r="AE996" s="13">
        <v>26</v>
      </c>
      <c r="AF996" s="13">
        <v>41.625775517229393</v>
      </c>
      <c r="AG996" s="13">
        <v>50.426661402757347</v>
      </c>
      <c r="AH996" s="14">
        <v>4.2227944150214451</v>
      </c>
      <c r="AI996" s="13">
        <v>26.085288109700066</v>
      </c>
      <c r="AJ996" s="13">
        <v>11.12424618574698</v>
      </c>
      <c r="AK996" s="13">
        <v>10.505641406261518</v>
      </c>
      <c r="AL996" s="14">
        <v>7.5131375755769714</v>
      </c>
      <c r="AM996" s="13">
        <v>339.10874542610088</v>
      </c>
      <c r="AN996" s="13">
        <v>200.23643134344564</v>
      </c>
      <c r="AO996" s="13">
        <v>63.033848437569105</v>
      </c>
      <c r="AP996" s="14">
        <v>7.5131375755769714</v>
      </c>
    </row>
    <row r="997" spans="2:42" x14ac:dyDescent="0.25">
      <c r="B997" s="11">
        <v>994</v>
      </c>
      <c r="C997" s="13">
        <v>2150.0563282839321</v>
      </c>
      <c r="D997" s="13">
        <v>2816.0451494888734</v>
      </c>
      <c r="E997" s="13">
        <v>2431.2362731857852</v>
      </c>
      <c r="F997" s="14">
        <v>3600</v>
      </c>
      <c r="G997" s="13">
        <v>0</v>
      </c>
      <c r="H997" s="13">
        <v>0</v>
      </c>
      <c r="I997" s="13">
        <v>0</v>
      </c>
      <c r="J997" s="14">
        <v>0</v>
      </c>
      <c r="K997" s="13">
        <v>10</v>
      </c>
      <c r="L997" s="13">
        <v>7</v>
      </c>
      <c r="M997" s="13">
        <v>5</v>
      </c>
      <c r="N997" s="14">
        <v>0</v>
      </c>
      <c r="O997" s="13">
        <v>0.74416654994199172</v>
      </c>
      <c r="P997" s="13">
        <v>0.92328065140287729</v>
      </c>
      <c r="Q997" s="13">
        <v>0.86375809013751359</v>
      </c>
      <c r="R997" s="14">
        <v>1</v>
      </c>
      <c r="S997" s="13">
        <v>1500</v>
      </c>
      <c r="T997" s="13">
        <v>1400</v>
      </c>
      <c r="U997" s="13">
        <v>2000</v>
      </c>
      <c r="V997" s="14">
        <v>0</v>
      </c>
      <c r="W997" s="13">
        <v>1700</v>
      </c>
      <c r="X997" s="13">
        <v>1800</v>
      </c>
      <c r="Y997" s="13">
        <v>3000</v>
      </c>
      <c r="Z997" s="14">
        <v>2500</v>
      </c>
      <c r="AA997" s="13">
        <v>8.6915514469686617</v>
      </c>
      <c r="AB997" s="13">
        <v>3.510369360092878</v>
      </c>
      <c r="AC997" s="13">
        <v>9.4055238255241882</v>
      </c>
      <c r="AD997" s="14">
        <v>7.9266589582765725</v>
      </c>
      <c r="AE997" s="13">
        <v>86.915514469686613</v>
      </c>
      <c r="AF997" s="13">
        <v>24.572585520650147</v>
      </c>
      <c r="AG997" s="13">
        <v>47.027619127620937</v>
      </c>
      <c r="AH997" s="14">
        <v>0</v>
      </c>
      <c r="AI997" s="13">
        <v>28.148465361384531</v>
      </c>
      <c r="AJ997" s="13">
        <v>12.271896637029524</v>
      </c>
      <c r="AK997" s="13">
        <v>10.213311194673866</v>
      </c>
      <c r="AL997" s="14">
        <v>3.2264782806961332</v>
      </c>
      <c r="AM997" s="13">
        <v>281.4846536138453</v>
      </c>
      <c r="AN997" s="13">
        <v>85.903276459206666</v>
      </c>
      <c r="AO997" s="13">
        <v>51.066555973369326</v>
      </c>
      <c r="AP997" s="14">
        <v>0</v>
      </c>
    </row>
    <row r="998" spans="2:42" x14ac:dyDescent="0.25">
      <c r="B998" s="11">
        <v>995</v>
      </c>
      <c r="C998" s="13">
        <v>2175.9729388862729</v>
      </c>
      <c r="D998" s="13">
        <v>2835.9265859495631</v>
      </c>
      <c r="E998" s="13">
        <v>2246.9574141881822</v>
      </c>
      <c r="F998" s="14">
        <v>3710.7229751106279</v>
      </c>
      <c r="G998" s="13">
        <v>0</v>
      </c>
      <c r="H998" s="13">
        <v>0</v>
      </c>
      <c r="I998" s="13">
        <v>0</v>
      </c>
      <c r="J998" s="14">
        <v>0</v>
      </c>
      <c r="K998" s="13">
        <v>11</v>
      </c>
      <c r="L998" s="13">
        <v>10</v>
      </c>
      <c r="M998" s="13">
        <v>4</v>
      </c>
      <c r="N998" s="14">
        <v>2</v>
      </c>
      <c r="O998" s="13">
        <v>0.73530326200606488</v>
      </c>
      <c r="P998" s="13">
        <v>0.9168079360310496</v>
      </c>
      <c r="Q998" s="13">
        <v>0.93459715201532767</v>
      </c>
      <c r="R998" s="14">
        <v>0.9701613470331002</v>
      </c>
      <c r="S998" s="13">
        <v>1650</v>
      </c>
      <c r="T998" s="13">
        <v>2000</v>
      </c>
      <c r="U998" s="13">
        <v>1600</v>
      </c>
      <c r="V998" s="14">
        <v>2200</v>
      </c>
      <c r="W998" s="13">
        <v>1850</v>
      </c>
      <c r="X998" s="13">
        <v>2400</v>
      </c>
      <c r="Y998" s="13">
        <v>2600</v>
      </c>
      <c r="Z998" s="14">
        <v>4700</v>
      </c>
      <c r="AA998" s="13">
        <v>6.3083321018380296</v>
      </c>
      <c r="AB998" s="13">
        <v>3.4701116434755384</v>
      </c>
      <c r="AC998" s="13">
        <v>8.6024114063614867</v>
      </c>
      <c r="AD998" s="14">
        <v>6.001600027642513</v>
      </c>
      <c r="AE998" s="13">
        <v>69.391653120218322</v>
      </c>
      <c r="AF998" s="13">
        <v>34.701116434755384</v>
      </c>
      <c r="AG998" s="13">
        <v>34.409645625445947</v>
      </c>
      <c r="AH998" s="14">
        <v>12.003200055285026</v>
      </c>
      <c r="AI998" s="13">
        <v>28.342877235549857</v>
      </c>
      <c r="AJ998" s="13">
        <v>8.5095455680533227</v>
      </c>
      <c r="AK998" s="13">
        <v>3.170101230879526</v>
      </c>
      <c r="AL998" s="14">
        <v>4.7403150404413896</v>
      </c>
      <c r="AM998" s="13">
        <v>311.7716495910484</v>
      </c>
      <c r="AN998" s="13">
        <v>85.095455680533234</v>
      </c>
      <c r="AO998" s="13">
        <v>12.680404923518104</v>
      </c>
      <c r="AP998" s="14">
        <v>9.4806300808827793</v>
      </c>
    </row>
    <row r="999" spans="2:42" x14ac:dyDescent="0.25">
      <c r="B999" s="11">
        <v>996</v>
      </c>
      <c r="C999" s="13">
        <v>2807.7353285223035</v>
      </c>
      <c r="D999" s="13">
        <v>2817.1706156922182</v>
      </c>
      <c r="E999" s="13">
        <v>2100</v>
      </c>
      <c r="F999" s="14">
        <v>3600</v>
      </c>
      <c r="G999" s="13">
        <v>0</v>
      </c>
      <c r="H999" s="13">
        <v>0</v>
      </c>
      <c r="I999" s="13">
        <v>0</v>
      </c>
      <c r="J999" s="14">
        <v>0</v>
      </c>
      <c r="K999" s="13">
        <v>17</v>
      </c>
      <c r="L999" s="13">
        <v>9</v>
      </c>
      <c r="M999" s="13">
        <v>0</v>
      </c>
      <c r="N999" s="14">
        <v>0</v>
      </c>
      <c r="O999" s="13">
        <v>0.56985428211357503</v>
      </c>
      <c r="P999" s="13">
        <v>0.92291179863848738</v>
      </c>
      <c r="Q999" s="13">
        <v>1</v>
      </c>
      <c r="R999" s="14">
        <v>1</v>
      </c>
      <c r="S999" s="13">
        <v>2550</v>
      </c>
      <c r="T999" s="13">
        <v>1800</v>
      </c>
      <c r="U999" s="13">
        <v>0</v>
      </c>
      <c r="V999" s="14">
        <v>0</v>
      </c>
      <c r="W999" s="13">
        <v>2750</v>
      </c>
      <c r="X999" s="13">
        <v>2200</v>
      </c>
      <c r="Y999" s="13">
        <v>1000</v>
      </c>
      <c r="Z999" s="14">
        <v>2500</v>
      </c>
      <c r="AA999" s="13">
        <v>7.0774605378616329</v>
      </c>
      <c r="AB999" s="13">
        <v>4.9493960960816397</v>
      </c>
      <c r="AC999" s="13">
        <v>11.245989532221779</v>
      </c>
      <c r="AD999" s="14">
        <v>6.2457090554993151</v>
      </c>
      <c r="AE999" s="13">
        <v>120.31682914364777</v>
      </c>
      <c r="AF999" s="13">
        <v>44.54456486473476</v>
      </c>
      <c r="AG999" s="13">
        <v>0</v>
      </c>
      <c r="AH999" s="14">
        <v>0</v>
      </c>
      <c r="AI999" s="13">
        <v>29.358412036047305</v>
      </c>
      <c r="AJ999" s="13">
        <v>7.3847161217603983</v>
      </c>
      <c r="AK999" s="13">
        <v>9.6729501056232294</v>
      </c>
      <c r="AL999" s="14">
        <v>5.850794408475223</v>
      </c>
      <c r="AM999" s="13">
        <v>499.09300461280418</v>
      </c>
      <c r="AN999" s="13">
        <v>66.462445095843577</v>
      </c>
      <c r="AO999" s="13">
        <v>0</v>
      </c>
      <c r="AP999" s="14">
        <v>0</v>
      </c>
    </row>
    <row r="1000" spans="2:42" x14ac:dyDescent="0.25">
      <c r="B1000" s="11">
        <v>997</v>
      </c>
      <c r="C1000" s="13">
        <v>1860.1151737743442</v>
      </c>
      <c r="D1000" s="13">
        <v>2716.5987920813641</v>
      </c>
      <c r="E1000" s="13">
        <v>2157.376117370286</v>
      </c>
      <c r="F1000" s="14">
        <v>3600</v>
      </c>
      <c r="G1000" s="13">
        <v>0</v>
      </c>
      <c r="H1000" s="13">
        <v>0</v>
      </c>
      <c r="I1000" s="13">
        <v>0</v>
      </c>
      <c r="J1000" s="14">
        <v>0</v>
      </c>
      <c r="K1000" s="13">
        <v>6</v>
      </c>
      <c r="L1000" s="13">
        <v>9</v>
      </c>
      <c r="M1000" s="13">
        <v>1</v>
      </c>
      <c r="N1000" s="14">
        <v>0</v>
      </c>
      <c r="O1000" s="13">
        <v>0.86016179135480808</v>
      </c>
      <c r="P1000" s="13">
        <v>0.95707912687687313</v>
      </c>
      <c r="Q1000" s="13">
        <v>0.97340467575017753</v>
      </c>
      <c r="R1000" s="14">
        <v>1</v>
      </c>
      <c r="S1000" s="13">
        <v>900</v>
      </c>
      <c r="T1000" s="13">
        <v>1800</v>
      </c>
      <c r="U1000" s="13">
        <v>400</v>
      </c>
      <c r="V1000" s="14">
        <v>0</v>
      </c>
      <c r="W1000" s="13">
        <v>1100</v>
      </c>
      <c r="X1000" s="13">
        <v>2200</v>
      </c>
      <c r="Y1000" s="13">
        <v>1400</v>
      </c>
      <c r="Z1000" s="14">
        <v>2500</v>
      </c>
      <c r="AA1000" s="13">
        <v>4.0610771177958975</v>
      </c>
      <c r="AB1000" s="13">
        <v>2.130432946518849</v>
      </c>
      <c r="AC1000" s="13">
        <v>9.3155294167025371</v>
      </c>
      <c r="AD1000" s="14">
        <v>2</v>
      </c>
      <c r="AE1000" s="13">
        <v>24.366462706775387</v>
      </c>
      <c r="AF1000" s="13">
        <v>19.17389651866964</v>
      </c>
      <c r="AG1000" s="13">
        <v>9.3155294167025371</v>
      </c>
      <c r="AH1000" s="14">
        <v>0</v>
      </c>
      <c r="AI1000" s="13">
        <v>29.500092957050143</v>
      </c>
      <c r="AJ1000" s="13">
        <v>4.7369067531814562</v>
      </c>
      <c r="AK1000" s="13">
        <v>9.8331040431696621</v>
      </c>
      <c r="AL1000" s="14">
        <v>6.4348646258979656</v>
      </c>
      <c r="AM1000" s="13">
        <v>177.00055774230086</v>
      </c>
      <c r="AN1000" s="13">
        <v>42.632160778633107</v>
      </c>
      <c r="AO1000" s="13">
        <v>9.8331040431696621</v>
      </c>
      <c r="AP1000" s="14">
        <v>0</v>
      </c>
    </row>
    <row r="1001" spans="2:42" x14ac:dyDescent="0.25">
      <c r="B1001" s="11">
        <v>998</v>
      </c>
      <c r="C1001" s="13">
        <v>2149.8548090894242</v>
      </c>
      <c r="D1001" s="13">
        <v>3070.7490618030811</v>
      </c>
      <c r="E1001" s="13">
        <v>2156.9855689227384</v>
      </c>
      <c r="F1001" s="14">
        <v>3768.6102646669165</v>
      </c>
      <c r="G1001" s="13">
        <v>0</v>
      </c>
      <c r="H1001" s="13">
        <v>0</v>
      </c>
      <c r="I1001" s="13">
        <v>0</v>
      </c>
      <c r="J1001" s="14">
        <v>0</v>
      </c>
      <c r="K1001" s="13">
        <v>13</v>
      </c>
      <c r="L1001" s="13">
        <v>12</v>
      </c>
      <c r="M1001" s="13">
        <v>1</v>
      </c>
      <c r="N1001" s="14">
        <v>2</v>
      </c>
      <c r="O1001" s="13">
        <v>0.74423630527760321</v>
      </c>
      <c r="P1001" s="13">
        <v>0.84669894793465583</v>
      </c>
      <c r="Q1001" s="13">
        <v>0.97358092249490624</v>
      </c>
      <c r="R1001" s="14">
        <v>0.95525929909819984</v>
      </c>
      <c r="S1001" s="13">
        <v>1950</v>
      </c>
      <c r="T1001" s="13">
        <v>2400</v>
      </c>
      <c r="U1001" s="13">
        <v>400</v>
      </c>
      <c r="V1001" s="14">
        <v>2200</v>
      </c>
      <c r="W1001" s="13">
        <v>2150</v>
      </c>
      <c r="X1001" s="13">
        <v>2800</v>
      </c>
      <c r="Y1001" s="13">
        <v>1400</v>
      </c>
      <c r="Z1001" s="14">
        <v>4700</v>
      </c>
      <c r="AA1001" s="13">
        <v>2</v>
      </c>
      <c r="AB1001" s="13">
        <v>5.2261082504237732</v>
      </c>
      <c r="AC1001" s="13">
        <v>7.1900373570236003</v>
      </c>
      <c r="AD1001" s="14">
        <v>8.1945862305609207</v>
      </c>
      <c r="AE1001" s="13">
        <v>26</v>
      </c>
      <c r="AF1001" s="13">
        <v>62.713299005085275</v>
      </c>
      <c r="AG1001" s="13">
        <v>7.1900373570236003</v>
      </c>
      <c r="AH1001" s="14">
        <v>16.389172461121841</v>
      </c>
      <c r="AI1001" s="13">
        <v>26.330747723096259</v>
      </c>
      <c r="AJ1001" s="13">
        <v>13.170017997417537</v>
      </c>
      <c r="AK1001" s="13">
        <v>11.831698446643967</v>
      </c>
      <c r="AL1001" s="14">
        <v>7.9120660940871144</v>
      </c>
      <c r="AM1001" s="13">
        <v>342.29972040025137</v>
      </c>
      <c r="AN1001" s="13">
        <v>158.04021596901043</v>
      </c>
      <c r="AO1001" s="13">
        <v>11.831698446643967</v>
      </c>
      <c r="AP1001" s="14">
        <v>15.824132188174229</v>
      </c>
    </row>
    <row r="1002" spans="2:42" x14ac:dyDescent="0.25">
      <c r="B1002" s="11">
        <v>999</v>
      </c>
      <c r="C1002" s="13">
        <v>1735.8516582639602</v>
      </c>
      <c r="D1002" s="13">
        <v>3182.6868155483626</v>
      </c>
      <c r="E1002" s="13">
        <v>2826.3699754229319</v>
      </c>
      <c r="F1002" s="14">
        <v>3654.4932378777535</v>
      </c>
      <c r="G1002" s="13">
        <v>0</v>
      </c>
      <c r="H1002" s="13">
        <v>0</v>
      </c>
      <c r="I1002" s="13">
        <v>0</v>
      </c>
      <c r="J1002" s="14">
        <v>0</v>
      </c>
      <c r="K1002" s="13">
        <v>3</v>
      </c>
      <c r="L1002" s="13">
        <v>16</v>
      </c>
      <c r="M1002" s="13">
        <v>7</v>
      </c>
      <c r="N1002" s="14">
        <v>1</v>
      </c>
      <c r="O1002" s="13">
        <v>0.92173774895037597</v>
      </c>
      <c r="P1002" s="13">
        <v>0.81691983870302098</v>
      </c>
      <c r="Q1002" s="13">
        <v>0.74300251497886804</v>
      </c>
      <c r="R1002" s="14">
        <v>0.98508870195381759</v>
      </c>
      <c r="S1002" s="13">
        <v>450</v>
      </c>
      <c r="T1002" s="13">
        <v>3200</v>
      </c>
      <c r="U1002" s="13">
        <v>2800</v>
      </c>
      <c r="V1002" s="14">
        <v>1100</v>
      </c>
      <c r="W1002" s="13">
        <v>650</v>
      </c>
      <c r="X1002" s="13">
        <v>3600</v>
      </c>
      <c r="Y1002" s="13">
        <v>3800</v>
      </c>
      <c r="Z1002" s="14">
        <v>3600</v>
      </c>
      <c r="AA1002" s="13">
        <v>5.5392155117452058</v>
      </c>
      <c r="AB1002" s="13">
        <v>4.5309968868676211</v>
      </c>
      <c r="AC1002" s="13">
        <v>13.469110571241449</v>
      </c>
      <c r="AD1002" s="14">
        <v>6.4650037612328077</v>
      </c>
      <c r="AE1002" s="13">
        <v>16.617646535235618</v>
      </c>
      <c r="AF1002" s="13">
        <v>72.495950189881938</v>
      </c>
      <c r="AG1002" s="13">
        <v>94.283773998690151</v>
      </c>
      <c r="AH1002" s="14">
        <v>6.4650037612328077</v>
      </c>
      <c r="AI1002" s="13">
        <v>32.026664992074323</v>
      </c>
      <c r="AJ1002" s="13">
        <v>11.946217629860488</v>
      </c>
      <c r="AK1002" s="13">
        <v>12.96491645950355</v>
      </c>
      <c r="AL1002" s="14">
        <v>4.2711308320184918</v>
      </c>
      <c r="AM1002" s="13">
        <v>96.079994976222963</v>
      </c>
      <c r="AN1002" s="13">
        <v>191.13948207776781</v>
      </c>
      <c r="AO1002" s="13">
        <v>90.754415216524848</v>
      </c>
      <c r="AP1002" s="14">
        <v>4.2711308320184918</v>
      </c>
    </row>
    <row r="1003" spans="2:42" x14ac:dyDescent="0.25">
      <c r="B1003" s="12">
        <v>1000</v>
      </c>
      <c r="C1003" s="15">
        <v>2045.3227685828356</v>
      </c>
      <c r="D1003" s="15">
        <v>2777.2608603402855</v>
      </c>
      <c r="E1003" s="15">
        <v>2475.3908520779828</v>
      </c>
      <c r="F1003" s="16">
        <v>3600</v>
      </c>
      <c r="G1003" s="15">
        <v>0</v>
      </c>
      <c r="H1003" s="15">
        <v>0</v>
      </c>
      <c r="I1003" s="15">
        <v>0</v>
      </c>
      <c r="J1003" s="16">
        <v>0</v>
      </c>
      <c r="K1003" s="15">
        <v>11</v>
      </c>
      <c r="L1003" s="15">
        <v>8</v>
      </c>
      <c r="M1003" s="15">
        <v>4</v>
      </c>
      <c r="N1003" s="16">
        <v>0</v>
      </c>
      <c r="O1003" s="15">
        <v>0.78227261954777383</v>
      </c>
      <c r="P1003" s="15">
        <v>0.93617421291906788</v>
      </c>
      <c r="Q1003" s="15">
        <v>0.84835087688764033</v>
      </c>
      <c r="R1003" s="16">
        <v>1</v>
      </c>
      <c r="S1003" s="15">
        <v>1650</v>
      </c>
      <c r="T1003" s="15">
        <v>1600</v>
      </c>
      <c r="U1003" s="15">
        <v>1600</v>
      </c>
      <c r="V1003" s="16">
        <v>0</v>
      </c>
      <c r="W1003" s="15">
        <v>1850</v>
      </c>
      <c r="X1003" s="15">
        <v>2000</v>
      </c>
      <c r="Y1003" s="15">
        <v>2600</v>
      </c>
      <c r="Z1003" s="16">
        <v>2500</v>
      </c>
      <c r="AA1003" s="15">
        <v>3.4005462225409753</v>
      </c>
      <c r="AB1003" s="15">
        <v>2.3848473264418457</v>
      </c>
      <c r="AC1003" s="15">
        <v>11.855522863054821</v>
      </c>
      <c r="AD1003" s="16">
        <v>2</v>
      </c>
      <c r="AE1003" s="15">
        <v>37.406008447950725</v>
      </c>
      <c r="AF1003" s="15">
        <v>19.078778611534766</v>
      </c>
      <c r="AG1003" s="15">
        <v>47.422091452219284</v>
      </c>
      <c r="AH1003" s="16">
        <v>0</v>
      </c>
      <c r="AI1003" s="15">
        <v>25.101947218477726</v>
      </c>
      <c r="AJ1003" s="15">
        <v>9.1037943481259536</v>
      </c>
      <c r="AK1003" s="15">
        <v>15.44131929716991</v>
      </c>
      <c r="AL1003" s="16">
        <v>3.5858272077611444</v>
      </c>
      <c r="AM1003" s="15">
        <v>276.121419403255</v>
      </c>
      <c r="AN1003" s="15">
        <v>72.830354785007628</v>
      </c>
      <c r="AO1003" s="15">
        <v>61.76527718867964</v>
      </c>
      <c r="AP1003" s="16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005"/>
  <sheetViews>
    <sheetView topLeftCell="T1" workbookViewId="0">
      <selection activeCell="AD4" sqref="AD4"/>
    </sheetView>
  </sheetViews>
  <sheetFormatPr defaultRowHeight="15" x14ac:dyDescent="0.25"/>
  <cols>
    <col min="2" max="2" width="12.42578125" customWidth="1"/>
    <col min="3" max="10" width="15.140625" customWidth="1"/>
    <col min="12" max="20" width="15.5703125" customWidth="1"/>
    <col min="22" max="30" width="15.5703125" customWidth="1"/>
  </cols>
  <sheetData>
    <row r="2" spans="2:30" x14ac:dyDescent="0.25">
      <c r="C2" s="64" t="s">
        <v>137</v>
      </c>
      <c r="D2" s="64"/>
      <c r="E2" s="64"/>
      <c r="F2" s="64"/>
      <c r="G2" s="64"/>
      <c r="H2" s="64"/>
      <c r="I2" s="64"/>
      <c r="J2" s="64"/>
      <c r="M2" s="64" t="s">
        <v>139</v>
      </c>
      <c r="N2" s="64"/>
      <c r="O2" s="64"/>
      <c r="P2" s="64"/>
      <c r="Q2" s="64"/>
      <c r="R2" s="64"/>
      <c r="S2" s="64"/>
      <c r="T2" s="64"/>
      <c r="W2" s="64" t="s">
        <v>151</v>
      </c>
      <c r="X2" s="64"/>
      <c r="Y2" s="64"/>
      <c r="Z2" s="64"/>
      <c r="AA2" s="64"/>
      <c r="AB2" s="64"/>
      <c r="AC2" s="64"/>
      <c r="AD2" s="64"/>
    </row>
    <row r="3" spans="2:30" ht="34.5" customHeight="1" x14ac:dyDescent="0.25">
      <c r="B3" s="1" t="s">
        <v>136</v>
      </c>
      <c r="D3" s="2">
        <f>D4/1000</f>
        <v>1</v>
      </c>
      <c r="F3" s="2">
        <f>F4/1000</f>
        <v>0.996</v>
      </c>
      <c r="H3" s="2">
        <f>H4/1000</f>
        <v>0.995</v>
      </c>
      <c r="J3" s="2">
        <f>J4/1000</f>
        <v>0.91700000000000004</v>
      </c>
      <c r="L3" s="1" t="s">
        <v>136</v>
      </c>
      <c r="N3" s="2">
        <f>N4/1000</f>
        <v>0.58099999999999996</v>
      </c>
      <c r="P3" s="2">
        <f>P4/1000</f>
        <v>0.872</v>
      </c>
      <c r="R3" s="2">
        <f>R4/1000</f>
        <v>0.751</v>
      </c>
      <c r="T3" s="2">
        <f>T4/1000</f>
        <v>1</v>
      </c>
      <c r="V3" s="1" t="s">
        <v>136</v>
      </c>
      <c r="X3" s="2">
        <f>X4/1000</f>
        <v>0.251</v>
      </c>
      <c r="Z3" s="2">
        <f>Z4/1000</f>
        <v>0</v>
      </c>
      <c r="AB3" s="2">
        <f>AB4/1000</f>
        <v>6.0000000000000001E-3</v>
      </c>
      <c r="AD3" s="2">
        <f>AD4/1000</f>
        <v>0</v>
      </c>
    </row>
    <row r="4" spans="2:30" ht="30" customHeight="1" x14ac:dyDescent="0.25">
      <c r="B4" s="1" t="s">
        <v>135</v>
      </c>
      <c r="C4">
        <f>'Uncertainty MODEL'!C14</f>
        <v>5000</v>
      </c>
      <c r="D4">
        <f>SUM(D6:D1005)</f>
        <v>1000</v>
      </c>
      <c r="E4">
        <f>C4</f>
        <v>5000</v>
      </c>
      <c r="F4">
        <f>SUM(F6:F1005)</f>
        <v>996</v>
      </c>
      <c r="G4">
        <f>C4</f>
        <v>5000</v>
      </c>
      <c r="H4">
        <f>SUM(H6:H1005)</f>
        <v>995</v>
      </c>
      <c r="I4">
        <f>C4</f>
        <v>5000</v>
      </c>
      <c r="J4">
        <f>SUM(J6:J1005)</f>
        <v>917</v>
      </c>
      <c r="L4" s="1" t="s">
        <v>138</v>
      </c>
      <c r="M4">
        <f>'Uncertainty MODEL'!C15</f>
        <v>55</v>
      </c>
      <c r="N4">
        <f>SUM(N6:N1005)</f>
        <v>581</v>
      </c>
      <c r="O4">
        <f>M4</f>
        <v>55</v>
      </c>
      <c r="P4">
        <f>SUM(P6:P1005)</f>
        <v>872</v>
      </c>
      <c r="Q4">
        <f>M4</f>
        <v>55</v>
      </c>
      <c r="R4">
        <f>SUM(R6:R1005)</f>
        <v>751</v>
      </c>
      <c r="S4">
        <f>M4</f>
        <v>55</v>
      </c>
      <c r="T4">
        <f>SUM(T6:T1005)</f>
        <v>1000</v>
      </c>
      <c r="V4" s="1" t="s">
        <v>138</v>
      </c>
      <c r="W4" s="24">
        <f>'Uncertainty MODEL'!C13</f>
        <v>0.7</v>
      </c>
      <c r="X4">
        <f>SUM(X6:X1005)</f>
        <v>251</v>
      </c>
      <c r="Y4" s="24">
        <f>W4</f>
        <v>0.7</v>
      </c>
      <c r="Z4">
        <f>SUM(Z6:Z1005)</f>
        <v>0</v>
      </c>
      <c r="AA4" s="24">
        <f>W4</f>
        <v>0.7</v>
      </c>
      <c r="AB4">
        <f>SUM(AB6:AB1005)</f>
        <v>6</v>
      </c>
      <c r="AC4" s="24">
        <f>W4</f>
        <v>0.7</v>
      </c>
      <c r="AD4">
        <f>SUM(AD6:AD1005)</f>
        <v>0</v>
      </c>
    </row>
    <row r="5" spans="2:30" x14ac:dyDescent="0.25">
      <c r="C5" t="s">
        <v>105</v>
      </c>
      <c r="E5" t="s">
        <v>104</v>
      </c>
      <c r="G5" t="s">
        <v>103</v>
      </c>
      <c r="I5" t="s">
        <v>102</v>
      </c>
      <c r="M5" t="s">
        <v>119</v>
      </c>
      <c r="O5" t="s">
        <v>118</v>
      </c>
      <c r="Q5" t="s">
        <v>117</v>
      </c>
      <c r="S5" t="s">
        <v>116</v>
      </c>
      <c r="W5" t="str">
        <f>PMTable!O2</f>
        <v>Availability_S1</v>
      </c>
      <c r="Y5" t="str">
        <f>PMTable!P2</f>
        <v>Availability_S2</v>
      </c>
      <c r="AA5" t="str">
        <f>PMTable!Q2</f>
        <v>Availability_S3</v>
      </c>
      <c r="AC5" t="str">
        <f>PMTable!R2</f>
        <v>Availability_S4</v>
      </c>
    </row>
    <row r="6" spans="2:30" x14ac:dyDescent="0.25">
      <c r="B6">
        <v>1</v>
      </c>
      <c r="C6">
        <f>PMTable!W4</f>
        <v>1550</v>
      </c>
      <c r="D6">
        <f>IF(C6&lt;$C$4,1,0)</f>
        <v>1</v>
      </c>
      <c r="E6">
        <f>PMTable!X4</f>
        <v>3000</v>
      </c>
      <c r="F6">
        <f>IF(E6&lt;$E$4,1,0)</f>
        <v>1</v>
      </c>
      <c r="G6">
        <f>PMTable!Y4</f>
        <v>2600</v>
      </c>
      <c r="H6">
        <f>IF(G6&lt;$G$4,1,0)</f>
        <v>1</v>
      </c>
      <c r="I6">
        <f>PMTable!Z4</f>
        <v>4700</v>
      </c>
      <c r="J6">
        <f>IF(I6&lt;$I$4,1,0)</f>
        <v>1</v>
      </c>
      <c r="L6">
        <v>1</v>
      </c>
      <c r="M6">
        <f>PMTable!AE4</f>
        <v>20.963244190991357</v>
      </c>
      <c r="N6">
        <f>IF(M6&lt;$M$4,1,0)</f>
        <v>1</v>
      </c>
      <c r="O6">
        <f>PMTable!AF4</f>
        <v>30.481448500753732</v>
      </c>
      <c r="P6">
        <f>IF(O6&lt;$O$4,1,0)</f>
        <v>1</v>
      </c>
      <c r="Q6">
        <f>PMTable!AG4</f>
        <v>34.622841090626167</v>
      </c>
      <c r="R6">
        <f>IF(Q6&lt;$Q$4,1,0)</f>
        <v>1</v>
      </c>
      <c r="S6">
        <f>PMTable!AH4</f>
        <v>14.305326937670014</v>
      </c>
      <c r="T6">
        <f>IF(S6&lt;$S$4,1,0)</f>
        <v>1</v>
      </c>
      <c r="V6">
        <v>1</v>
      </c>
      <c r="W6">
        <f>PMTable!O4</f>
        <v>0.81207206025008094</v>
      </c>
      <c r="X6">
        <f>IF(W6&lt;$W$4,1,0)</f>
        <v>0</v>
      </c>
      <c r="Y6">
        <f>PMTable!P4</f>
        <v>0.84370478978405539</v>
      </c>
      <c r="Z6">
        <f>IF(Y6&lt;$Y$4,1,0)</f>
        <v>0</v>
      </c>
      <c r="AA6">
        <f>PMTable!Q4</f>
        <v>0.90778606456820421</v>
      </c>
      <c r="AB6">
        <f>IF(AA6&lt;$AA$4,1,0)</f>
        <v>0</v>
      </c>
      <c r="AC6">
        <f>PMTable!R4</f>
        <v>0.96604901185715275</v>
      </c>
      <c r="AD6">
        <f>IF(AC6&lt;$AC$4,1,0)</f>
        <v>0</v>
      </c>
    </row>
    <row r="7" spans="2:30" x14ac:dyDescent="0.25">
      <c r="B7">
        <v>2</v>
      </c>
      <c r="C7">
        <f>PMTable!W5</f>
        <v>1550</v>
      </c>
      <c r="D7">
        <f t="shared" ref="D7:D70" si="0">IF(C7&lt;$C$4,1,0)</f>
        <v>1</v>
      </c>
      <c r="E7">
        <f>PMTable!X5</f>
        <v>1400</v>
      </c>
      <c r="F7">
        <f t="shared" ref="F7:F70" si="1">IF(E7&lt;$E$4,1,0)</f>
        <v>1</v>
      </c>
      <c r="G7">
        <f>PMTable!Y5</f>
        <v>1400</v>
      </c>
      <c r="H7">
        <f t="shared" ref="H7:H70" si="2">IF(G7&lt;$G$4,1,0)</f>
        <v>1</v>
      </c>
      <c r="I7">
        <f>PMTable!Z5</f>
        <v>2500</v>
      </c>
      <c r="J7">
        <f t="shared" ref="J7:J70" si="3">IF(I7&lt;$I$4,1,0)</f>
        <v>1</v>
      </c>
      <c r="L7">
        <v>2</v>
      </c>
      <c r="M7">
        <f>PMTable!AE5</f>
        <v>103.32995512251355</v>
      </c>
      <c r="N7">
        <f t="shared" ref="N7:N70" si="4">IF(M7&lt;$M$4,1,0)</f>
        <v>0</v>
      </c>
      <c r="O7">
        <f>PMTable!AF5</f>
        <v>16.300652177122835</v>
      </c>
      <c r="P7">
        <f t="shared" ref="P7:P70" si="5">IF(O7&lt;$O$4,1,0)</f>
        <v>1</v>
      </c>
      <c r="Q7">
        <f>PMTable!AG5</f>
        <v>7.1071811861166552</v>
      </c>
      <c r="R7">
        <f t="shared" ref="R7:R70" si="6">IF(Q7&lt;$Q$4,1,0)</f>
        <v>1</v>
      </c>
      <c r="S7">
        <f>PMTable!AH5</f>
        <v>0</v>
      </c>
      <c r="T7">
        <f t="shared" ref="T7:T70" si="7">IF(S7&lt;$S$4,1,0)</f>
        <v>1</v>
      </c>
      <c r="V7">
        <v>2</v>
      </c>
      <c r="W7">
        <f>PMTable!O5</f>
        <v>0.78374204899120203</v>
      </c>
      <c r="X7">
        <f t="shared" ref="X7:X70" si="8">IF(W7&lt;$W$4,1,0)</f>
        <v>0</v>
      </c>
      <c r="Y7">
        <f>PMTable!P5</f>
        <v>0.95495552632824554</v>
      </c>
      <c r="Z7">
        <f t="shared" ref="Z7:Z70" si="9">IF(Y7&lt;$Y$4,1,0)</f>
        <v>0</v>
      </c>
      <c r="AA7">
        <f>PMTable!Q5</f>
        <v>0.98248017025752243</v>
      </c>
      <c r="AB7">
        <f t="shared" ref="AB7:AB70" si="10">IF(AA7&lt;$AA$4,1,0)</f>
        <v>0</v>
      </c>
      <c r="AC7">
        <f>PMTable!R5</f>
        <v>1</v>
      </c>
      <c r="AD7">
        <f t="shared" ref="AD7:AD70" si="11">IF(AC7&lt;$AC$4,1,0)</f>
        <v>0</v>
      </c>
    </row>
    <row r="8" spans="2:30" x14ac:dyDescent="0.25">
      <c r="B8">
        <v>3</v>
      </c>
      <c r="C8">
        <f>PMTable!W6</f>
        <v>1100</v>
      </c>
      <c r="D8">
        <f t="shared" si="0"/>
        <v>1</v>
      </c>
      <c r="E8">
        <f>PMTable!X6</f>
        <v>1800</v>
      </c>
      <c r="F8">
        <f t="shared" si="1"/>
        <v>1</v>
      </c>
      <c r="G8">
        <f>PMTable!Y6</f>
        <v>3000</v>
      </c>
      <c r="H8">
        <f t="shared" si="2"/>
        <v>1</v>
      </c>
      <c r="I8">
        <f>PMTable!Z6</f>
        <v>3600</v>
      </c>
      <c r="J8">
        <f t="shared" si="3"/>
        <v>1</v>
      </c>
      <c r="L8">
        <v>3</v>
      </c>
      <c r="M8">
        <f>PMTable!AE6</f>
        <v>12</v>
      </c>
      <c r="N8">
        <f t="shared" si="4"/>
        <v>1</v>
      </c>
      <c r="O8">
        <f>PMTable!AF6</f>
        <v>18.840204328718798</v>
      </c>
      <c r="P8">
        <f t="shared" si="5"/>
        <v>1</v>
      </c>
      <c r="Q8">
        <f>PMTable!AG6</f>
        <v>27.04823991776702</v>
      </c>
      <c r="R8">
        <f t="shared" si="6"/>
        <v>1</v>
      </c>
      <c r="S8">
        <f>PMTable!AH6</f>
        <v>2</v>
      </c>
      <c r="T8">
        <f t="shared" si="7"/>
        <v>1</v>
      </c>
      <c r="V8">
        <v>3</v>
      </c>
      <c r="W8">
        <f>PMTable!O6</f>
        <v>0.88523178296669491</v>
      </c>
      <c r="X8">
        <f t="shared" si="8"/>
        <v>0</v>
      </c>
      <c r="Y8">
        <f>PMTable!P6</f>
        <v>0.94379006664808696</v>
      </c>
      <c r="Z8">
        <f t="shared" si="9"/>
        <v>0</v>
      </c>
      <c r="AA8">
        <f>PMTable!Q6</f>
        <v>0.9248862454817236</v>
      </c>
      <c r="AB8">
        <f t="shared" si="10"/>
        <v>0</v>
      </c>
      <c r="AC8">
        <f>PMTable!R6</f>
        <v>0.9890018163223554</v>
      </c>
      <c r="AD8">
        <f t="shared" si="11"/>
        <v>0</v>
      </c>
    </row>
    <row r="9" spans="2:30" x14ac:dyDescent="0.25">
      <c r="B9">
        <v>4</v>
      </c>
      <c r="C9">
        <f>PMTable!W7</f>
        <v>2000</v>
      </c>
      <c r="D9">
        <f t="shared" si="0"/>
        <v>1</v>
      </c>
      <c r="E9">
        <f>PMTable!X7</f>
        <v>2800</v>
      </c>
      <c r="F9">
        <f t="shared" si="1"/>
        <v>1</v>
      </c>
      <c r="G9">
        <f>PMTable!Y7</f>
        <v>3800</v>
      </c>
      <c r="H9">
        <f t="shared" si="2"/>
        <v>1</v>
      </c>
      <c r="I9">
        <f>PMTable!Z7</f>
        <v>4700</v>
      </c>
      <c r="J9">
        <f t="shared" si="3"/>
        <v>1</v>
      </c>
      <c r="L9">
        <v>4</v>
      </c>
      <c r="M9">
        <f>PMTable!AE7</f>
        <v>59.587259231079713</v>
      </c>
      <c r="N9">
        <f t="shared" si="4"/>
        <v>0</v>
      </c>
      <c r="O9">
        <f>PMTable!AF7</f>
        <v>35.553812762643815</v>
      </c>
      <c r="P9">
        <f t="shared" si="5"/>
        <v>1</v>
      </c>
      <c r="Q9">
        <f>PMTable!AG7</f>
        <v>71.833218368175949</v>
      </c>
      <c r="R9">
        <f t="shared" si="6"/>
        <v>0</v>
      </c>
      <c r="S9">
        <f>PMTable!AH7</f>
        <v>9.8909045020742958</v>
      </c>
      <c r="T9">
        <f t="shared" si="7"/>
        <v>1</v>
      </c>
      <c r="V9">
        <v>4</v>
      </c>
      <c r="W9">
        <f>PMTable!O7</f>
        <v>0.72489135856570341</v>
      </c>
      <c r="X9">
        <f t="shared" si="8"/>
        <v>0</v>
      </c>
      <c r="Y9">
        <f>PMTable!P7</f>
        <v>0.93534765171801637</v>
      </c>
      <c r="Z9">
        <f t="shared" si="9"/>
        <v>0</v>
      </c>
      <c r="AA9">
        <f>PMTable!Q7</f>
        <v>0.81141334943088528</v>
      </c>
      <c r="AB9">
        <f t="shared" si="10"/>
        <v>0</v>
      </c>
      <c r="AC9">
        <f>PMTable!R7</f>
        <v>0.97531196270287079</v>
      </c>
      <c r="AD9">
        <f t="shared" si="11"/>
        <v>0</v>
      </c>
    </row>
    <row r="10" spans="2:30" x14ac:dyDescent="0.25">
      <c r="B10">
        <v>5</v>
      </c>
      <c r="C10">
        <f>PMTable!W8</f>
        <v>1550</v>
      </c>
      <c r="D10">
        <f t="shared" si="0"/>
        <v>1</v>
      </c>
      <c r="E10">
        <f>PMTable!X8</f>
        <v>1600</v>
      </c>
      <c r="F10">
        <f t="shared" si="1"/>
        <v>1</v>
      </c>
      <c r="G10">
        <f>PMTable!Y8</f>
        <v>1800</v>
      </c>
      <c r="H10">
        <f t="shared" si="2"/>
        <v>1</v>
      </c>
      <c r="I10">
        <f>PMTable!Z8</f>
        <v>4700</v>
      </c>
      <c r="J10">
        <f t="shared" si="3"/>
        <v>1</v>
      </c>
      <c r="L10">
        <v>5</v>
      </c>
      <c r="M10">
        <f>PMTable!AE8</f>
        <v>85.429404372325337</v>
      </c>
      <c r="N10">
        <f t="shared" si="4"/>
        <v>0</v>
      </c>
      <c r="O10">
        <f>PMTable!AF8</f>
        <v>16.410751130178713</v>
      </c>
      <c r="P10">
        <f t="shared" si="5"/>
        <v>1</v>
      </c>
      <c r="Q10">
        <f>PMTable!AG8</f>
        <v>25.356362752273498</v>
      </c>
      <c r="R10">
        <f t="shared" si="6"/>
        <v>1</v>
      </c>
      <c r="S10">
        <f>PMTable!AH8</f>
        <v>11.399483336381518</v>
      </c>
      <c r="T10">
        <f t="shared" si="7"/>
        <v>1</v>
      </c>
      <c r="V10">
        <v>5</v>
      </c>
      <c r="W10">
        <f>PMTable!O8</f>
        <v>0.77191536621338064</v>
      </c>
      <c r="X10">
        <f t="shared" si="8"/>
        <v>0</v>
      </c>
      <c r="Y10">
        <f>PMTable!P8</f>
        <v>0.95669210059746712</v>
      </c>
      <c r="Z10">
        <f t="shared" si="9"/>
        <v>0</v>
      </c>
      <c r="AA10">
        <f>PMTable!Q8</f>
        <v>0.94737568453587073</v>
      </c>
      <c r="AB10">
        <f t="shared" si="10"/>
        <v>0</v>
      </c>
      <c r="AC10">
        <f>PMTable!R8</f>
        <v>0.97182582278628926</v>
      </c>
      <c r="AD10">
        <f t="shared" si="11"/>
        <v>0</v>
      </c>
    </row>
    <row r="11" spans="2:30" x14ac:dyDescent="0.25">
      <c r="B11">
        <v>6</v>
      </c>
      <c r="C11">
        <f>PMTable!W9</f>
        <v>1100</v>
      </c>
      <c r="D11">
        <f t="shared" si="0"/>
        <v>1</v>
      </c>
      <c r="E11">
        <f>PMTable!X9</f>
        <v>2200</v>
      </c>
      <c r="F11">
        <f t="shared" si="1"/>
        <v>1</v>
      </c>
      <c r="G11">
        <f>PMTable!Y9</f>
        <v>3400</v>
      </c>
      <c r="H11">
        <f t="shared" si="2"/>
        <v>1</v>
      </c>
      <c r="I11">
        <f>PMTable!Z9</f>
        <v>6900</v>
      </c>
      <c r="J11">
        <f t="shared" si="3"/>
        <v>0</v>
      </c>
      <c r="L11">
        <v>6</v>
      </c>
      <c r="M11">
        <f>PMTable!AE9</f>
        <v>48.814599685867549</v>
      </c>
      <c r="N11">
        <f t="shared" si="4"/>
        <v>1</v>
      </c>
      <c r="O11">
        <f>PMTable!AF9</f>
        <v>29.435271804270219</v>
      </c>
      <c r="P11">
        <f t="shared" si="5"/>
        <v>1</v>
      </c>
      <c r="Q11">
        <f>PMTable!AG9</f>
        <v>51.786608882266016</v>
      </c>
      <c r="R11">
        <f t="shared" si="6"/>
        <v>1</v>
      </c>
      <c r="S11">
        <f>PMTable!AH9</f>
        <v>15.667229630973452</v>
      </c>
      <c r="T11">
        <f t="shared" si="7"/>
        <v>1</v>
      </c>
      <c r="V11">
        <v>6</v>
      </c>
      <c r="W11">
        <f>PMTable!O9</f>
        <v>0.82211053887405416</v>
      </c>
      <c r="X11">
        <f t="shared" si="8"/>
        <v>0</v>
      </c>
      <c r="Y11">
        <f>PMTable!P9</f>
        <v>0.93444364408939939</v>
      </c>
      <c r="Z11">
        <f t="shared" si="9"/>
        <v>0</v>
      </c>
      <c r="AA11">
        <f>PMTable!Q9</f>
        <v>0.8290600135363928</v>
      </c>
      <c r="AB11">
        <f t="shared" si="10"/>
        <v>0</v>
      </c>
      <c r="AC11">
        <f>PMTable!R9</f>
        <v>0.95155826142645172</v>
      </c>
      <c r="AD11">
        <f t="shared" si="11"/>
        <v>0</v>
      </c>
    </row>
    <row r="12" spans="2:30" x14ac:dyDescent="0.25">
      <c r="B12">
        <v>7</v>
      </c>
      <c r="C12">
        <f>PMTable!W10</f>
        <v>1100</v>
      </c>
      <c r="D12">
        <f t="shared" si="0"/>
        <v>1</v>
      </c>
      <c r="E12">
        <f>PMTable!X10</f>
        <v>3200</v>
      </c>
      <c r="F12">
        <f t="shared" si="1"/>
        <v>1</v>
      </c>
      <c r="G12">
        <f>PMTable!Y10</f>
        <v>3400</v>
      </c>
      <c r="H12">
        <f t="shared" si="2"/>
        <v>1</v>
      </c>
      <c r="I12">
        <f>PMTable!Z10</f>
        <v>4700</v>
      </c>
      <c r="J12">
        <f t="shared" si="3"/>
        <v>1</v>
      </c>
      <c r="L12">
        <v>7</v>
      </c>
      <c r="M12">
        <f>PMTable!AE10</f>
        <v>50.70659373765254</v>
      </c>
      <c r="N12">
        <f t="shared" si="4"/>
        <v>1</v>
      </c>
      <c r="O12">
        <f>PMTable!AF10</f>
        <v>40.414032096610512</v>
      </c>
      <c r="P12">
        <f t="shared" si="5"/>
        <v>1</v>
      </c>
      <c r="Q12">
        <f>PMTable!AG10</f>
        <v>65.226190572969017</v>
      </c>
      <c r="R12">
        <f t="shared" si="6"/>
        <v>0</v>
      </c>
      <c r="S12">
        <f>PMTable!AH10</f>
        <v>9.35622882582045</v>
      </c>
      <c r="T12">
        <f t="shared" si="7"/>
        <v>1</v>
      </c>
      <c r="V12">
        <v>7</v>
      </c>
      <c r="W12">
        <f>PMTable!O10</f>
        <v>0.84267010481120053</v>
      </c>
      <c r="X12">
        <f t="shared" si="8"/>
        <v>0</v>
      </c>
      <c r="Y12">
        <f>PMTable!P10</f>
        <v>0.91243038253542919</v>
      </c>
      <c r="Z12">
        <f t="shared" si="9"/>
        <v>0</v>
      </c>
      <c r="AA12">
        <f>PMTable!Q10</f>
        <v>0.8396582596712302</v>
      </c>
      <c r="AB12">
        <f t="shared" si="10"/>
        <v>0</v>
      </c>
      <c r="AC12">
        <f>PMTable!R10</f>
        <v>0.977383115709893</v>
      </c>
      <c r="AD12">
        <f t="shared" si="11"/>
        <v>0</v>
      </c>
    </row>
    <row r="13" spans="2:30" x14ac:dyDescent="0.25">
      <c r="B13">
        <v>8</v>
      </c>
      <c r="C13">
        <f>PMTable!W11</f>
        <v>950</v>
      </c>
      <c r="D13">
        <f t="shared" si="0"/>
        <v>1</v>
      </c>
      <c r="E13">
        <f>PMTable!X11</f>
        <v>3200</v>
      </c>
      <c r="F13">
        <f t="shared" si="1"/>
        <v>1</v>
      </c>
      <c r="G13">
        <f>PMTable!Y11</f>
        <v>2200</v>
      </c>
      <c r="H13">
        <f t="shared" si="2"/>
        <v>1</v>
      </c>
      <c r="I13">
        <f>PMTable!Z11</f>
        <v>2500</v>
      </c>
      <c r="J13">
        <f t="shared" si="3"/>
        <v>1</v>
      </c>
      <c r="L13">
        <v>8</v>
      </c>
      <c r="M13">
        <f>PMTable!AE11</f>
        <v>71.899406372871397</v>
      </c>
      <c r="N13">
        <f t="shared" si="4"/>
        <v>0</v>
      </c>
      <c r="O13">
        <f>PMTable!AF11</f>
        <v>28</v>
      </c>
      <c r="P13">
        <f t="shared" si="5"/>
        <v>1</v>
      </c>
      <c r="Q13">
        <f>PMTable!AG11</f>
        <v>31.701092055456453</v>
      </c>
      <c r="R13">
        <f t="shared" si="6"/>
        <v>1</v>
      </c>
      <c r="S13">
        <f>PMTable!AH11</f>
        <v>0</v>
      </c>
      <c r="T13">
        <f t="shared" si="7"/>
        <v>1</v>
      </c>
      <c r="V13">
        <v>8</v>
      </c>
      <c r="W13">
        <f>PMTable!O11</f>
        <v>0.84034136114580915</v>
      </c>
      <c r="X13">
        <f t="shared" si="8"/>
        <v>0</v>
      </c>
      <c r="Y13">
        <f>PMTable!P11</f>
        <v>0.88444072824623787</v>
      </c>
      <c r="Z13">
        <f t="shared" si="9"/>
        <v>0</v>
      </c>
      <c r="AA13">
        <f>PMTable!Q11</f>
        <v>0.91950739544851234</v>
      </c>
      <c r="AB13">
        <f t="shared" si="10"/>
        <v>0</v>
      </c>
      <c r="AC13">
        <f>PMTable!R11</f>
        <v>1</v>
      </c>
      <c r="AD13">
        <f t="shared" si="11"/>
        <v>0</v>
      </c>
    </row>
    <row r="14" spans="2:30" x14ac:dyDescent="0.25">
      <c r="B14">
        <v>9</v>
      </c>
      <c r="C14">
        <f>PMTable!W12</f>
        <v>1700</v>
      </c>
      <c r="D14">
        <f t="shared" si="0"/>
        <v>1</v>
      </c>
      <c r="E14">
        <f>PMTable!X12</f>
        <v>2800</v>
      </c>
      <c r="F14">
        <f t="shared" si="1"/>
        <v>1</v>
      </c>
      <c r="G14">
        <f>PMTable!Y12</f>
        <v>2600</v>
      </c>
      <c r="H14">
        <f t="shared" si="2"/>
        <v>1</v>
      </c>
      <c r="I14">
        <f>PMTable!Z12</f>
        <v>3600</v>
      </c>
      <c r="J14">
        <f t="shared" si="3"/>
        <v>1</v>
      </c>
      <c r="L14">
        <v>9</v>
      </c>
      <c r="M14">
        <f>PMTable!AE12</f>
        <v>96.53983470916252</v>
      </c>
      <c r="N14">
        <f t="shared" si="4"/>
        <v>0</v>
      </c>
      <c r="O14">
        <f>PMTable!AF12</f>
        <v>42.587284283816011</v>
      </c>
      <c r="P14">
        <f t="shared" si="5"/>
        <v>1</v>
      </c>
      <c r="Q14">
        <f>PMTable!AG12</f>
        <v>56.012029963712706</v>
      </c>
      <c r="R14">
        <f t="shared" si="6"/>
        <v>0</v>
      </c>
      <c r="S14">
        <f>PMTable!AH12</f>
        <v>4.0481026062096408</v>
      </c>
      <c r="T14">
        <f t="shared" si="7"/>
        <v>1</v>
      </c>
      <c r="V14">
        <v>9</v>
      </c>
      <c r="W14">
        <f>PMTable!O12</f>
        <v>0.71618647909193611</v>
      </c>
      <c r="X14">
        <f t="shared" si="8"/>
        <v>0</v>
      </c>
      <c r="Y14">
        <f>PMTable!P12</f>
        <v>0.89321788908145139</v>
      </c>
      <c r="Z14">
        <f t="shared" si="9"/>
        <v>0</v>
      </c>
      <c r="AA14">
        <f>PMTable!Q12</f>
        <v>0.8657420556972002</v>
      </c>
      <c r="AB14">
        <f t="shared" si="10"/>
        <v>0</v>
      </c>
      <c r="AC14">
        <f>PMTable!R12</f>
        <v>0.98711081797771927</v>
      </c>
      <c r="AD14">
        <f t="shared" si="11"/>
        <v>0</v>
      </c>
    </row>
    <row r="15" spans="2:30" x14ac:dyDescent="0.25">
      <c r="B15">
        <v>10</v>
      </c>
      <c r="C15">
        <f>PMTable!W13</f>
        <v>1250</v>
      </c>
      <c r="D15">
        <f t="shared" si="0"/>
        <v>1</v>
      </c>
      <c r="E15">
        <f>PMTable!X13</f>
        <v>3200</v>
      </c>
      <c r="F15">
        <f t="shared" si="1"/>
        <v>1</v>
      </c>
      <c r="G15">
        <f>PMTable!Y13</f>
        <v>2600</v>
      </c>
      <c r="H15">
        <f t="shared" si="2"/>
        <v>1</v>
      </c>
      <c r="I15">
        <f>PMTable!Z13</f>
        <v>2500</v>
      </c>
      <c r="J15">
        <f t="shared" si="3"/>
        <v>1</v>
      </c>
      <c r="L15">
        <v>10</v>
      </c>
      <c r="M15">
        <f>PMTable!AE13</f>
        <v>24.243439329627417</v>
      </c>
      <c r="N15">
        <f t="shared" si="4"/>
        <v>1</v>
      </c>
      <c r="O15">
        <f>PMTable!AF13</f>
        <v>81.263875871109974</v>
      </c>
      <c r="P15">
        <f t="shared" si="5"/>
        <v>0</v>
      </c>
      <c r="Q15">
        <f>PMTable!AG13</f>
        <v>19.64993547898797</v>
      </c>
      <c r="R15">
        <f t="shared" si="6"/>
        <v>1</v>
      </c>
      <c r="S15">
        <f>PMTable!AH13</f>
        <v>0</v>
      </c>
      <c r="T15">
        <f t="shared" si="7"/>
        <v>1</v>
      </c>
      <c r="V15">
        <v>10</v>
      </c>
      <c r="W15">
        <f>PMTable!O13</f>
        <v>0.84048731836526258</v>
      </c>
      <c r="X15">
        <f t="shared" si="8"/>
        <v>0</v>
      </c>
      <c r="Y15">
        <f>PMTable!P13</f>
        <v>0.81771033870126852</v>
      </c>
      <c r="Z15">
        <f t="shared" si="9"/>
        <v>0</v>
      </c>
      <c r="AA15">
        <f>PMTable!Q13</f>
        <v>0.91638096669429503</v>
      </c>
      <c r="AB15">
        <f t="shared" si="10"/>
        <v>0</v>
      </c>
      <c r="AC15">
        <f>PMTable!R13</f>
        <v>1</v>
      </c>
      <c r="AD15">
        <f t="shared" si="11"/>
        <v>0</v>
      </c>
    </row>
    <row r="16" spans="2:30" x14ac:dyDescent="0.25">
      <c r="B16">
        <v>11</v>
      </c>
      <c r="C16">
        <f>PMTable!W14</f>
        <v>2300</v>
      </c>
      <c r="D16">
        <f t="shared" si="0"/>
        <v>1</v>
      </c>
      <c r="E16">
        <f>PMTable!X14</f>
        <v>2800</v>
      </c>
      <c r="F16">
        <f t="shared" si="1"/>
        <v>1</v>
      </c>
      <c r="G16">
        <f>PMTable!Y14</f>
        <v>2200</v>
      </c>
      <c r="H16">
        <f t="shared" si="2"/>
        <v>1</v>
      </c>
      <c r="I16">
        <f>PMTable!Z14</f>
        <v>3600</v>
      </c>
      <c r="J16">
        <f t="shared" si="3"/>
        <v>1</v>
      </c>
      <c r="L16">
        <v>11</v>
      </c>
      <c r="M16">
        <f>PMTable!AE14</f>
        <v>86.807434270163114</v>
      </c>
      <c r="N16">
        <f t="shared" si="4"/>
        <v>0</v>
      </c>
      <c r="O16">
        <f>PMTable!AF14</f>
        <v>34.849512160091152</v>
      </c>
      <c r="P16">
        <f t="shared" si="5"/>
        <v>1</v>
      </c>
      <c r="Q16">
        <f>PMTable!AG14</f>
        <v>45.722521786330816</v>
      </c>
      <c r="R16">
        <f t="shared" si="6"/>
        <v>1</v>
      </c>
      <c r="S16">
        <f>PMTable!AH14</f>
        <v>5.5585386215224384</v>
      </c>
      <c r="T16">
        <f t="shared" si="7"/>
        <v>1</v>
      </c>
      <c r="V16">
        <v>11</v>
      </c>
      <c r="W16">
        <f>PMTable!O14</f>
        <v>0.64180060759266178</v>
      </c>
      <c r="X16">
        <f t="shared" si="8"/>
        <v>1</v>
      </c>
      <c r="Y16">
        <f>PMTable!P14</f>
        <v>0.92353423627251185</v>
      </c>
      <c r="Z16">
        <f t="shared" si="9"/>
        <v>0</v>
      </c>
      <c r="AA16">
        <f>PMTable!Q14</f>
        <v>0.89432679316347896</v>
      </c>
      <c r="AB16">
        <f t="shared" si="10"/>
        <v>0</v>
      </c>
      <c r="AC16">
        <f>PMTable!R14</f>
        <v>0.98523502264314367</v>
      </c>
      <c r="AD16">
        <f t="shared" si="11"/>
        <v>0</v>
      </c>
    </row>
    <row r="17" spans="2:30" x14ac:dyDescent="0.25">
      <c r="B17">
        <v>12</v>
      </c>
      <c r="C17">
        <f>PMTable!W15</f>
        <v>1400</v>
      </c>
      <c r="D17">
        <f t="shared" si="0"/>
        <v>1</v>
      </c>
      <c r="E17">
        <f>PMTable!X15</f>
        <v>3800</v>
      </c>
      <c r="F17">
        <f t="shared" si="1"/>
        <v>1</v>
      </c>
      <c r="G17">
        <f>PMTable!Y15</f>
        <v>3400</v>
      </c>
      <c r="H17">
        <f t="shared" si="2"/>
        <v>1</v>
      </c>
      <c r="I17">
        <f>PMTable!Z15</f>
        <v>3600</v>
      </c>
      <c r="J17">
        <f t="shared" si="3"/>
        <v>1</v>
      </c>
      <c r="L17">
        <v>12</v>
      </c>
      <c r="M17">
        <f>PMTable!AE15</f>
        <v>20.126042199583303</v>
      </c>
      <c r="N17">
        <f t="shared" si="4"/>
        <v>1</v>
      </c>
      <c r="O17">
        <f>PMTable!AF15</f>
        <v>63.856829765164001</v>
      </c>
      <c r="P17">
        <f t="shared" si="5"/>
        <v>0</v>
      </c>
      <c r="Q17">
        <f>PMTable!AG15</f>
        <v>61.525984526450344</v>
      </c>
      <c r="R17">
        <f t="shared" si="6"/>
        <v>0</v>
      </c>
      <c r="S17">
        <f>PMTable!AH15</f>
        <v>4.6179422410799873</v>
      </c>
      <c r="T17">
        <f t="shared" si="7"/>
        <v>1</v>
      </c>
      <c r="V17">
        <v>12</v>
      </c>
      <c r="W17">
        <f>PMTable!O15</f>
        <v>0.83083758982756561</v>
      </c>
      <c r="X17">
        <f t="shared" si="8"/>
        <v>0</v>
      </c>
      <c r="Y17">
        <f>PMTable!P15</f>
        <v>0.81800778790023876</v>
      </c>
      <c r="Z17">
        <f t="shared" si="9"/>
        <v>0</v>
      </c>
      <c r="AA17">
        <f>PMTable!Q15</f>
        <v>0.76899160322917148</v>
      </c>
      <c r="AB17">
        <f t="shared" si="10"/>
        <v>0</v>
      </c>
      <c r="AC17">
        <f>PMTable!R15</f>
        <v>0.98581021457134599</v>
      </c>
      <c r="AD17">
        <f t="shared" si="11"/>
        <v>0</v>
      </c>
    </row>
    <row r="18" spans="2:30" x14ac:dyDescent="0.25">
      <c r="B18">
        <v>13</v>
      </c>
      <c r="C18">
        <f>PMTable!W16</f>
        <v>1850</v>
      </c>
      <c r="D18">
        <f t="shared" si="0"/>
        <v>1</v>
      </c>
      <c r="E18">
        <f>PMTable!X16</f>
        <v>4200</v>
      </c>
      <c r="F18">
        <f t="shared" si="1"/>
        <v>1</v>
      </c>
      <c r="G18">
        <f>PMTable!Y16</f>
        <v>1800</v>
      </c>
      <c r="H18">
        <f t="shared" si="2"/>
        <v>1</v>
      </c>
      <c r="I18">
        <f>PMTable!Z16</f>
        <v>2500</v>
      </c>
      <c r="J18">
        <f t="shared" si="3"/>
        <v>1</v>
      </c>
      <c r="L18">
        <v>13</v>
      </c>
      <c r="M18">
        <f>PMTable!AE16</f>
        <v>89.301902771344331</v>
      </c>
      <c r="N18">
        <f t="shared" si="4"/>
        <v>0</v>
      </c>
      <c r="O18">
        <f>PMTable!AF16</f>
        <v>80.903263080097048</v>
      </c>
      <c r="P18">
        <f t="shared" si="5"/>
        <v>0</v>
      </c>
      <c r="Q18">
        <f>PMTable!AG16</f>
        <v>20.621760795610971</v>
      </c>
      <c r="R18">
        <f t="shared" si="6"/>
        <v>1</v>
      </c>
      <c r="S18">
        <f>PMTable!AH16</f>
        <v>0</v>
      </c>
      <c r="T18">
        <f t="shared" si="7"/>
        <v>1</v>
      </c>
      <c r="V18">
        <v>13</v>
      </c>
      <c r="W18">
        <f>PMTable!O16</f>
        <v>0.68641573252117838</v>
      </c>
      <c r="X18">
        <f t="shared" si="8"/>
        <v>1</v>
      </c>
      <c r="Y18">
        <f>PMTable!P16</f>
        <v>0.77261356340338316</v>
      </c>
      <c r="Z18">
        <f t="shared" si="9"/>
        <v>0</v>
      </c>
      <c r="AA18">
        <f>PMTable!Q16</f>
        <v>0.95393912649123758</v>
      </c>
      <c r="AB18">
        <f t="shared" si="10"/>
        <v>0</v>
      </c>
      <c r="AC18">
        <f>PMTable!R16</f>
        <v>1</v>
      </c>
      <c r="AD18">
        <f t="shared" si="11"/>
        <v>0</v>
      </c>
    </row>
    <row r="19" spans="2:30" x14ac:dyDescent="0.25">
      <c r="B19">
        <v>14</v>
      </c>
      <c r="C19">
        <f>PMTable!W17</f>
        <v>1700</v>
      </c>
      <c r="D19">
        <f t="shared" si="0"/>
        <v>1</v>
      </c>
      <c r="E19">
        <f>PMTable!X17</f>
        <v>4200</v>
      </c>
      <c r="F19">
        <f t="shared" si="1"/>
        <v>1</v>
      </c>
      <c r="G19">
        <f>PMTable!Y17</f>
        <v>2600</v>
      </c>
      <c r="H19">
        <f t="shared" si="2"/>
        <v>1</v>
      </c>
      <c r="I19">
        <f>PMTable!Z17</f>
        <v>3600</v>
      </c>
      <c r="J19">
        <f t="shared" si="3"/>
        <v>1</v>
      </c>
      <c r="L19">
        <v>14</v>
      </c>
      <c r="M19">
        <f>PMTable!AE17</f>
        <v>40.676772571959447</v>
      </c>
      <c r="N19">
        <f t="shared" si="4"/>
        <v>1</v>
      </c>
      <c r="O19">
        <f>PMTable!AF17</f>
        <v>44.226020453000466</v>
      </c>
      <c r="P19">
        <f t="shared" si="5"/>
        <v>1</v>
      </c>
      <c r="Q19">
        <f>PMTable!AG17</f>
        <v>40.448672471121306</v>
      </c>
      <c r="R19">
        <f t="shared" si="6"/>
        <v>1</v>
      </c>
      <c r="S19">
        <f>PMTable!AH17</f>
        <v>2</v>
      </c>
      <c r="T19">
        <f t="shared" si="7"/>
        <v>1</v>
      </c>
      <c r="V19">
        <v>14</v>
      </c>
      <c r="W19">
        <f>PMTable!O17</f>
        <v>0.70531171563297257</v>
      </c>
      <c r="X19">
        <f t="shared" si="8"/>
        <v>0</v>
      </c>
      <c r="Y19">
        <f>PMTable!P17</f>
        <v>0.92484944595702845</v>
      </c>
      <c r="Z19">
        <f t="shared" si="9"/>
        <v>0</v>
      </c>
      <c r="AA19">
        <f>PMTable!Q17</f>
        <v>0.8984074424308065</v>
      </c>
      <c r="AB19">
        <f t="shared" si="10"/>
        <v>0</v>
      </c>
      <c r="AC19">
        <f>PMTable!R17</f>
        <v>0.99090066706732782</v>
      </c>
      <c r="AD19">
        <f t="shared" si="11"/>
        <v>0</v>
      </c>
    </row>
    <row r="20" spans="2:30" x14ac:dyDescent="0.25">
      <c r="B20">
        <v>15</v>
      </c>
      <c r="C20">
        <f>PMTable!W18</f>
        <v>2300</v>
      </c>
      <c r="D20">
        <f t="shared" si="0"/>
        <v>1</v>
      </c>
      <c r="E20">
        <f>PMTable!X18</f>
        <v>3000</v>
      </c>
      <c r="F20">
        <f t="shared" si="1"/>
        <v>1</v>
      </c>
      <c r="G20">
        <f>PMTable!Y18</f>
        <v>3000</v>
      </c>
      <c r="H20">
        <f t="shared" si="2"/>
        <v>1</v>
      </c>
      <c r="I20">
        <f>PMTable!Z18</f>
        <v>3600</v>
      </c>
      <c r="J20">
        <f t="shared" si="3"/>
        <v>1</v>
      </c>
      <c r="L20">
        <v>15</v>
      </c>
      <c r="M20">
        <f>PMTable!AE18</f>
        <v>104.52832622761581</v>
      </c>
      <c r="N20">
        <f t="shared" si="4"/>
        <v>0</v>
      </c>
      <c r="O20">
        <f>PMTable!AF18</f>
        <v>38.734060259143078</v>
      </c>
      <c r="P20">
        <f t="shared" si="5"/>
        <v>1</v>
      </c>
      <c r="Q20">
        <f>PMTable!AG18</f>
        <v>43.733369722241292</v>
      </c>
      <c r="R20">
        <f t="shared" si="6"/>
        <v>1</v>
      </c>
      <c r="S20">
        <f>PMTable!AH18</f>
        <v>3.5875346325596924</v>
      </c>
      <c r="T20">
        <f t="shared" si="7"/>
        <v>1</v>
      </c>
      <c r="V20">
        <v>15</v>
      </c>
      <c r="W20">
        <f>PMTable!O18</f>
        <v>0.65288725295560346</v>
      </c>
      <c r="X20">
        <f t="shared" si="8"/>
        <v>1</v>
      </c>
      <c r="Y20">
        <f>PMTable!P18</f>
        <v>0.89685935443160925</v>
      </c>
      <c r="Z20">
        <f t="shared" si="9"/>
        <v>0</v>
      </c>
      <c r="AA20">
        <f>PMTable!Q18</f>
        <v>0.86545540734102877</v>
      </c>
      <c r="AB20">
        <f t="shared" si="10"/>
        <v>0</v>
      </c>
      <c r="AC20">
        <f>PMTable!R18</f>
        <v>0.98881545068140264</v>
      </c>
      <c r="AD20">
        <f t="shared" si="11"/>
        <v>0</v>
      </c>
    </row>
    <row r="21" spans="2:30" x14ac:dyDescent="0.25">
      <c r="B21">
        <v>16</v>
      </c>
      <c r="C21">
        <f>PMTable!W19</f>
        <v>950</v>
      </c>
      <c r="D21">
        <f t="shared" si="0"/>
        <v>1</v>
      </c>
      <c r="E21">
        <f>PMTable!X19</f>
        <v>3800</v>
      </c>
      <c r="F21">
        <f t="shared" si="1"/>
        <v>1</v>
      </c>
      <c r="G21">
        <f>PMTable!Y19</f>
        <v>2600</v>
      </c>
      <c r="H21">
        <f t="shared" si="2"/>
        <v>1</v>
      </c>
      <c r="I21">
        <f>PMTable!Z19</f>
        <v>3600</v>
      </c>
      <c r="J21">
        <f t="shared" si="3"/>
        <v>1</v>
      </c>
      <c r="L21">
        <v>16</v>
      </c>
      <c r="M21">
        <f>PMTable!AE19</f>
        <v>13.514395480234821</v>
      </c>
      <c r="N21">
        <f t="shared" si="4"/>
        <v>1</v>
      </c>
      <c r="O21">
        <f>PMTable!AF19</f>
        <v>56.964289987199137</v>
      </c>
      <c r="P21">
        <f t="shared" si="5"/>
        <v>0</v>
      </c>
      <c r="Q21">
        <f>PMTable!AG19</f>
        <v>37.596899206861579</v>
      </c>
      <c r="R21">
        <f t="shared" si="6"/>
        <v>1</v>
      </c>
      <c r="S21">
        <f>PMTable!AH19</f>
        <v>4.0737168157966837</v>
      </c>
      <c r="T21">
        <f t="shared" si="7"/>
        <v>1</v>
      </c>
      <c r="V21">
        <v>16</v>
      </c>
      <c r="W21">
        <f>PMTable!O19</f>
        <v>0.88525842627454809</v>
      </c>
      <c r="X21">
        <f t="shared" si="8"/>
        <v>0</v>
      </c>
      <c r="Y21">
        <f>PMTable!P19</f>
        <v>0.84590262099004532</v>
      </c>
      <c r="Z21">
        <f t="shared" si="9"/>
        <v>0</v>
      </c>
      <c r="AA21">
        <f>PMTable!Q19</f>
        <v>0.86639199699683855</v>
      </c>
      <c r="AB21">
        <f t="shared" si="10"/>
        <v>0</v>
      </c>
      <c r="AC21">
        <f>PMTable!R19</f>
        <v>0.98651397304653321</v>
      </c>
      <c r="AD21">
        <f t="shared" si="11"/>
        <v>0</v>
      </c>
    </row>
    <row r="22" spans="2:30" x14ac:dyDescent="0.25">
      <c r="B22">
        <v>17</v>
      </c>
      <c r="C22">
        <f>PMTable!W20</f>
        <v>3200</v>
      </c>
      <c r="D22">
        <f t="shared" si="0"/>
        <v>1</v>
      </c>
      <c r="E22">
        <f>PMTable!X20</f>
        <v>2800</v>
      </c>
      <c r="F22">
        <f t="shared" si="1"/>
        <v>1</v>
      </c>
      <c r="G22">
        <f>PMTable!Y20</f>
        <v>3000</v>
      </c>
      <c r="H22">
        <f t="shared" si="2"/>
        <v>1</v>
      </c>
      <c r="I22">
        <f>PMTable!Z20</f>
        <v>4700</v>
      </c>
      <c r="J22">
        <f t="shared" si="3"/>
        <v>1</v>
      </c>
      <c r="L22">
        <v>17</v>
      </c>
      <c r="M22">
        <f>PMTable!AE20</f>
        <v>222.98904025117795</v>
      </c>
      <c r="N22">
        <f t="shared" si="4"/>
        <v>0</v>
      </c>
      <c r="O22">
        <f>PMTable!AF20</f>
        <v>49.852255785084267</v>
      </c>
      <c r="P22">
        <f t="shared" si="5"/>
        <v>1</v>
      </c>
      <c r="Q22">
        <f>PMTable!AG20</f>
        <v>57.362642679393431</v>
      </c>
      <c r="R22">
        <f t="shared" si="6"/>
        <v>0</v>
      </c>
      <c r="S22">
        <f>PMTable!AH20</f>
        <v>4.4044854436640035</v>
      </c>
      <c r="T22">
        <f t="shared" si="7"/>
        <v>1</v>
      </c>
      <c r="V22">
        <v>17</v>
      </c>
      <c r="W22">
        <f>PMTable!O20</f>
        <v>0.4331356509542682</v>
      </c>
      <c r="X22">
        <f t="shared" si="8"/>
        <v>1</v>
      </c>
      <c r="Y22">
        <f>PMTable!P20</f>
        <v>0.8878725823565633</v>
      </c>
      <c r="Z22">
        <f t="shared" si="9"/>
        <v>0</v>
      </c>
      <c r="AA22">
        <f>PMTable!Q20</f>
        <v>0.84916270825494344</v>
      </c>
      <c r="AB22">
        <f t="shared" si="10"/>
        <v>0</v>
      </c>
      <c r="AC22">
        <f>PMTable!R20</f>
        <v>0.98116300512920673</v>
      </c>
      <c r="AD22">
        <f t="shared" si="11"/>
        <v>0</v>
      </c>
    </row>
    <row r="23" spans="2:30" x14ac:dyDescent="0.25">
      <c r="B23">
        <v>18</v>
      </c>
      <c r="C23">
        <f>PMTable!W21</f>
        <v>2000</v>
      </c>
      <c r="D23">
        <f t="shared" si="0"/>
        <v>1</v>
      </c>
      <c r="E23">
        <f>PMTable!X21</f>
        <v>2400</v>
      </c>
      <c r="F23">
        <f t="shared" si="1"/>
        <v>1</v>
      </c>
      <c r="G23">
        <f>PMTable!Y21</f>
        <v>2600</v>
      </c>
      <c r="H23">
        <f t="shared" si="2"/>
        <v>1</v>
      </c>
      <c r="I23">
        <f>PMTable!Z21</f>
        <v>4700</v>
      </c>
      <c r="J23">
        <f t="shared" si="3"/>
        <v>1</v>
      </c>
      <c r="L23">
        <v>18</v>
      </c>
      <c r="M23">
        <f>PMTable!AE21</f>
        <v>30.667276451741621</v>
      </c>
      <c r="N23">
        <f t="shared" si="4"/>
        <v>1</v>
      </c>
      <c r="O23">
        <f>PMTable!AF21</f>
        <v>35.885847840769493</v>
      </c>
      <c r="P23">
        <f t="shared" si="5"/>
        <v>1</v>
      </c>
      <c r="Q23">
        <f>PMTable!AG21</f>
        <v>48.518574333363134</v>
      </c>
      <c r="R23">
        <f t="shared" si="6"/>
        <v>1</v>
      </c>
      <c r="S23">
        <f>PMTable!AH21</f>
        <v>7.5617797237786704</v>
      </c>
      <c r="T23">
        <f t="shared" si="7"/>
        <v>1</v>
      </c>
      <c r="V23">
        <v>18</v>
      </c>
      <c r="W23">
        <f>PMTable!O21</f>
        <v>0.73423185005597225</v>
      </c>
      <c r="X23">
        <f t="shared" si="8"/>
        <v>0</v>
      </c>
      <c r="Y23">
        <f>PMTable!P21</f>
        <v>0.87387908555390936</v>
      </c>
      <c r="Z23">
        <f t="shared" si="9"/>
        <v>0</v>
      </c>
      <c r="AA23">
        <f>PMTable!Q21</f>
        <v>0.88896895909788687</v>
      </c>
      <c r="AB23">
        <f t="shared" si="10"/>
        <v>0</v>
      </c>
      <c r="AC23">
        <f>PMTable!R21</f>
        <v>0.97653699063529853</v>
      </c>
      <c r="AD23">
        <f t="shared" si="11"/>
        <v>0</v>
      </c>
    </row>
    <row r="24" spans="2:30" x14ac:dyDescent="0.25">
      <c r="B24">
        <v>19</v>
      </c>
      <c r="C24">
        <f>PMTable!W22</f>
        <v>800</v>
      </c>
      <c r="D24">
        <f t="shared" si="0"/>
        <v>1</v>
      </c>
      <c r="E24">
        <f>PMTable!X22</f>
        <v>2600</v>
      </c>
      <c r="F24">
        <f t="shared" si="1"/>
        <v>1</v>
      </c>
      <c r="G24">
        <f>PMTable!Y22</f>
        <v>3000</v>
      </c>
      <c r="H24">
        <f t="shared" si="2"/>
        <v>1</v>
      </c>
      <c r="I24">
        <f>PMTable!Z22</f>
        <v>3600</v>
      </c>
      <c r="J24">
        <f t="shared" si="3"/>
        <v>1</v>
      </c>
      <c r="L24">
        <v>19</v>
      </c>
      <c r="M24">
        <f>PMTable!AE22</f>
        <v>19.94643487416343</v>
      </c>
      <c r="N24">
        <f t="shared" si="4"/>
        <v>1</v>
      </c>
      <c r="O24">
        <f>PMTable!AF22</f>
        <v>29.281640893067259</v>
      </c>
      <c r="P24">
        <f t="shared" si="5"/>
        <v>1</v>
      </c>
      <c r="Q24">
        <f>PMTable!AG22</f>
        <v>54.897802538339675</v>
      </c>
      <c r="R24">
        <f t="shared" si="6"/>
        <v>1</v>
      </c>
      <c r="S24">
        <f>PMTable!AH22</f>
        <v>4.5326749110819105</v>
      </c>
      <c r="T24">
        <f t="shared" si="7"/>
        <v>1</v>
      </c>
      <c r="V24">
        <v>19</v>
      </c>
      <c r="W24">
        <f>PMTable!O22</f>
        <v>0.90508599853004612</v>
      </c>
      <c r="X24">
        <f t="shared" si="8"/>
        <v>0</v>
      </c>
      <c r="Y24">
        <f>PMTable!P22</f>
        <v>0.91012767427913499</v>
      </c>
      <c r="Z24">
        <f t="shared" si="9"/>
        <v>0</v>
      </c>
      <c r="AA24">
        <f>PMTable!Q22</f>
        <v>0.88042015242836269</v>
      </c>
      <c r="AB24">
        <f t="shared" si="10"/>
        <v>0</v>
      </c>
      <c r="AC24">
        <f>PMTable!R22</f>
        <v>0.98750850626666564</v>
      </c>
      <c r="AD24">
        <f t="shared" si="11"/>
        <v>0</v>
      </c>
    </row>
    <row r="25" spans="2:30" x14ac:dyDescent="0.25">
      <c r="B25">
        <v>20</v>
      </c>
      <c r="C25">
        <f>PMTable!W23</f>
        <v>1550</v>
      </c>
      <c r="D25">
        <f t="shared" si="0"/>
        <v>1</v>
      </c>
      <c r="E25">
        <f>PMTable!X23</f>
        <v>2800</v>
      </c>
      <c r="F25">
        <f t="shared" si="1"/>
        <v>1</v>
      </c>
      <c r="G25">
        <f>PMTable!Y23</f>
        <v>3000</v>
      </c>
      <c r="H25">
        <f t="shared" si="2"/>
        <v>1</v>
      </c>
      <c r="I25">
        <f>PMTable!Z23</f>
        <v>4700</v>
      </c>
      <c r="J25">
        <f t="shared" si="3"/>
        <v>1</v>
      </c>
      <c r="L25">
        <v>20</v>
      </c>
      <c r="M25">
        <f>PMTable!AE23</f>
        <v>67.023592191775805</v>
      </c>
      <c r="N25">
        <f t="shared" si="4"/>
        <v>0</v>
      </c>
      <c r="O25">
        <f>PMTable!AF23</f>
        <v>24</v>
      </c>
      <c r="P25">
        <f t="shared" si="5"/>
        <v>1</v>
      </c>
      <c r="Q25">
        <f>PMTable!AG23</f>
        <v>69.301543289605803</v>
      </c>
      <c r="R25">
        <f t="shared" si="6"/>
        <v>0</v>
      </c>
      <c r="S25">
        <f>PMTable!AH23</f>
        <v>6.6068959542025087</v>
      </c>
      <c r="T25">
        <f t="shared" si="7"/>
        <v>1</v>
      </c>
      <c r="V25">
        <v>20</v>
      </c>
      <c r="W25">
        <f>PMTable!O23</f>
        <v>0.75334092944211795</v>
      </c>
      <c r="X25">
        <f t="shared" si="8"/>
        <v>0</v>
      </c>
      <c r="Y25">
        <f>PMTable!P23</f>
        <v>0.93949491828475307</v>
      </c>
      <c r="Z25">
        <f t="shared" si="9"/>
        <v>0</v>
      </c>
      <c r="AA25">
        <f>PMTable!Q23</f>
        <v>0.85821862098073509</v>
      </c>
      <c r="AB25">
        <f t="shared" si="10"/>
        <v>0</v>
      </c>
      <c r="AC25">
        <f>PMTable!R23</f>
        <v>0.97315972722403377</v>
      </c>
      <c r="AD25">
        <f t="shared" si="11"/>
        <v>0</v>
      </c>
    </row>
    <row r="26" spans="2:30" x14ac:dyDescent="0.25">
      <c r="B26">
        <v>21</v>
      </c>
      <c r="C26">
        <f>PMTable!W24</f>
        <v>1700</v>
      </c>
      <c r="D26">
        <f t="shared" si="0"/>
        <v>1</v>
      </c>
      <c r="E26">
        <f>PMTable!X24</f>
        <v>2200</v>
      </c>
      <c r="F26">
        <f t="shared" si="1"/>
        <v>1</v>
      </c>
      <c r="G26">
        <f>PMTable!Y24</f>
        <v>3800</v>
      </c>
      <c r="H26">
        <f t="shared" si="2"/>
        <v>1</v>
      </c>
      <c r="I26">
        <f>PMTable!Z24</f>
        <v>4700</v>
      </c>
      <c r="J26">
        <f t="shared" si="3"/>
        <v>1</v>
      </c>
      <c r="L26">
        <v>21</v>
      </c>
      <c r="M26">
        <f>PMTable!AE24</f>
        <v>20</v>
      </c>
      <c r="N26">
        <f t="shared" si="4"/>
        <v>1</v>
      </c>
      <c r="O26">
        <f>PMTable!AF24</f>
        <v>28.049010387708243</v>
      </c>
      <c r="P26">
        <f t="shared" si="5"/>
        <v>1</v>
      </c>
      <c r="Q26">
        <f>PMTable!AG24</f>
        <v>82.155560516640321</v>
      </c>
      <c r="R26">
        <f t="shared" si="6"/>
        <v>0</v>
      </c>
      <c r="S26">
        <f>PMTable!AH24</f>
        <v>11.494155142585788</v>
      </c>
      <c r="T26">
        <f t="shared" si="7"/>
        <v>1</v>
      </c>
      <c r="V26">
        <v>21</v>
      </c>
      <c r="W26">
        <f>PMTable!O24</f>
        <v>0.82819744341834156</v>
      </c>
      <c r="X26">
        <f t="shared" si="8"/>
        <v>0</v>
      </c>
      <c r="Y26">
        <f>PMTable!P24</f>
        <v>0.92479538386697757</v>
      </c>
      <c r="Z26">
        <f t="shared" si="9"/>
        <v>0</v>
      </c>
      <c r="AA26">
        <f>PMTable!Q24</f>
        <v>0.78485898382716068</v>
      </c>
      <c r="AB26">
        <f t="shared" si="10"/>
        <v>0</v>
      </c>
      <c r="AC26">
        <f>PMTable!R24</f>
        <v>0.96813597554841502</v>
      </c>
      <c r="AD26">
        <f t="shared" si="11"/>
        <v>0</v>
      </c>
    </row>
    <row r="27" spans="2:30" x14ac:dyDescent="0.25">
      <c r="B27">
        <v>22</v>
      </c>
      <c r="C27">
        <f>PMTable!W25</f>
        <v>1250</v>
      </c>
      <c r="D27">
        <f t="shared" si="0"/>
        <v>1</v>
      </c>
      <c r="E27">
        <f>PMTable!X25</f>
        <v>4000</v>
      </c>
      <c r="F27">
        <f t="shared" si="1"/>
        <v>1</v>
      </c>
      <c r="G27">
        <f>PMTable!Y25</f>
        <v>3400</v>
      </c>
      <c r="H27">
        <f t="shared" si="2"/>
        <v>1</v>
      </c>
      <c r="I27">
        <f>PMTable!Z25</f>
        <v>4700</v>
      </c>
      <c r="J27">
        <f t="shared" si="3"/>
        <v>1</v>
      </c>
      <c r="L27">
        <v>22</v>
      </c>
      <c r="M27">
        <f>PMTable!AE25</f>
        <v>40.541922561041964</v>
      </c>
      <c r="N27">
        <f t="shared" si="4"/>
        <v>1</v>
      </c>
      <c r="O27">
        <f>PMTable!AF25</f>
        <v>70.851917827674995</v>
      </c>
      <c r="P27">
        <f t="shared" si="5"/>
        <v>0</v>
      </c>
      <c r="Q27">
        <f>PMTable!AG25</f>
        <v>54.725721844376139</v>
      </c>
      <c r="R27">
        <f t="shared" si="6"/>
        <v>1</v>
      </c>
      <c r="S27">
        <f>PMTable!AH25</f>
        <v>9.4546713926664498</v>
      </c>
      <c r="T27">
        <f t="shared" si="7"/>
        <v>1</v>
      </c>
      <c r="V27">
        <v>22</v>
      </c>
      <c r="W27">
        <f>PMTable!O25</f>
        <v>0.7876237841655328</v>
      </c>
      <c r="X27">
        <f t="shared" si="8"/>
        <v>0</v>
      </c>
      <c r="Y27">
        <f>PMTable!P25</f>
        <v>0.84091788067147188</v>
      </c>
      <c r="Z27">
        <f t="shared" si="9"/>
        <v>0</v>
      </c>
      <c r="AA27">
        <f>PMTable!Q25</f>
        <v>0.87051426901373452</v>
      </c>
      <c r="AB27">
        <f t="shared" si="10"/>
        <v>0</v>
      </c>
      <c r="AC27">
        <f>PMTable!R25</f>
        <v>0.97096509451816371</v>
      </c>
      <c r="AD27">
        <f t="shared" si="11"/>
        <v>0</v>
      </c>
    </row>
    <row r="28" spans="2:30" x14ac:dyDescent="0.25">
      <c r="B28">
        <v>23</v>
      </c>
      <c r="C28">
        <f>PMTable!W26</f>
        <v>800</v>
      </c>
      <c r="D28">
        <f t="shared" si="0"/>
        <v>1</v>
      </c>
      <c r="E28">
        <f>PMTable!X26</f>
        <v>3200</v>
      </c>
      <c r="F28">
        <f t="shared" si="1"/>
        <v>1</v>
      </c>
      <c r="G28">
        <f>PMTable!Y26</f>
        <v>3000</v>
      </c>
      <c r="H28">
        <f t="shared" si="2"/>
        <v>1</v>
      </c>
      <c r="I28">
        <f>PMTable!Z26</f>
        <v>2500</v>
      </c>
      <c r="J28">
        <f t="shared" si="3"/>
        <v>1</v>
      </c>
      <c r="L28">
        <v>23</v>
      </c>
      <c r="M28">
        <f>PMTable!AE26</f>
        <v>22.844744548169412</v>
      </c>
      <c r="N28">
        <f t="shared" si="4"/>
        <v>1</v>
      </c>
      <c r="O28">
        <f>PMTable!AF26</f>
        <v>39.510056647705433</v>
      </c>
      <c r="P28">
        <f t="shared" si="5"/>
        <v>1</v>
      </c>
      <c r="Q28">
        <f>PMTable!AG26</f>
        <v>52.650629074329487</v>
      </c>
      <c r="R28">
        <f t="shared" si="6"/>
        <v>1</v>
      </c>
      <c r="S28">
        <f>PMTable!AH26</f>
        <v>0</v>
      </c>
      <c r="T28">
        <f t="shared" si="7"/>
        <v>1</v>
      </c>
      <c r="V28">
        <v>23</v>
      </c>
      <c r="W28">
        <f>PMTable!O26</f>
        <v>0.89020862703415893</v>
      </c>
      <c r="X28">
        <f t="shared" si="8"/>
        <v>0</v>
      </c>
      <c r="Y28">
        <f>PMTable!P26</f>
        <v>0.90693782207672458</v>
      </c>
      <c r="Z28">
        <f t="shared" si="9"/>
        <v>0</v>
      </c>
      <c r="AA28">
        <f>PMTable!Q26</f>
        <v>0.86202422430608994</v>
      </c>
      <c r="AB28">
        <f t="shared" si="10"/>
        <v>0</v>
      </c>
      <c r="AC28">
        <f>PMTable!R26</f>
        <v>1</v>
      </c>
      <c r="AD28">
        <f t="shared" si="11"/>
        <v>0</v>
      </c>
    </row>
    <row r="29" spans="2:30" x14ac:dyDescent="0.25">
      <c r="B29">
        <v>24</v>
      </c>
      <c r="C29">
        <f>PMTable!W27</f>
        <v>1100</v>
      </c>
      <c r="D29">
        <f t="shared" si="0"/>
        <v>1</v>
      </c>
      <c r="E29">
        <f>PMTable!X27</f>
        <v>2200</v>
      </c>
      <c r="F29">
        <f t="shared" si="1"/>
        <v>1</v>
      </c>
      <c r="G29">
        <f>PMTable!Y27</f>
        <v>2600</v>
      </c>
      <c r="H29">
        <f t="shared" si="2"/>
        <v>1</v>
      </c>
      <c r="I29">
        <f>PMTable!Z27</f>
        <v>3600</v>
      </c>
      <c r="J29">
        <f t="shared" si="3"/>
        <v>1</v>
      </c>
      <c r="L29">
        <v>24</v>
      </c>
      <c r="M29">
        <f>PMTable!AE27</f>
        <v>54.357012783004009</v>
      </c>
      <c r="N29">
        <f t="shared" si="4"/>
        <v>1</v>
      </c>
      <c r="O29">
        <f>PMTable!AF27</f>
        <v>30.56869561086376</v>
      </c>
      <c r="P29">
        <f t="shared" si="5"/>
        <v>1</v>
      </c>
      <c r="Q29">
        <f>PMTable!AG27</f>
        <v>27.894802963198526</v>
      </c>
      <c r="R29">
        <f t="shared" si="6"/>
        <v>1</v>
      </c>
      <c r="S29">
        <f>PMTable!AH27</f>
        <v>6.003271107396194</v>
      </c>
      <c r="T29">
        <f t="shared" si="7"/>
        <v>1</v>
      </c>
      <c r="V29">
        <v>24</v>
      </c>
      <c r="W29">
        <f>PMTable!O27</f>
        <v>0.82375028198257949</v>
      </c>
      <c r="X29">
        <f t="shared" si="8"/>
        <v>0</v>
      </c>
      <c r="Y29">
        <f>PMTable!P27</f>
        <v>0.94783809866982249</v>
      </c>
      <c r="Z29">
        <f t="shared" si="9"/>
        <v>0</v>
      </c>
      <c r="AA29">
        <f>PMTable!Q27</f>
        <v>0.87102093252529356</v>
      </c>
      <c r="AB29">
        <f t="shared" si="10"/>
        <v>0</v>
      </c>
      <c r="AC29">
        <f>PMTable!R27</f>
        <v>0.98498860685215639</v>
      </c>
      <c r="AD29">
        <f t="shared" si="11"/>
        <v>0</v>
      </c>
    </row>
    <row r="30" spans="2:30" x14ac:dyDescent="0.25">
      <c r="B30">
        <v>25</v>
      </c>
      <c r="C30">
        <f>PMTable!W28</f>
        <v>650</v>
      </c>
      <c r="D30">
        <f t="shared" si="0"/>
        <v>1</v>
      </c>
      <c r="E30">
        <f>PMTable!X28</f>
        <v>3600</v>
      </c>
      <c r="F30">
        <f t="shared" si="1"/>
        <v>1</v>
      </c>
      <c r="G30">
        <f>PMTable!Y28</f>
        <v>3000</v>
      </c>
      <c r="H30">
        <f t="shared" si="2"/>
        <v>1</v>
      </c>
      <c r="I30">
        <f>PMTable!Z28</f>
        <v>2500</v>
      </c>
      <c r="J30">
        <f t="shared" si="3"/>
        <v>1</v>
      </c>
      <c r="L30">
        <v>25</v>
      </c>
      <c r="M30">
        <f>PMTable!AE28</f>
        <v>14.580984030226595</v>
      </c>
      <c r="N30">
        <f t="shared" si="4"/>
        <v>1</v>
      </c>
      <c r="O30">
        <f>PMTable!AF28</f>
        <v>39.168974544160349</v>
      </c>
      <c r="P30">
        <f t="shared" si="5"/>
        <v>1</v>
      </c>
      <c r="Q30">
        <f>PMTable!AG28</f>
        <v>30.825026812736223</v>
      </c>
      <c r="R30">
        <f t="shared" si="6"/>
        <v>1</v>
      </c>
      <c r="S30">
        <f>PMTable!AH28</f>
        <v>0</v>
      </c>
      <c r="T30">
        <f t="shared" si="7"/>
        <v>1</v>
      </c>
      <c r="V30">
        <v>25</v>
      </c>
      <c r="W30">
        <f>PMTable!O28</f>
        <v>0.92031380976612798</v>
      </c>
      <c r="X30">
        <f t="shared" si="8"/>
        <v>0</v>
      </c>
      <c r="Y30">
        <f>PMTable!P28</f>
        <v>0.86601631632522547</v>
      </c>
      <c r="Z30">
        <f t="shared" si="9"/>
        <v>0</v>
      </c>
      <c r="AA30">
        <f>PMTable!Q28</f>
        <v>0.89318937587724001</v>
      </c>
      <c r="AB30">
        <f t="shared" si="10"/>
        <v>0</v>
      </c>
      <c r="AC30">
        <f>PMTable!R28</f>
        <v>1</v>
      </c>
      <c r="AD30">
        <f t="shared" si="11"/>
        <v>0</v>
      </c>
    </row>
    <row r="31" spans="2:30" x14ac:dyDescent="0.25">
      <c r="B31">
        <v>26</v>
      </c>
      <c r="C31">
        <f>PMTable!W29</f>
        <v>1550</v>
      </c>
      <c r="D31">
        <f t="shared" si="0"/>
        <v>1</v>
      </c>
      <c r="E31">
        <f>PMTable!X29</f>
        <v>2400</v>
      </c>
      <c r="F31">
        <f t="shared" si="1"/>
        <v>1</v>
      </c>
      <c r="G31">
        <f>PMTable!Y29</f>
        <v>2200</v>
      </c>
      <c r="H31">
        <f t="shared" si="2"/>
        <v>1</v>
      </c>
      <c r="I31">
        <f>PMTable!Z29</f>
        <v>3600</v>
      </c>
      <c r="J31">
        <f t="shared" si="3"/>
        <v>1</v>
      </c>
      <c r="L31">
        <v>26</v>
      </c>
      <c r="M31">
        <f>PMTable!AE29</f>
        <v>31.224405261830373</v>
      </c>
      <c r="N31">
        <f t="shared" si="4"/>
        <v>1</v>
      </c>
      <c r="O31">
        <f>PMTable!AF29</f>
        <v>39.06741223691688</v>
      </c>
      <c r="P31">
        <f t="shared" si="5"/>
        <v>1</v>
      </c>
      <c r="Q31">
        <f>PMTable!AG29</f>
        <v>28.744123380826231</v>
      </c>
      <c r="R31">
        <f t="shared" si="6"/>
        <v>1</v>
      </c>
      <c r="S31">
        <f>PMTable!AH29</f>
        <v>7.8248396305615113</v>
      </c>
      <c r="T31">
        <f t="shared" si="7"/>
        <v>1</v>
      </c>
      <c r="V31">
        <v>26</v>
      </c>
      <c r="W31">
        <f>PMTable!O29</f>
        <v>0.7776676798918738</v>
      </c>
      <c r="X31">
        <f t="shared" si="8"/>
        <v>0</v>
      </c>
      <c r="Y31">
        <f>PMTable!P29</f>
        <v>0.84553609774948513</v>
      </c>
      <c r="Z31">
        <f t="shared" si="9"/>
        <v>0</v>
      </c>
      <c r="AA31">
        <f>PMTable!Q29</f>
        <v>0.92866318941174752</v>
      </c>
      <c r="AB31">
        <f t="shared" si="10"/>
        <v>0</v>
      </c>
      <c r="AC31">
        <f>PMTable!R29</f>
        <v>0.98334241535883959</v>
      </c>
      <c r="AD31">
        <f t="shared" si="11"/>
        <v>0</v>
      </c>
    </row>
    <row r="32" spans="2:30" x14ac:dyDescent="0.25">
      <c r="B32">
        <v>27</v>
      </c>
      <c r="C32">
        <f>PMTable!W30</f>
        <v>1700</v>
      </c>
      <c r="D32">
        <f t="shared" si="0"/>
        <v>1</v>
      </c>
      <c r="E32">
        <f>PMTable!X30</f>
        <v>1800</v>
      </c>
      <c r="F32">
        <f t="shared" si="1"/>
        <v>1</v>
      </c>
      <c r="G32">
        <f>PMTable!Y30</f>
        <v>2600</v>
      </c>
      <c r="H32">
        <f t="shared" si="2"/>
        <v>1</v>
      </c>
      <c r="I32">
        <f>PMTable!Z30</f>
        <v>3600</v>
      </c>
      <c r="J32">
        <f t="shared" si="3"/>
        <v>1</v>
      </c>
      <c r="L32">
        <v>27</v>
      </c>
      <c r="M32">
        <f>PMTable!AE30</f>
        <v>58.975975610600848</v>
      </c>
      <c r="N32">
        <f t="shared" si="4"/>
        <v>0</v>
      </c>
      <c r="O32">
        <f>PMTable!AF30</f>
        <v>19.125873735961989</v>
      </c>
      <c r="P32">
        <f t="shared" si="5"/>
        <v>1</v>
      </c>
      <c r="Q32">
        <f>PMTable!AG30</f>
        <v>41.146472648575212</v>
      </c>
      <c r="R32">
        <f t="shared" si="6"/>
        <v>1</v>
      </c>
      <c r="S32">
        <f>PMTable!AH30</f>
        <v>9.3939445153274228</v>
      </c>
      <c r="T32">
        <f t="shared" si="7"/>
        <v>1</v>
      </c>
      <c r="V32">
        <v>27</v>
      </c>
      <c r="W32">
        <f>PMTable!O30</f>
        <v>0.73579230645058524</v>
      </c>
      <c r="X32">
        <f t="shared" si="8"/>
        <v>0</v>
      </c>
      <c r="Y32">
        <f>PMTable!P30</f>
        <v>0.93729152787572911</v>
      </c>
      <c r="Z32">
        <f t="shared" si="9"/>
        <v>0</v>
      </c>
      <c r="AA32">
        <f>PMTable!Q30</f>
        <v>0.89630402358093131</v>
      </c>
      <c r="AB32">
        <f t="shared" si="10"/>
        <v>0</v>
      </c>
      <c r="AC32">
        <f>PMTable!R30</f>
        <v>0.97725216755149513</v>
      </c>
      <c r="AD32">
        <f t="shared" si="11"/>
        <v>0</v>
      </c>
    </row>
    <row r="33" spans="2:30" x14ac:dyDescent="0.25">
      <c r="B33">
        <v>28</v>
      </c>
      <c r="C33">
        <f>PMTable!W31</f>
        <v>950</v>
      </c>
      <c r="D33">
        <f t="shared" si="0"/>
        <v>1</v>
      </c>
      <c r="E33">
        <f>PMTable!X31</f>
        <v>2800</v>
      </c>
      <c r="F33">
        <f t="shared" si="1"/>
        <v>1</v>
      </c>
      <c r="G33">
        <f>PMTable!Y31</f>
        <v>3800</v>
      </c>
      <c r="H33">
        <f t="shared" si="2"/>
        <v>1</v>
      </c>
      <c r="I33">
        <f>PMTable!Z31</f>
        <v>3600</v>
      </c>
      <c r="J33">
        <f t="shared" si="3"/>
        <v>1</v>
      </c>
      <c r="L33">
        <v>28</v>
      </c>
      <c r="M33">
        <f>PMTable!AE31</f>
        <v>10</v>
      </c>
      <c r="N33">
        <f t="shared" si="4"/>
        <v>1</v>
      </c>
      <c r="O33">
        <f>PMTable!AF31</f>
        <v>49.22198507325507</v>
      </c>
      <c r="P33">
        <f t="shared" si="5"/>
        <v>1</v>
      </c>
      <c r="Q33">
        <f>PMTable!AG31</f>
        <v>64.943867991454951</v>
      </c>
      <c r="R33">
        <f t="shared" si="6"/>
        <v>0</v>
      </c>
      <c r="S33">
        <f>PMTable!AH31</f>
        <v>8.951407485597926</v>
      </c>
      <c r="T33">
        <f t="shared" si="7"/>
        <v>1</v>
      </c>
      <c r="V33">
        <v>28</v>
      </c>
      <c r="W33">
        <f>PMTable!O31</f>
        <v>0.90672280786797588</v>
      </c>
      <c r="X33">
        <f t="shared" si="8"/>
        <v>0</v>
      </c>
      <c r="Y33">
        <f>PMTable!P31</f>
        <v>0.8794408812064638</v>
      </c>
      <c r="Z33">
        <f t="shared" si="9"/>
        <v>0</v>
      </c>
      <c r="AA33">
        <f>PMTable!Q31</f>
        <v>0.79994941131645558</v>
      </c>
      <c r="AB33">
        <f t="shared" si="10"/>
        <v>0</v>
      </c>
      <c r="AC33">
        <f>PMTable!R31</f>
        <v>0.98023904526390782</v>
      </c>
      <c r="AD33">
        <f t="shared" si="11"/>
        <v>0</v>
      </c>
    </row>
    <row r="34" spans="2:30" x14ac:dyDescent="0.25">
      <c r="B34">
        <v>29</v>
      </c>
      <c r="C34">
        <f>PMTable!W32</f>
        <v>950</v>
      </c>
      <c r="D34">
        <f t="shared" si="0"/>
        <v>1</v>
      </c>
      <c r="E34">
        <f>PMTable!X32</f>
        <v>2600</v>
      </c>
      <c r="F34">
        <f t="shared" si="1"/>
        <v>1</v>
      </c>
      <c r="G34">
        <f>PMTable!Y32</f>
        <v>2200</v>
      </c>
      <c r="H34">
        <f t="shared" si="2"/>
        <v>1</v>
      </c>
      <c r="I34">
        <f>PMTable!Z32</f>
        <v>2500</v>
      </c>
      <c r="J34">
        <f t="shared" si="3"/>
        <v>1</v>
      </c>
      <c r="L34">
        <v>29</v>
      </c>
      <c r="M34">
        <f>PMTable!AE32</f>
        <v>10</v>
      </c>
      <c r="N34">
        <f t="shared" si="4"/>
        <v>1</v>
      </c>
      <c r="O34">
        <f>PMTable!AF32</f>
        <v>25.808474048521948</v>
      </c>
      <c r="P34">
        <f t="shared" si="5"/>
        <v>1</v>
      </c>
      <c r="Q34">
        <f>PMTable!AG32</f>
        <v>33.088892937691185</v>
      </c>
      <c r="R34">
        <f t="shared" si="6"/>
        <v>1</v>
      </c>
      <c r="S34">
        <f>PMTable!AH32</f>
        <v>0</v>
      </c>
      <c r="T34">
        <f t="shared" si="7"/>
        <v>1</v>
      </c>
      <c r="V34">
        <v>29</v>
      </c>
      <c r="W34">
        <f>PMTable!O32</f>
        <v>0.89988786658369846</v>
      </c>
      <c r="X34">
        <f t="shared" si="8"/>
        <v>0</v>
      </c>
      <c r="Y34">
        <f>PMTable!P32</f>
        <v>0.9034338136008333</v>
      </c>
      <c r="Z34">
        <f t="shared" si="9"/>
        <v>0</v>
      </c>
      <c r="AA34">
        <f>PMTable!Q32</f>
        <v>0.90091939877740501</v>
      </c>
      <c r="AB34">
        <f t="shared" si="10"/>
        <v>0</v>
      </c>
      <c r="AC34">
        <f>PMTable!R32</f>
        <v>1</v>
      </c>
      <c r="AD34">
        <f t="shared" si="11"/>
        <v>0</v>
      </c>
    </row>
    <row r="35" spans="2:30" x14ac:dyDescent="0.25">
      <c r="B35">
        <v>30</v>
      </c>
      <c r="C35">
        <f>PMTable!W33</f>
        <v>2450</v>
      </c>
      <c r="D35">
        <f t="shared" si="0"/>
        <v>1</v>
      </c>
      <c r="E35">
        <f>PMTable!X33</f>
        <v>3200</v>
      </c>
      <c r="F35">
        <f t="shared" si="1"/>
        <v>1</v>
      </c>
      <c r="G35">
        <f>PMTable!Y33</f>
        <v>3000</v>
      </c>
      <c r="H35">
        <f t="shared" si="2"/>
        <v>1</v>
      </c>
      <c r="I35">
        <f>PMTable!Z33</f>
        <v>3600</v>
      </c>
      <c r="J35">
        <f t="shared" si="3"/>
        <v>1</v>
      </c>
      <c r="L35">
        <v>30</v>
      </c>
      <c r="M35">
        <f>PMTable!AE33</f>
        <v>41.042505246170229</v>
      </c>
      <c r="N35">
        <f t="shared" si="4"/>
        <v>1</v>
      </c>
      <c r="O35">
        <f>PMTable!AF33</f>
        <v>51.926090321524939</v>
      </c>
      <c r="P35">
        <f t="shared" si="5"/>
        <v>1</v>
      </c>
      <c r="Q35">
        <f>PMTable!AG33</f>
        <v>42.773592881797839</v>
      </c>
      <c r="R35">
        <f t="shared" si="6"/>
        <v>1</v>
      </c>
      <c r="S35">
        <f>PMTable!AH33</f>
        <v>4.411276052312032</v>
      </c>
      <c r="T35">
        <f t="shared" si="7"/>
        <v>1</v>
      </c>
      <c r="V35">
        <v>30</v>
      </c>
      <c r="W35">
        <f>PMTable!O33</f>
        <v>0.66958487788818377</v>
      </c>
      <c r="X35">
        <f t="shared" si="8"/>
        <v>1</v>
      </c>
      <c r="Y35">
        <f>PMTable!P33</f>
        <v>0.8992322293771382</v>
      </c>
      <c r="Z35">
        <f t="shared" si="9"/>
        <v>0</v>
      </c>
      <c r="AA35">
        <f>PMTable!Q33</f>
        <v>0.8521767463128852</v>
      </c>
      <c r="AB35">
        <f t="shared" si="10"/>
        <v>0</v>
      </c>
      <c r="AC35">
        <f>PMTable!R33</f>
        <v>0.98664323069302162</v>
      </c>
      <c r="AD35">
        <f t="shared" si="11"/>
        <v>0</v>
      </c>
    </row>
    <row r="36" spans="2:30" x14ac:dyDescent="0.25">
      <c r="B36">
        <v>31</v>
      </c>
      <c r="C36">
        <f>PMTable!W34</f>
        <v>1550</v>
      </c>
      <c r="D36">
        <f t="shared" si="0"/>
        <v>1</v>
      </c>
      <c r="E36">
        <f>PMTable!X34</f>
        <v>2800</v>
      </c>
      <c r="F36">
        <f t="shared" si="1"/>
        <v>1</v>
      </c>
      <c r="G36">
        <f>PMTable!Y34</f>
        <v>2600</v>
      </c>
      <c r="H36">
        <f t="shared" si="2"/>
        <v>1</v>
      </c>
      <c r="I36">
        <f>PMTable!Z34</f>
        <v>3600</v>
      </c>
      <c r="J36">
        <f t="shared" si="3"/>
        <v>1</v>
      </c>
      <c r="L36">
        <v>31</v>
      </c>
      <c r="M36">
        <f>PMTable!AE34</f>
        <v>35.613483638295747</v>
      </c>
      <c r="N36">
        <f t="shared" si="4"/>
        <v>1</v>
      </c>
      <c r="O36">
        <f>PMTable!AF34</f>
        <v>46.096247494868344</v>
      </c>
      <c r="P36">
        <f t="shared" si="5"/>
        <v>1</v>
      </c>
      <c r="Q36">
        <f>PMTable!AG34</f>
        <v>33.010499598724458</v>
      </c>
      <c r="R36">
        <f t="shared" si="6"/>
        <v>1</v>
      </c>
      <c r="S36">
        <f>PMTable!AH34</f>
        <v>8.615779579982064</v>
      </c>
      <c r="T36">
        <f t="shared" si="7"/>
        <v>1</v>
      </c>
      <c r="V36">
        <v>31</v>
      </c>
      <c r="W36">
        <f>PMTable!O34</f>
        <v>0.77511863738056297</v>
      </c>
      <c r="X36">
        <f t="shared" si="8"/>
        <v>0</v>
      </c>
      <c r="Y36">
        <f>PMTable!P34</f>
        <v>0.84557437753632381</v>
      </c>
      <c r="Z36">
        <f t="shared" si="9"/>
        <v>0</v>
      </c>
      <c r="AA36">
        <f>PMTable!Q34</f>
        <v>0.9123349553747081</v>
      </c>
      <c r="AB36">
        <f t="shared" si="10"/>
        <v>0</v>
      </c>
      <c r="AC36">
        <f>PMTable!R34</f>
        <v>0.97925470271463511</v>
      </c>
      <c r="AD36">
        <f t="shared" si="11"/>
        <v>0</v>
      </c>
    </row>
    <row r="37" spans="2:30" x14ac:dyDescent="0.25">
      <c r="B37">
        <v>32</v>
      </c>
      <c r="C37">
        <f>PMTable!W35</f>
        <v>1250</v>
      </c>
      <c r="D37">
        <f t="shared" si="0"/>
        <v>1</v>
      </c>
      <c r="E37">
        <f>PMTable!X35</f>
        <v>3200</v>
      </c>
      <c r="F37">
        <f t="shared" si="1"/>
        <v>1</v>
      </c>
      <c r="G37">
        <f>PMTable!Y35</f>
        <v>1000</v>
      </c>
      <c r="H37">
        <f t="shared" si="2"/>
        <v>1</v>
      </c>
      <c r="I37">
        <f>PMTable!Z35</f>
        <v>3600</v>
      </c>
      <c r="J37">
        <f t="shared" si="3"/>
        <v>1</v>
      </c>
      <c r="L37">
        <v>32</v>
      </c>
      <c r="M37">
        <f>PMTable!AE35</f>
        <v>26.933849919646281</v>
      </c>
      <c r="N37">
        <f t="shared" si="4"/>
        <v>1</v>
      </c>
      <c r="O37">
        <f>PMTable!AF35</f>
        <v>45.956928070413284</v>
      </c>
      <c r="P37">
        <f t="shared" si="5"/>
        <v>1</v>
      </c>
      <c r="Q37">
        <f>PMTable!AG35</f>
        <v>0</v>
      </c>
      <c r="R37">
        <f t="shared" si="6"/>
        <v>1</v>
      </c>
      <c r="S37">
        <f>PMTable!AH35</f>
        <v>5.9992501937680993</v>
      </c>
      <c r="T37">
        <f t="shared" si="7"/>
        <v>1</v>
      </c>
      <c r="V37">
        <v>32</v>
      </c>
      <c r="W37">
        <f>PMTable!O35</f>
        <v>0.83795712758648211</v>
      </c>
      <c r="X37">
        <f t="shared" si="8"/>
        <v>0</v>
      </c>
      <c r="Y37">
        <f>PMTable!P35</f>
        <v>0.87064322838470587</v>
      </c>
      <c r="Z37">
        <f t="shared" si="9"/>
        <v>0</v>
      </c>
      <c r="AA37">
        <f>PMTable!Q35</f>
        <v>1</v>
      </c>
      <c r="AB37">
        <f t="shared" si="10"/>
        <v>0</v>
      </c>
      <c r="AC37">
        <f>PMTable!R35</f>
        <v>0.98394302600069905</v>
      </c>
      <c r="AD37">
        <f t="shared" si="11"/>
        <v>0</v>
      </c>
    </row>
    <row r="38" spans="2:30" x14ac:dyDescent="0.25">
      <c r="B38">
        <v>33</v>
      </c>
      <c r="C38">
        <f>PMTable!W36</f>
        <v>1850</v>
      </c>
      <c r="D38">
        <f t="shared" si="0"/>
        <v>1</v>
      </c>
      <c r="E38">
        <f>PMTable!X36</f>
        <v>2800</v>
      </c>
      <c r="F38">
        <f t="shared" si="1"/>
        <v>1</v>
      </c>
      <c r="G38">
        <f>PMTable!Y36</f>
        <v>3400</v>
      </c>
      <c r="H38">
        <f t="shared" si="2"/>
        <v>1</v>
      </c>
      <c r="I38">
        <f>PMTable!Z36</f>
        <v>2500</v>
      </c>
      <c r="J38">
        <f t="shared" si="3"/>
        <v>1</v>
      </c>
      <c r="L38">
        <v>33</v>
      </c>
      <c r="M38">
        <f>PMTable!AE36</f>
        <v>36.98235830759517</v>
      </c>
      <c r="N38">
        <f t="shared" si="4"/>
        <v>1</v>
      </c>
      <c r="O38">
        <f>PMTable!AF36</f>
        <v>31.391184203049278</v>
      </c>
      <c r="P38">
        <f t="shared" si="5"/>
        <v>1</v>
      </c>
      <c r="Q38">
        <f>PMTable!AG36</f>
        <v>31.872052545623966</v>
      </c>
      <c r="R38">
        <f t="shared" si="6"/>
        <v>1</v>
      </c>
      <c r="S38">
        <f>PMTable!AH36</f>
        <v>0</v>
      </c>
      <c r="T38">
        <f t="shared" si="7"/>
        <v>1</v>
      </c>
      <c r="V38">
        <v>33</v>
      </c>
      <c r="W38">
        <f>PMTable!O36</f>
        <v>0.74197273395233365</v>
      </c>
      <c r="X38">
        <f t="shared" si="8"/>
        <v>0</v>
      </c>
      <c r="Y38">
        <f>PMTable!P36</f>
        <v>0.85335042300104313</v>
      </c>
      <c r="Z38">
        <f t="shared" si="9"/>
        <v>0</v>
      </c>
      <c r="AA38">
        <f>PMTable!Q36</f>
        <v>0.86876206882541951</v>
      </c>
      <c r="AB38">
        <f t="shared" si="10"/>
        <v>0</v>
      </c>
      <c r="AC38">
        <f>PMTable!R36</f>
        <v>1</v>
      </c>
      <c r="AD38">
        <f t="shared" si="11"/>
        <v>0</v>
      </c>
    </row>
    <row r="39" spans="2:30" x14ac:dyDescent="0.25">
      <c r="B39">
        <v>34</v>
      </c>
      <c r="C39">
        <f>PMTable!W37</f>
        <v>1550</v>
      </c>
      <c r="D39">
        <f t="shared" si="0"/>
        <v>1</v>
      </c>
      <c r="E39">
        <f>PMTable!X37</f>
        <v>1800</v>
      </c>
      <c r="F39">
        <f t="shared" si="1"/>
        <v>1</v>
      </c>
      <c r="G39">
        <f>PMTable!Y37</f>
        <v>3400</v>
      </c>
      <c r="H39">
        <f t="shared" si="2"/>
        <v>1</v>
      </c>
      <c r="I39">
        <f>PMTable!Z37</f>
        <v>2500</v>
      </c>
      <c r="J39">
        <f t="shared" si="3"/>
        <v>1</v>
      </c>
      <c r="L39">
        <v>34</v>
      </c>
      <c r="M39">
        <f>PMTable!AE37</f>
        <v>37.35618246689841</v>
      </c>
      <c r="N39">
        <f t="shared" si="4"/>
        <v>1</v>
      </c>
      <c r="O39">
        <f>PMTable!AF37</f>
        <v>18.032723302941115</v>
      </c>
      <c r="P39">
        <f t="shared" si="5"/>
        <v>1</v>
      </c>
      <c r="Q39">
        <f>PMTable!AG37</f>
        <v>55.089324067821465</v>
      </c>
      <c r="R39">
        <f t="shared" si="6"/>
        <v>0</v>
      </c>
      <c r="S39">
        <f>PMTable!AH37</f>
        <v>0</v>
      </c>
      <c r="T39">
        <f t="shared" si="7"/>
        <v>1</v>
      </c>
      <c r="V39">
        <v>34</v>
      </c>
      <c r="W39">
        <f>PMTable!O37</f>
        <v>0.79042174987434677</v>
      </c>
      <c r="X39">
        <f t="shared" si="8"/>
        <v>0</v>
      </c>
      <c r="Y39">
        <f>PMTable!P37</f>
        <v>0.93473878713590985</v>
      </c>
      <c r="Z39">
        <f t="shared" si="9"/>
        <v>0</v>
      </c>
      <c r="AA39">
        <f>PMTable!Q37</f>
        <v>0.82440645229200504</v>
      </c>
      <c r="AB39">
        <f t="shared" si="10"/>
        <v>0</v>
      </c>
      <c r="AC39">
        <f>PMTable!R37</f>
        <v>1</v>
      </c>
      <c r="AD39">
        <f t="shared" si="11"/>
        <v>0</v>
      </c>
    </row>
    <row r="40" spans="2:30" x14ac:dyDescent="0.25">
      <c r="B40">
        <v>35</v>
      </c>
      <c r="C40">
        <f>PMTable!W38</f>
        <v>2000</v>
      </c>
      <c r="D40">
        <f t="shared" si="0"/>
        <v>1</v>
      </c>
      <c r="E40">
        <f>PMTable!X38</f>
        <v>3000</v>
      </c>
      <c r="F40">
        <f t="shared" si="1"/>
        <v>1</v>
      </c>
      <c r="G40">
        <f>PMTable!Y38</f>
        <v>3400</v>
      </c>
      <c r="H40">
        <f t="shared" si="2"/>
        <v>1</v>
      </c>
      <c r="I40">
        <f>PMTable!Z38</f>
        <v>2500</v>
      </c>
      <c r="J40">
        <f t="shared" si="3"/>
        <v>1</v>
      </c>
      <c r="L40">
        <v>35</v>
      </c>
      <c r="M40">
        <f>PMTable!AE38</f>
        <v>55.546485156169112</v>
      </c>
      <c r="N40">
        <f t="shared" si="4"/>
        <v>0</v>
      </c>
      <c r="O40">
        <f>PMTable!AF38</f>
        <v>68.177433510824159</v>
      </c>
      <c r="P40">
        <f t="shared" si="5"/>
        <v>0</v>
      </c>
      <c r="Q40">
        <f>PMTable!AG38</f>
        <v>28.027951776316765</v>
      </c>
      <c r="R40">
        <f t="shared" si="6"/>
        <v>1</v>
      </c>
      <c r="S40">
        <f>PMTable!AH38</f>
        <v>0</v>
      </c>
      <c r="T40">
        <f t="shared" si="7"/>
        <v>1</v>
      </c>
      <c r="V40">
        <v>35</v>
      </c>
      <c r="W40">
        <f>PMTable!O38</f>
        <v>0.68609962336398045</v>
      </c>
      <c r="X40">
        <f t="shared" si="8"/>
        <v>1</v>
      </c>
      <c r="Y40">
        <f>PMTable!P38</f>
        <v>0.86588991017316175</v>
      </c>
      <c r="Z40">
        <f t="shared" si="9"/>
        <v>0</v>
      </c>
      <c r="AA40">
        <f>PMTable!Q38</f>
        <v>0.86639148579595071</v>
      </c>
      <c r="AB40">
        <f t="shared" si="10"/>
        <v>0</v>
      </c>
      <c r="AC40">
        <f>PMTable!R38</f>
        <v>1</v>
      </c>
      <c r="AD40">
        <f t="shared" si="11"/>
        <v>0</v>
      </c>
    </row>
    <row r="41" spans="2:30" x14ac:dyDescent="0.25">
      <c r="B41">
        <v>36</v>
      </c>
      <c r="C41">
        <f>PMTable!W39</f>
        <v>1400</v>
      </c>
      <c r="D41">
        <f t="shared" si="0"/>
        <v>1</v>
      </c>
      <c r="E41">
        <f>PMTable!X39</f>
        <v>3400</v>
      </c>
      <c r="F41">
        <f t="shared" si="1"/>
        <v>1</v>
      </c>
      <c r="G41">
        <f>PMTable!Y39</f>
        <v>3400</v>
      </c>
      <c r="H41">
        <f t="shared" si="2"/>
        <v>1</v>
      </c>
      <c r="I41">
        <f>PMTable!Z39</f>
        <v>4700</v>
      </c>
      <c r="J41">
        <f t="shared" si="3"/>
        <v>1</v>
      </c>
      <c r="L41">
        <v>36</v>
      </c>
      <c r="M41">
        <f>PMTable!AE39</f>
        <v>32.73933248215674</v>
      </c>
      <c r="N41">
        <f t="shared" si="4"/>
        <v>1</v>
      </c>
      <c r="O41">
        <f>PMTable!AF39</f>
        <v>51.094047696159109</v>
      </c>
      <c r="P41">
        <f t="shared" si="5"/>
        <v>1</v>
      </c>
      <c r="Q41">
        <f>PMTable!AG39</f>
        <v>17.53434737751412</v>
      </c>
      <c r="R41">
        <f t="shared" si="6"/>
        <v>1</v>
      </c>
      <c r="S41">
        <f>PMTable!AH39</f>
        <v>15.303555736516465</v>
      </c>
      <c r="T41">
        <f t="shared" si="7"/>
        <v>1</v>
      </c>
      <c r="V41">
        <v>36</v>
      </c>
      <c r="W41">
        <f>PMTable!O39</f>
        <v>0.82813194640457521</v>
      </c>
      <c r="X41">
        <f t="shared" si="8"/>
        <v>0</v>
      </c>
      <c r="Y41">
        <f>PMTable!P39</f>
        <v>0.84173984346561381</v>
      </c>
      <c r="Z41">
        <f t="shared" si="9"/>
        <v>0</v>
      </c>
      <c r="AA41">
        <f>PMTable!Q39</f>
        <v>0.88600623427809877</v>
      </c>
      <c r="AB41">
        <f t="shared" si="10"/>
        <v>0</v>
      </c>
      <c r="AC41">
        <f>PMTable!R39</f>
        <v>0.96796488917951107</v>
      </c>
      <c r="AD41">
        <f t="shared" si="11"/>
        <v>0</v>
      </c>
    </row>
    <row r="42" spans="2:30" x14ac:dyDescent="0.25">
      <c r="B42">
        <v>37</v>
      </c>
      <c r="C42">
        <f>PMTable!W40</f>
        <v>1100</v>
      </c>
      <c r="D42">
        <f t="shared" si="0"/>
        <v>1</v>
      </c>
      <c r="E42">
        <f>PMTable!X40</f>
        <v>3800</v>
      </c>
      <c r="F42">
        <f t="shared" si="1"/>
        <v>1</v>
      </c>
      <c r="G42">
        <f>PMTable!Y40</f>
        <v>2200</v>
      </c>
      <c r="H42">
        <f t="shared" si="2"/>
        <v>1</v>
      </c>
      <c r="I42">
        <f>PMTable!Z40</f>
        <v>2500</v>
      </c>
      <c r="J42">
        <f t="shared" si="3"/>
        <v>1</v>
      </c>
      <c r="L42">
        <v>37</v>
      </c>
      <c r="M42">
        <f>PMTable!AE40</f>
        <v>41.044602120847202</v>
      </c>
      <c r="N42">
        <f t="shared" si="4"/>
        <v>1</v>
      </c>
      <c r="O42">
        <f>PMTable!AF40</f>
        <v>46.319433299664055</v>
      </c>
      <c r="P42">
        <f t="shared" si="5"/>
        <v>1</v>
      </c>
      <c r="Q42">
        <f>PMTable!AG40</f>
        <v>31.788511548231146</v>
      </c>
      <c r="R42">
        <f t="shared" si="6"/>
        <v>1</v>
      </c>
      <c r="S42">
        <f>PMTable!AH40</f>
        <v>0</v>
      </c>
      <c r="T42">
        <f t="shared" si="7"/>
        <v>1</v>
      </c>
      <c r="V42">
        <v>37</v>
      </c>
      <c r="W42">
        <f>PMTable!O40</f>
        <v>0.84929123575457099</v>
      </c>
      <c r="X42">
        <f t="shared" si="8"/>
        <v>0</v>
      </c>
      <c r="Y42">
        <f>PMTable!P40</f>
        <v>0.82512651876883913</v>
      </c>
      <c r="Z42">
        <f t="shared" si="9"/>
        <v>0</v>
      </c>
      <c r="AA42">
        <f>PMTable!Q40</f>
        <v>0.91605458369184001</v>
      </c>
      <c r="AB42">
        <f t="shared" si="10"/>
        <v>0</v>
      </c>
      <c r="AC42">
        <f>PMTable!R40</f>
        <v>1</v>
      </c>
      <c r="AD42">
        <f t="shared" si="11"/>
        <v>0</v>
      </c>
    </row>
    <row r="43" spans="2:30" x14ac:dyDescent="0.25">
      <c r="B43">
        <v>38</v>
      </c>
      <c r="C43">
        <f>PMTable!W41</f>
        <v>2000</v>
      </c>
      <c r="D43">
        <f t="shared" si="0"/>
        <v>1</v>
      </c>
      <c r="E43">
        <f>PMTable!X41</f>
        <v>4000</v>
      </c>
      <c r="F43">
        <f t="shared" si="1"/>
        <v>1</v>
      </c>
      <c r="G43">
        <f>PMTable!Y41</f>
        <v>3000</v>
      </c>
      <c r="H43">
        <f t="shared" si="2"/>
        <v>1</v>
      </c>
      <c r="I43">
        <f>PMTable!Z41</f>
        <v>3600</v>
      </c>
      <c r="J43">
        <f t="shared" si="3"/>
        <v>1</v>
      </c>
      <c r="L43">
        <v>38</v>
      </c>
      <c r="M43">
        <f>PMTable!AE41</f>
        <v>128.12861317579569</v>
      </c>
      <c r="N43">
        <f t="shared" si="4"/>
        <v>0</v>
      </c>
      <c r="O43">
        <f>PMTable!AF41</f>
        <v>61.505310112795179</v>
      </c>
      <c r="P43">
        <f t="shared" si="5"/>
        <v>0</v>
      </c>
      <c r="Q43">
        <f>PMTable!AG41</f>
        <v>37.600018334557511</v>
      </c>
      <c r="R43">
        <f t="shared" si="6"/>
        <v>1</v>
      </c>
      <c r="S43">
        <f>PMTable!AH41</f>
        <v>6.4028409885167576</v>
      </c>
      <c r="T43">
        <f t="shared" si="7"/>
        <v>1</v>
      </c>
      <c r="V43">
        <v>38</v>
      </c>
      <c r="W43">
        <f>PMTable!O41</f>
        <v>0.65172971360571708</v>
      </c>
      <c r="X43">
        <f t="shared" si="8"/>
        <v>1</v>
      </c>
      <c r="Y43">
        <f>PMTable!P41</f>
        <v>0.84782459708645208</v>
      </c>
      <c r="Z43">
        <f t="shared" si="9"/>
        <v>0</v>
      </c>
      <c r="AA43">
        <f>PMTable!Q41</f>
        <v>0.85689751616509513</v>
      </c>
      <c r="AB43">
        <f t="shared" si="10"/>
        <v>0</v>
      </c>
      <c r="AC43">
        <f>PMTable!R41</f>
        <v>0.98539035972565314</v>
      </c>
      <c r="AD43">
        <f t="shared" si="11"/>
        <v>0</v>
      </c>
    </row>
    <row r="44" spans="2:30" x14ac:dyDescent="0.25">
      <c r="B44">
        <v>39</v>
      </c>
      <c r="C44">
        <f>PMTable!W42</f>
        <v>950</v>
      </c>
      <c r="D44">
        <f t="shared" si="0"/>
        <v>1</v>
      </c>
      <c r="E44">
        <f>PMTable!X42</f>
        <v>3600</v>
      </c>
      <c r="F44">
        <f t="shared" si="1"/>
        <v>1</v>
      </c>
      <c r="G44">
        <f>PMTable!Y42</f>
        <v>3000</v>
      </c>
      <c r="H44">
        <f t="shared" si="2"/>
        <v>1</v>
      </c>
      <c r="I44">
        <f>PMTable!Z42</f>
        <v>3600</v>
      </c>
      <c r="J44">
        <f t="shared" si="3"/>
        <v>1</v>
      </c>
      <c r="L44">
        <v>39</v>
      </c>
      <c r="M44">
        <f>PMTable!AE42</f>
        <v>19.412144054830435</v>
      </c>
      <c r="N44">
        <f t="shared" si="4"/>
        <v>1</v>
      </c>
      <c r="O44">
        <f>PMTable!AF42</f>
        <v>58.325333463557456</v>
      </c>
      <c r="P44">
        <f t="shared" si="5"/>
        <v>0</v>
      </c>
      <c r="Q44">
        <f>PMTable!AG42</f>
        <v>39.877717010243771</v>
      </c>
      <c r="R44">
        <f t="shared" si="6"/>
        <v>1</v>
      </c>
      <c r="S44">
        <f>PMTable!AH42</f>
        <v>3.202557651045129</v>
      </c>
      <c r="T44">
        <f t="shared" si="7"/>
        <v>1</v>
      </c>
      <c r="V44">
        <v>39</v>
      </c>
      <c r="W44">
        <f>PMTable!O42</f>
        <v>0.87967919504382908</v>
      </c>
      <c r="X44">
        <f t="shared" si="8"/>
        <v>0</v>
      </c>
      <c r="Y44">
        <f>PMTable!P42</f>
        <v>0.84391942189378255</v>
      </c>
      <c r="Z44">
        <f t="shared" si="9"/>
        <v>0</v>
      </c>
      <c r="AA44">
        <f>PMTable!Q42</f>
        <v>0.85609745720971597</v>
      </c>
      <c r="AB44">
        <f t="shared" si="10"/>
        <v>0</v>
      </c>
      <c r="AC44">
        <f>PMTable!R42</f>
        <v>0.98833566775537607</v>
      </c>
      <c r="AD44">
        <f t="shared" si="11"/>
        <v>0</v>
      </c>
    </row>
    <row r="45" spans="2:30" x14ac:dyDescent="0.25">
      <c r="B45">
        <v>40</v>
      </c>
      <c r="C45">
        <f>PMTable!W43</f>
        <v>2450</v>
      </c>
      <c r="D45">
        <f t="shared" si="0"/>
        <v>1</v>
      </c>
      <c r="E45">
        <f>PMTable!X43</f>
        <v>3200</v>
      </c>
      <c r="F45">
        <f t="shared" si="1"/>
        <v>1</v>
      </c>
      <c r="G45">
        <f>PMTable!Y43</f>
        <v>3000</v>
      </c>
      <c r="H45">
        <f t="shared" si="2"/>
        <v>1</v>
      </c>
      <c r="I45">
        <f>PMTable!Z43</f>
        <v>2500</v>
      </c>
      <c r="J45">
        <f t="shared" si="3"/>
        <v>1</v>
      </c>
      <c r="L45">
        <v>40</v>
      </c>
      <c r="M45">
        <f>PMTable!AE43</f>
        <v>102.59370085623479</v>
      </c>
      <c r="N45">
        <f t="shared" si="4"/>
        <v>0</v>
      </c>
      <c r="O45">
        <f>PMTable!AF43</f>
        <v>64.876271741925578</v>
      </c>
      <c r="P45">
        <f t="shared" si="5"/>
        <v>0</v>
      </c>
      <c r="Q45">
        <f>PMTable!AG43</f>
        <v>51.426448372223284</v>
      </c>
      <c r="R45">
        <f t="shared" si="6"/>
        <v>1</v>
      </c>
      <c r="S45">
        <f>PMTable!AH43</f>
        <v>0</v>
      </c>
      <c r="T45">
        <f t="shared" si="7"/>
        <v>1</v>
      </c>
      <c r="V45">
        <v>40</v>
      </c>
      <c r="W45">
        <f>PMTable!O43</f>
        <v>0.59787505365393212</v>
      </c>
      <c r="X45">
        <f t="shared" si="8"/>
        <v>1</v>
      </c>
      <c r="Y45">
        <f>PMTable!P43</f>
        <v>0.8154479181948755</v>
      </c>
      <c r="Z45">
        <f t="shared" si="9"/>
        <v>0</v>
      </c>
      <c r="AA45">
        <f>PMTable!Q43</f>
        <v>0.86523349508724401</v>
      </c>
      <c r="AB45">
        <f t="shared" si="10"/>
        <v>0</v>
      </c>
      <c r="AC45">
        <f>PMTable!R43</f>
        <v>1</v>
      </c>
      <c r="AD45">
        <f t="shared" si="11"/>
        <v>0</v>
      </c>
    </row>
    <row r="46" spans="2:30" x14ac:dyDescent="0.25">
      <c r="B46">
        <v>41</v>
      </c>
      <c r="C46">
        <f>PMTable!W44</f>
        <v>1400</v>
      </c>
      <c r="D46">
        <f t="shared" si="0"/>
        <v>1</v>
      </c>
      <c r="E46">
        <f>PMTable!X44</f>
        <v>3800</v>
      </c>
      <c r="F46">
        <f t="shared" si="1"/>
        <v>1</v>
      </c>
      <c r="G46">
        <f>PMTable!Y44</f>
        <v>3800</v>
      </c>
      <c r="H46">
        <f t="shared" si="2"/>
        <v>1</v>
      </c>
      <c r="I46">
        <f>PMTable!Z44</f>
        <v>2500</v>
      </c>
      <c r="J46">
        <f t="shared" si="3"/>
        <v>1</v>
      </c>
      <c r="L46">
        <v>41</v>
      </c>
      <c r="M46">
        <f>PMTable!AE44</f>
        <v>16</v>
      </c>
      <c r="N46">
        <f t="shared" si="4"/>
        <v>1</v>
      </c>
      <c r="O46">
        <f>PMTable!AF44</f>
        <v>43.129989182398958</v>
      </c>
      <c r="P46">
        <f t="shared" si="5"/>
        <v>1</v>
      </c>
      <c r="Q46">
        <f>PMTable!AG44</f>
        <v>98.080318388684674</v>
      </c>
      <c r="R46">
        <f t="shared" si="6"/>
        <v>0</v>
      </c>
      <c r="S46">
        <f>PMTable!AH44</f>
        <v>0</v>
      </c>
      <c r="T46">
        <f t="shared" si="7"/>
        <v>1</v>
      </c>
      <c r="V46">
        <v>41</v>
      </c>
      <c r="W46">
        <f>PMTable!O44</f>
        <v>0.81219512278076245</v>
      </c>
      <c r="X46">
        <f t="shared" si="8"/>
        <v>0</v>
      </c>
      <c r="Y46">
        <f>PMTable!P44</f>
        <v>0.88195547745802227</v>
      </c>
      <c r="Z46">
        <f t="shared" si="9"/>
        <v>0</v>
      </c>
      <c r="AA46">
        <f>PMTable!Q44</f>
        <v>0.77226337988039684</v>
      </c>
      <c r="AB46">
        <f t="shared" si="10"/>
        <v>0</v>
      </c>
      <c r="AC46">
        <f>PMTable!R44</f>
        <v>1</v>
      </c>
      <c r="AD46">
        <f t="shared" si="11"/>
        <v>0</v>
      </c>
    </row>
    <row r="47" spans="2:30" x14ac:dyDescent="0.25">
      <c r="B47">
        <v>42</v>
      </c>
      <c r="C47">
        <f>PMTable!W45</f>
        <v>2150</v>
      </c>
      <c r="D47">
        <f t="shared" si="0"/>
        <v>1</v>
      </c>
      <c r="E47">
        <f>PMTable!X45</f>
        <v>2800</v>
      </c>
      <c r="F47">
        <f t="shared" si="1"/>
        <v>1</v>
      </c>
      <c r="G47">
        <f>PMTable!Y45</f>
        <v>2200</v>
      </c>
      <c r="H47">
        <f t="shared" si="2"/>
        <v>1</v>
      </c>
      <c r="I47">
        <f>PMTable!Z45</f>
        <v>2500</v>
      </c>
      <c r="J47">
        <f t="shared" si="3"/>
        <v>1</v>
      </c>
      <c r="L47">
        <v>42</v>
      </c>
      <c r="M47">
        <f>PMTable!AE45</f>
        <v>77.913446608184955</v>
      </c>
      <c r="N47">
        <f t="shared" si="4"/>
        <v>0</v>
      </c>
      <c r="O47">
        <f>PMTable!AF45</f>
        <v>45.575916686493983</v>
      </c>
      <c r="P47">
        <f t="shared" si="5"/>
        <v>1</v>
      </c>
      <c r="Q47">
        <f>PMTable!AG45</f>
        <v>7.7979024914753232</v>
      </c>
      <c r="R47">
        <f t="shared" si="6"/>
        <v>1</v>
      </c>
      <c r="S47">
        <f>PMTable!AH45</f>
        <v>0</v>
      </c>
      <c r="T47">
        <f t="shared" si="7"/>
        <v>1</v>
      </c>
      <c r="V47">
        <v>42</v>
      </c>
      <c r="W47">
        <f>PMTable!O45</f>
        <v>0.68576461206859685</v>
      </c>
      <c r="X47">
        <f t="shared" si="8"/>
        <v>1</v>
      </c>
      <c r="Y47">
        <f>PMTable!P45</f>
        <v>0.92752190278241675</v>
      </c>
      <c r="Z47">
        <f t="shared" si="9"/>
        <v>0</v>
      </c>
      <c r="AA47">
        <f>PMTable!Q45</f>
        <v>0.93836311741519829</v>
      </c>
      <c r="AB47">
        <f t="shared" si="10"/>
        <v>0</v>
      </c>
      <c r="AC47">
        <f>PMTable!R45</f>
        <v>1</v>
      </c>
      <c r="AD47">
        <f t="shared" si="11"/>
        <v>0</v>
      </c>
    </row>
    <row r="48" spans="2:30" x14ac:dyDescent="0.25">
      <c r="B48">
        <v>43</v>
      </c>
      <c r="C48">
        <f>PMTable!W46</f>
        <v>1700</v>
      </c>
      <c r="D48">
        <f t="shared" si="0"/>
        <v>1</v>
      </c>
      <c r="E48">
        <f>PMTable!X46</f>
        <v>3000</v>
      </c>
      <c r="F48">
        <f t="shared" si="1"/>
        <v>1</v>
      </c>
      <c r="G48">
        <f>PMTable!Y46</f>
        <v>1800</v>
      </c>
      <c r="H48">
        <f t="shared" si="2"/>
        <v>1</v>
      </c>
      <c r="I48">
        <f>PMTable!Z46</f>
        <v>5800</v>
      </c>
      <c r="J48">
        <f t="shared" si="3"/>
        <v>0</v>
      </c>
      <c r="L48">
        <v>43</v>
      </c>
      <c r="M48">
        <f>PMTable!AE46</f>
        <v>44.336647397060425</v>
      </c>
      <c r="N48">
        <f t="shared" si="4"/>
        <v>1</v>
      </c>
      <c r="O48">
        <f>PMTable!AF46</f>
        <v>31.026745516487082</v>
      </c>
      <c r="P48">
        <f t="shared" si="5"/>
        <v>1</v>
      </c>
      <c r="Q48">
        <f>PMTable!AG46</f>
        <v>20.30062910665934</v>
      </c>
      <c r="R48">
        <f t="shared" si="6"/>
        <v>1</v>
      </c>
      <c r="S48">
        <f>PMTable!AH46</f>
        <v>10.536804220143889</v>
      </c>
      <c r="T48">
        <f t="shared" si="7"/>
        <v>1</v>
      </c>
      <c r="V48">
        <v>43</v>
      </c>
      <c r="W48">
        <f>PMTable!O46</f>
        <v>0.77556031414315107</v>
      </c>
      <c r="X48">
        <f t="shared" si="8"/>
        <v>0</v>
      </c>
      <c r="Y48">
        <f>PMTable!P46</f>
        <v>0.87924812564429644</v>
      </c>
      <c r="Z48">
        <f t="shared" si="9"/>
        <v>0</v>
      </c>
      <c r="AA48">
        <f>PMTable!Q46</f>
        <v>0.95381585216243048</v>
      </c>
      <c r="AB48">
        <f t="shared" si="10"/>
        <v>0</v>
      </c>
      <c r="AC48">
        <f>PMTable!R46</f>
        <v>0.95636860944521485</v>
      </c>
      <c r="AD48">
        <f t="shared" si="11"/>
        <v>0</v>
      </c>
    </row>
    <row r="49" spans="2:30" x14ac:dyDescent="0.25">
      <c r="B49">
        <v>44</v>
      </c>
      <c r="C49">
        <f>PMTable!W47</f>
        <v>800</v>
      </c>
      <c r="D49">
        <f t="shared" si="0"/>
        <v>1</v>
      </c>
      <c r="E49">
        <f>PMTable!X47</f>
        <v>2600</v>
      </c>
      <c r="F49">
        <f t="shared" si="1"/>
        <v>1</v>
      </c>
      <c r="G49">
        <f>PMTable!Y47</f>
        <v>2600</v>
      </c>
      <c r="H49">
        <f t="shared" si="2"/>
        <v>1</v>
      </c>
      <c r="I49">
        <f>PMTable!Z47</f>
        <v>4700</v>
      </c>
      <c r="J49">
        <f t="shared" si="3"/>
        <v>1</v>
      </c>
      <c r="L49">
        <v>44</v>
      </c>
      <c r="M49">
        <f>PMTable!AE47</f>
        <v>24.000262872564136</v>
      </c>
      <c r="N49">
        <f t="shared" si="4"/>
        <v>1</v>
      </c>
      <c r="O49">
        <f>PMTable!AF47</f>
        <v>45.218669445384073</v>
      </c>
      <c r="P49">
        <f t="shared" si="5"/>
        <v>1</v>
      </c>
      <c r="Q49">
        <f>PMTable!AG47</f>
        <v>34.528054688879124</v>
      </c>
      <c r="R49">
        <f t="shared" si="6"/>
        <v>1</v>
      </c>
      <c r="S49">
        <f>PMTable!AH47</f>
        <v>10.472520149102388</v>
      </c>
      <c r="T49">
        <f t="shared" si="7"/>
        <v>1</v>
      </c>
      <c r="V49">
        <v>44</v>
      </c>
      <c r="W49">
        <f>PMTable!O47</f>
        <v>0.90640032205308141</v>
      </c>
      <c r="X49">
        <f t="shared" si="8"/>
        <v>0</v>
      </c>
      <c r="Y49">
        <f>PMTable!P47</f>
        <v>0.93198566558643814</v>
      </c>
      <c r="Z49">
        <f t="shared" si="9"/>
        <v>0</v>
      </c>
      <c r="AA49">
        <f>PMTable!Q47</f>
        <v>0.899720134684868</v>
      </c>
      <c r="AB49">
        <f t="shared" si="10"/>
        <v>0</v>
      </c>
      <c r="AC49">
        <f>PMTable!R47</f>
        <v>0.97496969386122112</v>
      </c>
      <c r="AD49">
        <f t="shared" si="11"/>
        <v>0</v>
      </c>
    </row>
    <row r="50" spans="2:30" x14ac:dyDescent="0.25">
      <c r="B50">
        <v>45</v>
      </c>
      <c r="C50">
        <f>PMTable!W48</f>
        <v>2150</v>
      </c>
      <c r="D50">
        <f t="shared" si="0"/>
        <v>1</v>
      </c>
      <c r="E50">
        <f>PMTable!X48</f>
        <v>2800</v>
      </c>
      <c r="F50">
        <f t="shared" si="1"/>
        <v>1</v>
      </c>
      <c r="G50">
        <f>PMTable!Y48</f>
        <v>2600</v>
      </c>
      <c r="H50">
        <f t="shared" si="2"/>
        <v>1</v>
      </c>
      <c r="I50">
        <f>PMTable!Z48</f>
        <v>3600</v>
      </c>
      <c r="J50">
        <f t="shared" si="3"/>
        <v>1</v>
      </c>
      <c r="L50">
        <v>45</v>
      </c>
      <c r="M50">
        <f>PMTable!AE48</f>
        <v>81.704239564799764</v>
      </c>
      <c r="N50">
        <f t="shared" si="4"/>
        <v>0</v>
      </c>
      <c r="O50">
        <f>PMTable!AF48</f>
        <v>53.390218833108989</v>
      </c>
      <c r="P50">
        <f t="shared" si="5"/>
        <v>1</v>
      </c>
      <c r="Q50">
        <f>PMTable!AG48</f>
        <v>34.623325141372341</v>
      </c>
      <c r="R50">
        <f t="shared" si="6"/>
        <v>1</v>
      </c>
      <c r="S50">
        <f>PMTable!AH48</f>
        <v>4.6477095927433147</v>
      </c>
      <c r="T50">
        <f t="shared" si="7"/>
        <v>1</v>
      </c>
      <c r="V50">
        <v>45</v>
      </c>
      <c r="W50">
        <f>PMTable!O48</f>
        <v>0.7059253287637326</v>
      </c>
      <c r="X50">
        <f t="shared" si="8"/>
        <v>0</v>
      </c>
      <c r="Y50">
        <f>PMTable!P48</f>
        <v>0.8712012766181958</v>
      </c>
      <c r="Z50">
        <f t="shared" si="9"/>
        <v>0</v>
      </c>
      <c r="AA50">
        <f>PMTable!Q48</f>
        <v>0.92001826157833577</v>
      </c>
      <c r="AB50">
        <f t="shared" si="10"/>
        <v>0</v>
      </c>
      <c r="AC50">
        <f>PMTable!R48</f>
        <v>0.98783588684234336</v>
      </c>
      <c r="AD50">
        <f t="shared" si="11"/>
        <v>0</v>
      </c>
    </row>
    <row r="51" spans="2:30" x14ac:dyDescent="0.25">
      <c r="B51">
        <v>46</v>
      </c>
      <c r="C51">
        <f>PMTable!W49</f>
        <v>1700</v>
      </c>
      <c r="D51">
        <f t="shared" si="0"/>
        <v>1</v>
      </c>
      <c r="E51">
        <f>PMTable!X49</f>
        <v>2600</v>
      </c>
      <c r="F51">
        <f t="shared" si="1"/>
        <v>1</v>
      </c>
      <c r="G51">
        <f>PMTable!Y49</f>
        <v>2200</v>
      </c>
      <c r="H51">
        <f t="shared" si="2"/>
        <v>1</v>
      </c>
      <c r="I51">
        <f>PMTable!Z49</f>
        <v>3600</v>
      </c>
      <c r="J51">
        <f t="shared" si="3"/>
        <v>1</v>
      </c>
      <c r="L51">
        <v>46</v>
      </c>
      <c r="M51">
        <f>PMTable!AE49</f>
        <v>80.616331555468804</v>
      </c>
      <c r="N51">
        <f t="shared" si="4"/>
        <v>0</v>
      </c>
      <c r="O51">
        <f>PMTable!AF49</f>
        <v>37.864124417471473</v>
      </c>
      <c r="P51">
        <f t="shared" si="5"/>
        <v>1</v>
      </c>
      <c r="Q51">
        <f>PMTable!AG49</f>
        <v>41.823558302105077</v>
      </c>
      <c r="R51">
        <f t="shared" si="6"/>
        <v>1</v>
      </c>
      <c r="S51">
        <f>PMTable!AH49</f>
        <v>4.7702141272621761</v>
      </c>
      <c r="T51">
        <f t="shared" si="7"/>
        <v>1</v>
      </c>
      <c r="V51">
        <v>46</v>
      </c>
      <c r="W51">
        <f>PMTable!O49</f>
        <v>0.75507997013919204</v>
      </c>
      <c r="X51">
        <f t="shared" si="8"/>
        <v>0</v>
      </c>
      <c r="Y51">
        <f>PMTable!P49</f>
        <v>0.92587545015363892</v>
      </c>
      <c r="Z51">
        <f t="shared" si="9"/>
        <v>0</v>
      </c>
      <c r="AA51">
        <f>PMTable!Q49</f>
        <v>0.87574566966084011</v>
      </c>
      <c r="AB51">
        <f t="shared" si="10"/>
        <v>0</v>
      </c>
      <c r="AC51">
        <f>PMTable!R49</f>
        <v>0.98552889532560561</v>
      </c>
      <c r="AD51">
        <f t="shared" si="11"/>
        <v>0</v>
      </c>
    </row>
    <row r="52" spans="2:30" x14ac:dyDescent="0.25">
      <c r="B52">
        <v>47</v>
      </c>
      <c r="C52">
        <f>PMTable!W50</f>
        <v>1400</v>
      </c>
      <c r="D52">
        <f t="shared" si="0"/>
        <v>1</v>
      </c>
      <c r="E52">
        <f>PMTable!X50</f>
        <v>2400</v>
      </c>
      <c r="F52">
        <f t="shared" si="1"/>
        <v>1</v>
      </c>
      <c r="G52">
        <f>PMTable!Y50</f>
        <v>2600</v>
      </c>
      <c r="H52">
        <f t="shared" si="2"/>
        <v>1</v>
      </c>
      <c r="I52">
        <f>PMTable!Z50</f>
        <v>5800</v>
      </c>
      <c r="J52">
        <f t="shared" si="3"/>
        <v>0</v>
      </c>
      <c r="L52">
        <v>47</v>
      </c>
      <c r="M52">
        <f>PMTable!AE50</f>
        <v>47.135540493965806</v>
      </c>
      <c r="N52">
        <f t="shared" si="4"/>
        <v>1</v>
      </c>
      <c r="O52">
        <f>PMTable!AF50</f>
        <v>46.46467747606092</v>
      </c>
      <c r="P52">
        <f t="shared" si="5"/>
        <v>1</v>
      </c>
      <c r="Q52">
        <f>PMTable!AG50</f>
        <v>39.606365381599133</v>
      </c>
      <c r="R52">
        <f t="shared" si="6"/>
        <v>1</v>
      </c>
      <c r="S52">
        <f>PMTable!AH50</f>
        <v>13.999330862007341</v>
      </c>
      <c r="T52">
        <f t="shared" si="7"/>
        <v>1</v>
      </c>
      <c r="V52">
        <v>47</v>
      </c>
      <c r="W52">
        <f>PMTable!O50</f>
        <v>0.79496740512816444</v>
      </c>
      <c r="X52">
        <f t="shared" si="8"/>
        <v>0</v>
      </c>
      <c r="Y52">
        <f>PMTable!P50</f>
        <v>0.87777178995705185</v>
      </c>
      <c r="Z52">
        <f t="shared" si="9"/>
        <v>0</v>
      </c>
      <c r="AA52">
        <f>PMTable!Q50</f>
        <v>0.87736149174241373</v>
      </c>
      <c r="AB52">
        <f t="shared" si="10"/>
        <v>0</v>
      </c>
      <c r="AC52">
        <f>PMTable!R50</f>
        <v>0.96121888711145398</v>
      </c>
      <c r="AD52">
        <f t="shared" si="11"/>
        <v>0</v>
      </c>
    </row>
    <row r="53" spans="2:30" x14ac:dyDescent="0.25">
      <c r="B53">
        <v>48</v>
      </c>
      <c r="C53">
        <f>PMTable!W51</f>
        <v>1700</v>
      </c>
      <c r="D53">
        <f t="shared" si="0"/>
        <v>1</v>
      </c>
      <c r="E53">
        <f>PMTable!X51</f>
        <v>3200</v>
      </c>
      <c r="F53">
        <f t="shared" si="1"/>
        <v>1</v>
      </c>
      <c r="G53">
        <f>PMTable!Y51</f>
        <v>2200</v>
      </c>
      <c r="H53">
        <f t="shared" si="2"/>
        <v>1</v>
      </c>
      <c r="I53">
        <f>PMTable!Z51</f>
        <v>5800</v>
      </c>
      <c r="J53">
        <f t="shared" si="3"/>
        <v>0</v>
      </c>
      <c r="L53">
        <v>48</v>
      </c>
      <c r="M53">
        <f>PMTable!AE51</f>
        <v>89.525311596357113</v>
      </c>
      <c r="N53">
        <f t="shared" si="4"/>
        <v>0</v>
      </c>
      <c r="O53">
        <f>PMTable!AF51</f>
        <v>54.724849610652875</v>
      </c>
      <c r="P53">
        <f t="shared" si="5"/>
        <v>1</v>
      </c>
      <c r="Q53">
        <f>PMTable!AG51</f>
        <v>31.474749737622297</v>
      </c>
      <c r="R53">
        <f t="shared" si="6"/>
        <v>1</v>
      </c>
      <c r="S53">
        <f>PMTable!AH51</f>
        <v>8.5490912536777159</v>
      </c>
      <c r="T53">
        <f t="shared" si="7"/>
        <v>1</v>
      </c>
      <c r="V53">
        <v>48</v>
      </c>
      <c r="W53">
        <f>PMTable!O51</f>
        <v>0.72065825017759255</v>
      </c>
      <c r="X53">
        <f t="shared" si="8"/>
        <v>0</v>
      </c>
      <c r="Y53">
        <f>PMTable!P51</f>
        <v>0.91144145771618357</v>
      </c>
      <c r="Z53">
        <f t="shared" si="9"/>
        <v>0</v>
      </c>
      <c r="AA53">
        <f>PMTable!Q51</f>
        <v>0.92163178748415486</v>
      </c>
      <c r="AB53">
        <f t="shared" si="10"/>
        <v>0</v>
      </c>
      <c r="AC53">
        <f>PMTable!R51</f>
        <v>0.97005947844473595</v>
      </c>
      <c r="AD53">
        <f t="shared" si="11"/>
        <v>0</v>
      </c>
    </row>
    <row r="54" spans="2:30" x14ac:dyDescent="0.25">
      <c r="B54">
        <v>49</v>
      </c>
      <c r="C54">
        <f>PMTable!W52</f>
        <v>1850</v>
      </c>
      <c r="D54">
        <f t="shared" si="0"/>
        <v>1</v>
      </c>
      <c r="E54">
        <f>PMTable!X52</f>
        <v>2000</v>
      </c>
      <c r="F54">
        <f t="shared" si="1"/>
        <v>1</v>
      </c>
      <c r="G54">
        <f>PMTable!Y52</f>
        <v>3800</v>
      </c>
      <c r="H54">
        <f t="shared" si="2"/>
        <v>1</v>
      </c>
      <c r="I54">
        <f>PMTable!Z52</f>
        <v>6900</v>
      </c>
      <c r="J54">
        <f t="shared" si="3"/>
        <v>0</v>
      </c>
      <c r="L54">
        <v>49</v>
      </c>
      <c r="M54">
        <f>PMTable!AE52</f>
        <v>63.208515345466743</v>
      </c>
      <c r="N54">
        <f t="shared" si="4"/>
        <v>0</v>
      </c>
      <c r="O54">
        <f>PMTable!AF52</f>
        <v>28.798394813158062</v>
      </c>
      <c r="P54">
        <f t="shared" si="5"/>
        <v>1</v>
      </c>
      <c r="Q54">
        <f>PMTable!AG52</f>
        <v>47.772202008382493</v>
      </c>
      <c r="R54">
        <f t="shared" si="6"/>
        <v>1</v>
      </c>
      <c r="S54">
        <f>PMTable!AH52</f>
        <v>35.971209219181681</v>
      </c>
      <c r="T54">
        <f t="shared" si="7"/>
        <v>1</v>
      </c>
      <c r="V54">
        <v>49</v>
      </c>
      <c r="W54">
        <f>PMTable!O52</f>
        <v>0.75514353670602974</v>
      </c>
      <c r="X54">
        <f t="shared" si="8"/>
        <v>0</v>
      </c>
      <c r="Y54">
        <f>PMTable!P52</f>
        <v>0.92918006081714821</v>
      </c>
      <c r="Z54">
        <f t="shared" si="9"/>
        <v>0</v>
      </c>
      <c r="AA54">
        <f>PMTable!Q52</f>
        <v>0.88586110781569305</v>
      </c>
      <c r="AB54">
        <f t="shared" si="10"/>
        <v>0</v>
      </c>
      <c r="AC54">
        <f>PMTable!R52</f>
        <v>0.91602065161419377</v>
      </c>
      <c r="AD54">
        <f t="shared" si="11"/>
        <v>0</v>
      </c>
    </row>
    <row r="55" spans="2:30" x14ac:dyDescent="0.25">
      <c r="B55">
        <v>50</v>
      </c>
      <c r="C55">
        <f>PMTable!W53</f>
        <v>1550</v>
      </c>
      <c r="D55">
        <f t="shared" si="0"/>
        <v>1</v>
      </c>
      <c r="E55">
        <f>PMTable!X53</f>
        <v>3400</v>
      </c>
      <c r="F55">
        <f t="shared" si="1"/>
        <v>1</v>
      </c>
      <c r="G55">
        <f>PMTable!Y53</f>
        <v>4200</v>
      </c>
      <c r="H55">
        <f t="shared" si="2"/>
        <v>1</v>
      </c>
      <c r="I55">
        <f>PMTable!Z53</f>
        <v>3600</v>
      </c>
      <c r="J55">
        <f t="shared" si="3"/>
        <v>1</v>
      </c>
      <c r="L55">
        <v>50</v>
      </c>
      <c r="M55">
        <f>PMTable!AE53</f>
        <v>61.014428486233911</v>
      </c>
      <c r="N55">
        <f t="shared" si="4"/>
        <v>0</v>
      </c>
      <c r="O55">
        <f>PMTable!AF53</f>
        <v>59.042915201635928</v>
      </c>
      <c r="P55">
        <f t="shared" si="5"/>
        <v>0</v>
      </c>
      <c r="Q55">
        <f>PMTable!AG53</f>
        <v>120.20908999470328</v>
      </c>
      <c r="R55">
        <f t="shared" si="6"/>
        <v>0</v>
      </c>
      <c r="S55">
        <f>PMTable!AH53</f>
        <v>9.842852851865171</v>
      </c>
      <c r="T55">
        <f t="shared" si="7"/>
        <v>1</v>
      </c>
      <c r="V55">
        <v>50</v>
      </c>
      <c r="W55">
        <f>PMTable!O53</f>
        <v>0.78941493236060267</v>
      </c>
      <c r="X55">
        <f t="shared" si="8"/>
        <v>0</v>
      </c>
      <c r="Y55">
        <f>PMTable!P53</f>
        <v>0.85703518200195172</v>
      </c>
      <c r="Z55">
        <f t="shared" si="9"/>
        <v>0</v>
      </c>
      <c r="AA55">
        <f>PMTable!Q53</f>
        <v>0.72543845776818106</v>
      </c>
      <c r="AB55">
        <f t="shared" si="10"/>
        <v>0</v>
      </c>
      <c r="AC55">
        <f>PMTable!R53</f>
        <v>0.98156588673336287</v>
      </c>
      <c r="AD55">
        <f t="shared" si="11"/>
        <v>0</v>
      </c>
    </row>
    <row r="56" spans="2:30" x14ac:dyDescent="0.25">
      <c r="B56">
        <v>51</v>
      </c>
      <c r="C56">
        <f>PMTable!W54</f>
        <v>2000</v>
      </c>
      <c r="D56">
        <f t="shared" si="0"/>
        <v>1</v>
      </c>
      <c r="E56">
        <f>PMTable!X54</f>
        <v>3000</v>
      </c>
      <c r="F56">
        <f t="shared" si="1"/>
        <v>1</v>
      </c>
      <c r="G56">
        <f>PMTable!Y54</f>
        <v>3400</v>
      </c>
      <c r="H56">
        <f t="shared" si="2"/>
        <v>1</v>
      </c>
      <c r="I56">
        <f>PMTable!Z54</f>
        <v>2500</v>
      </c>
      <c r="J56">
        <f t="shared" si="3"/>
        <v>1</v>
      </c>
      <c r="L56">
        <v>51</v>
      </c>
      <c r="M56">
        <f>PMTable!AE54</f>
        <v>70.297420833313041</v>
      </c>
      <c r="N56">
        <f t="shared" si="4"/>
        <v>0</v>
      </c>
      <c r="O56">
        <f>PMTable!AF54</f>
        <v>51.323511379261937</v>
      </c>
      <c r="P56">
        <f t="shared" si="5"/>
        <v>1</v>
      </c>
      <c r="Q56">
        <f>PMTable!AG54</f>
        <v>45.490612439549992</v>
      </c>
      <c r="R56">
        <f t="shared" si="6"/>
        <v>1</v>
      </c>
      <c r="S56">
        <f>PMTable!AH54</f>
        <v>0</v>
      </c>
      <c r="T56">
        <f t="shared" si="7"/>
        <v>1</v>
      </c>
      <c r="V56">
        <v>51</v>
      </c>
      <c r="W56">
        <f>PMTable!O54</f>
        <v>0.72687141213741391</v>
      </c>
      <c r="X56">
        <f t="shared" si="8"/>
        <v>0</v>
      </c>
      <c r="Y56">
        <f>PMTable!P54</f>
        <v>0.84521384756210949</v>
      </c>
      <c r="Z56">
        <f t="shared" si="9"/>
        <v>0</v>
      </c>
      <c r="AA56">
        <f>PMTable!Q54</f>
        <v>0.87873510440621994</v>
      </c>
      <c r="AB56">
        <f t="shared" si="10"/>
        <v>0</v>
      </c>
      <c r="AC56">
        <f>PMTable!R54</f>
        <v>1</v>
      </c>
      <c r="AD56">
        <f t="shared" si="11"/>
        <v>0</v>
      </c>
    </row>
    <row r="57" spans="2:30" x14ac:dyDescent="0.25">
      <c r="B57">
        <v>52</v>
      </c>
      <c r="C57">
        <f>PMTable!W55</f>
        <v>1850</v>
      </c>
      <c r="D57">
        <f t="shared" si="0"/>
        <v>1</v>
      </c>
      <c r="E57">
        <f>PMTable!X55</f>
        <v>2600</v>
      </c>
      <c r="F57">
        <f t="shared" si="1"/>
        <v>1</v>
      </c>
      <c r="G57">
        <f>PMTable!Y55</f>
        <v>2600</v>
      </c>
      <c r="H57">
        <f t="shared" si="2"/>
        <v>1</v>
      </c>
      <c r="I57">
        <f>PMTable!Z55</f>
        <v>2500</v>
      </c>
      <c r="J57">
        <f t="shared" si="3"/>
        <v>1</v>
      </c>
      <c r="L57">
        <v>52</v>
      </c>
      <c r="M57">
        <f>PMTable!AE55</f>
        <v>22</v>
      </c>
      <c r="N57">
        <f t="shared" si="4"/>
        <v>1</v>
      </c>
      <c r="O57">
        <f>PMTable!AF55</f>
        <v>40.26727024701308</v>
      </c>
      <c r="P57">
        <f t="shared" si="5"/>
        <v>1</v>
      </c>
      <c r="Q57">
        <f>PMTable!AG55</f>
        <v>44.66541013402307</v>
      </c>
      <c r="R57">
        <f t="shared" si="6"/>
        <v>1</v>
      </c>
      <c r="S57">
        <f>PMTable!AH55</f>
        <v>0</v>
      </c>
      <c r="T57">
        <f t="shared" si="7"/>
        <v>1</v>
      </c>
      <c r="V57">
        <v>52</v>
      </c>
      <c r="W57">
        <f>PMTable!O55</f>
        <v>0.75942657834256011</v>
      </c>
      <c r="X57">
        <f t="shared" si="8"/>
        <v>0</v>
      </c>
      <c r="Y57">
        <f>PMTable!P55</f>
        <v>0.8464840511354077</v>
      </c>
      <c r="Z57">
        <f t="shared" si="9"/>
        <v>0</v>
      </c>
      <c r="AA57">
        <f>PMTable!Q55</f>
        <v>0.89052686709561357</v>
      </c>
      <c r="AB57">
        <f t="shared" si="10"/>
        <v>0</v>
      </c>
      <c r="AC57">
        <f>PMTable!R55</f>
        <v>1</v>
      </c>
      <c r="AD57">
        <f t="shared" si="11"/>
        <v>0</v>
      </c>
    </row>
    <row r="58" spans="2:30" x14ac:dyDescent="0.25">
      <c r="B58">
        <v>53</v>
      </c>
      <c r="C58">
        <f>PMTable!W56</f>
        <v>1400</v>
      </c>
      <c r="D58">
        <f t="shared" si="0"/>
        <v>1</v>
      </c>
      <c r="E58">
        <f>PMTable!X56</f>
        <v>3200</v>
      </c>
      <c r="F58">
        <f t="shared" si="1"/>
        <v>1</v>
      </c>
      <c r="G58">
        <f>PMTable!Y56</f>
        <v>3000</v>
      </c>
      <c r="H58">
        <f t="shared" si="2"/>
        <v>1</v>
      </c>
      <c r="I58">
        <f>PMTable!Z56</f>
        <v>2500</v>
      </c>
      <c r="J58">
        <f t="shared" si="3"/>
        <v>1</v>
      </c>
      <c r="L58">
        <v>53</v>
      </c>
      <c r="M58">
        <f>PMTable!AE56</f>
        <v>16</v>
      </c>
      <c r="N58">
        <f t="shared" si="4"/>
        <v>1</v>
      </c>
      <c r="O58">
        <f>PMTable!AF56</f>
        <v>32.923115050538506</v>
      </c>
      <c r="P58">
        <f t="shared" si="5"/>
        <v>1</v>
      </c>
      <c r="Q58">
        <f>PMTable!AG56</f>
        <v>52.472602388533502</v>
      </c>
      <c r="R58">
        <f t="shared" si="6"/>
        <v>1</v>
      </c>
      <c r="S58">
        <f>PMTable!AH56</f>
        <v>0</v>
      </c>
      <c r="T58">
        <f t="shared" si="7"/>
        <v>1</v>
      </c>
      <c r="V58">
        <v>53</v>
      </c>
      <c r="W58">
        <f>PMTable!O56</f>
        <v>0.82573564339721173</v>
      </c>
      <c r="X58">
        <f t="shared" si="8"/>
        <v>0</v>
      </c>
      <c r="Y58">
        <f>PMTable!P56</f>
        <v>0.91369347641364762</v>
      </c>
      <c r="Z58">
        <f t="shared" si="9"/>
        <v>0</v>
      </c>
      <c r="AA58">
        <f>PMTable!Q56</f>
        <v>0.8476802420820303</v>
      </c>
      <c r="AB58">
        <f t="shared" si="10"/>
        <v>0</v>
      </c>
      <c r="AC58">
        <f>PMTable!R56</f>
        <v>1</v>
      </c>
      <c r="AD58">
        <f t="shared" si="11"/>
        <v>0</v>
      </c>
    </row>
    <row r="59" spans="2:30" x14ac:dyDescent="0.25">
      <c r="B59">
        <v>54</v>
      </c>
      <c r="C59">
        <f>PMTable!W57</f>
        <v>1100</v>
      </c>
      <c r="D59">
        <f t="shared" si="0"/>
        <v>1</v>
      </c>
      <c r="E59">
        <f>PMTable!X57</f>
        <v>1800</v>
      </c>
      <c r="F59">
        <f t="shared" si="1"/>
        <v>1</v>
      </c>
      <c r="G59">
        <f>PMTable!Y57</f>
        <v>3800</v>
      </c>
      <c r="H59">
        <f t="shared" si="2"/>
        <v>1</v>
      </c>
      <c r="I59">
        <f>PMTable!Z57</f>
        <v>2500</v>
      </c>
      <c r="J59">
        <f t="shared" si="3"/>
        <v>1</v>
      </c>
      <c r="L59">
        <v>54</v>
      </c>
      <c r="M59">
        <f>PMTable!AE57</f>
        <v>66.21247937890945</v>
      </c>
      <c r="N59">
        <f t="shared" si="4"/>
        <v>0</v>
      </c>
      <c r="O59">
        <f>PMTable!AF57</f>
        <v>15.351280676236218</v>
      </c>
      <c r="P59">
        <f t="shared" si="5"/>
        <v>1</v>
      </c>
      <c r="Q59">
        <f>PMTable!AG57</f>
        <v>71.419597641371354</v>
      </c>
      <c r="R59">
        <f t="shared" si="6"/>
        <v>0</v>
      </c>
      <c r="S59">
        <f>PMTable!AH57</f>
        <v>0</v>
      </c>
      <c r="T59">
        <f t="shared" si="7"/>
        <v>1</v>
      </c>
      <c r="V59">
        <v>54</v>
      </c>
      <c r="W59">
        <f>PMTable!O57</f>
        <v>0.85069128302893648</v>
      </c>
      <c r="X59">
        <f t="shared" si="8"/>
        <v>0</v>
      </c>
      <c r="Y59">
        <f>PMTable!P57</f>
        <v>0.93956297771258557</v>
      </c>
      <c r="Z59">
        <f t="shared" si="9"/>
        <v>0</v>
      </c>
      <c r="AA59">
        <f>PMTable!Q57</f>
        <v>0.82862397145283651</v>
      </c>
      <c r="AB59">
        <f t="shared" si="10"/>
        <v>0</v>
      </c>
      <c r="AC59">
        <f>PMTable!R57</f>
        <v>1</v>
      </c>
      <c r="AD59">
        <f t="shared" si="11"/>
        <v>0</v>
      </c>
    </row>
    <row r="60" spans="2:30" x14ac:dyDescent="0.25">
      <c r="B60">
        <v>55</v>
      </c>
      <c r="C60">
        <f>PMTable!W58</f>
        <v>1550</v>
      </c>
      <c r="D60">
        <f t="shared" si="0"/>
        <v>1</v>
      </c>
      <c r="E60">
        <f>PMTable!X58</f>
        <v>2400</v>
      </c>
      <c r="F60">
        <f t="shared" si="1"/>
        <v>1</v>
      </c>
      <c r="G60">
        <f>PMTable!Y58</f>
        <v>3000</v>
      </c>
      <c r="H60">
        <f t="shared" si="2"/>
        <v>1</v>
      </c>
      <c r="I60">
        <f>PMTable!Z58</f>
        <v>4700</v>
      </c>
      <c r="J60">
        <f t="shared" si="3"/>
        <v>1</v>
      </c>
      <c r="L60">
        <v>55</v>
      </c>
      <c r="M60">
        <f>PMTable!AE58</f>
        <v>57.247419287756699</v>
      </c>
      <c r="N60">
        <f t="shared" si="4"/>
        <v>0</v>
      </c>
      <c r="O60">
        <f>PMTable!AF58</f>
        <v>37.772496658626189</v>
      </c>
      <c r="P60">
        <f t="shared" si="5"/>
        <v>1</v>
      </c>
      <c r="Q60">
        <f>PMTable!AG58</f>
        <v>66.813549484037352</v>
      </c>
      <c r="R60">
        <f t="shared" si="6"/>
        <v>0</v>
      </c>
      <c r="S60">
        <f>PMTable!AH58</f>
        <v>5.7581655986362179</v>
      </c>
      <c r="T60">
        <f t="shared" si="7"/>
        <v>1</v>
      </c>
      <c r="V60">
        <v>55</v>
      </c>
      <c r="W60">
        <f>PMTable!O58</f>
        <v>0.74312565350853932</v>
      </c>
      <c r="X60">
        <f t="shared" si="8"/>
        <v>0</v>
      </c>
      <c r="Y60">
        <f>PMTable!P58</f>
        <v>0.88656128694089509</v>
      </c>
      <c r="Z60">
        <f t="shared" si="9"/>
        <v>0</v>
      </c>
      <c r="AA60">
        <f>PMTable!Q58</f>
        <v>0.8577287166115487</v>
      </c>
      <c r="AB60">
        <f t="shared" si="10"/>
        <v>0</v>
      </c>
      <c r="AC60">
        <f>PMTable!R58</f>
        <v>0.97934467590266006</v>
      </c>
      <c r="AD60">
        <f t="shared" si="11"/>
        <v>0</v>
      </c>
    </row>
    <row r="61" spans="2:30" x14ac:dyDescent="0.25">
      <c r="B61">
        <v>56</v>
      </c>
      <c r="C61">
        <f>PMTable!W59</f>
        <v>1850</v>
      </c>
      <c r="D61">
        <f t="shared" si="0"/>
        <v>1</v>
      </c>
      <c r="E61">
        <f>PMTable!X59</f>
        <v>2600</v>
      </c>
      <c r="F61">
        <f t="shared" si="1"/>
        <v>1</v>
      </c>
      <c r="G61">
        <f>PMTable!Y59</f>
        <v>2600</v>
      </c>
      <c r="H61">
        <f t="shared" si="2"/>
        <v>1</v>
      </c>
      <c r="I61">
        <f>PMTable!Z59</f>
        <v>2500</v>
      </c>
      <c r="J61">
        <f t="shared" si="3"/>
        <v>1</v>
      </c>
      <c r="L61">
        <v>56</v>
      </c>
      <c r="M61">
        <f>PMTable!AE59</f>
        <v>82.687874963082905</v>
      </c>
      <c r="N61">
        <f t="shared" si="4"/>
        <v>0</v>
      </c>
      <c r="O61">
        <f>PMTable!AF59</f>
        <v>29.781643954590002</v>
      </c>
      <c r="P61">
        <f t="shared" si="5"/>
        <v>1</v>
      </c>
      <c r="Q61">
        <f>PMTable!AG59</f>
        <v>41.840521692895706</v>
      </c>
      <c r="R61">
        <f t="shared" si="6"/>
        <v>1</v>
      </c>
      <c r="S61">
        <f>PMTable!AH59</f>
        <v>0</v>
      </c>
      <c r="T61">
        <f t="shared" si="7"/>
        <v>1</v>
      </c>
      <c r="V61">
        <v>56</v>
      </c>
      <c r="W61">
        <f>PMTable!O59</f>
        <v>0.76662931655959488</v>
      </c>
      <c r="X61">
        <f t="shared" si="8"/>
        <v>0</v>
      </c>
      <c r="Y61">
        <f>PMTable!P59</f>
        <v>0.89804763278762689</v>
      </c>
      <c r="Z61">
        <f t="shared" si="9"/>
        <v>0</v>
      </c>
      <c r="AA61">
        <f>PMTable!Q59</f>
        <v>0.89408251652158599</v>
      </c>
      <c r="AB61">
        <f t="shared" si="10"/>
        <v>0</v>
      </c>
      <c r="AC61">
        <f>PMTable!R59</f>
        <v>1</v>
      </c>
      <c r="AD61">
        <f t="shared" si="11"/>
        <v>0</v>
      </c>
    </row>
    <row r="62" spans="2:30" x14ac:dyDescent="0.25">
      <c r="B62">
        <v>57</v>
      </c>
      <c r="C62">
        <f>PMTable!W60</f>
        <v>1850</v>
      </c>
      <c r="D62">
        <f t="shared" si="0"/>
        <v>1</v>
      </c>
      <c r="E62">
        <f>PMTable!X60</f>
        <v>3200</v>
      </c>
      <c r="F62">
        <f t="shared" si="1"/>
        <v>1</v>
      </c>
      <c r="G62">
        <f>PMTable!Y60</f>
        <v>4200</v>
      </c>
      <c r="H62">
        <f t="shared" si="2"/>
        <v>1</v>
      </c>
      <c r="I62">
        <f>PMTable!Z60</f>
        <v>3600</v>
      </c>
      <c r="J62">
        <f t="shared" si="3"/>
        <v>1</v>
      </c>
      <c r="L62">
        <v>57</v>
      </c>
      <c r="M62">
        <f>PMTable!AE60</f>
        <v>33.159778563369308</v>
      </c>
      <c r="N62">
        <f t="shared" si="4"/>
        <v>1</v>
      </c>
      <c r="O62">
        <f>PMTable!AF60</f>
        <v>28</v>
      </c>
      <c r="P62">
        <f t="shared" si="5"/>
        <v>1</v>
      </c>
      <c r="Q62">
        <f>PMTable!AG60</f>
        <v>83.747374597634803</v>
      </c>
      <c r="R62">
        <f t="shared" si="6"/>
        <v>0</v>
      </c>
      <c r="S62">
        <f>PMTable!AH60</f>
        <v>3.6506311999379499</v>
      </c>
      <c r="T62">
        <f t="shared" si="7"/>
        <v>1</v>
      </c>
      <c r="V62">
        <v>57</v>
      </c>
      <c r="W62">
        <f>PMTable!O60</f>
        <v>0.76235531835886094</v>
      </c>
      <c r="X62">
        <f t="shared" si="8"/>
        <v>0</v>
      </c>
      <c r="Y62">
        <f>PMTable!P60</f>
        <v>0.87894036421015598</v>
      </c>
      <c r="Z62">
        <f t="shared" si="9"/>
        <v>0</v>
      </c>
      <c r="AA62">
        <f>PMTable!Q60</f>
        <v>0.80713649391310105</v>
      </c>
      <c r="AB62">
        <f t="shared" si="10"/>
        <v>0</v>
      </c>
      <c r="AC62">
        <f>PMTable!R60</f>
        <v>0.99014560327667345</v>
      </c>
      <c r="AD62">
        <f t="shared" si="11"/>
        <v>0</v>
      </c>
    </row>
    <row r="63" spans="2:30" x14ac:dyDescent="0.25">
      <c r="B63">
        <v>58</v>
      </c>
      <c r="C63">
        <f>PMTable!W61</f>
        <v>1100</v>
      </c>
      <c r="D63">
        <f t="shared" si="0"/>
        <v>1</v>
      </c>
      <c r="E63">
        <f>PMTable!X61</f>
        <v>2000</v>
      </c>
      <c r="F63">
        <f t="shared" si="1"/>
        <v>1</v>
      </c>
      <c r="G63">
        <f>PMTable!Y61</f>
        <v>3400</v>
      </c>
      <c r="H63">
        <f t="shared" si="2"/>
        <v>1</v>
      </c>
      <c r="I63">
        <f>PMTable!Z61</f>
        <v>3600</v>
      </c>
      <c r="J63">
        <f t="shared" si="3"/>
        <v>1</v>
      </c>
      <c r="L63">
        <v>58</v>
      </c>
      <c r="M63">
        <f>PMTable!AE61</f>
        <v>41.93898134839452</v>
      </c>
      <c r="N63">
        <f t="shared" si="4"/>
        <v>1</v>
      </c>
      <c r="O63">
        <f>PMTable!AF61</f>
        <v>19.082169936498158</v>
      </c>
      <c r="P63">
        <f t="shared" si="5"/>
        <v>1</v>
      </c>
      <c r="Q63">
        <f>PMTable!AG61</f>
        <v>76.979361234315689</v>
      </c>
      <c r="R63">
        <f t="shared" si="6"/>
        <v>0</v>
      </c>
      <c r="S63">
        <f>PMTable!AH61</f>
        <v>5.9684401177830981</v>
      </c>
      <c r="T63">
        <f t="shared" si="7"/>
        <v>1</v>
      </c>
      <c r="V63">
        <v>58</v>
      </c>
      <c r="W63">
        <f>PMTable!O61</f>
        <v>0.85719091465326802</v>
      </c>
      <c r="X63">
        <f t="shared" si="8"/>
        <v>0</v>
      </c>
      <c r="Y63">
        <f>PMTable!P61</f>
        <v>0.94303685278449245</v>
      </c>
      <c r="Z63">
        <f t="shared" si="9"/>
        <v>0</v>
      </c>
      <c r="AA63">
        <f>PMTable!Q61</f>
        <v>0.79933005463487872</v>
      </c>
      <c r="AB63">
        <f t="shared" si="10"/>
        <v>0</v>
      </c>
      <c r="AC63">
        <f>PMTable!R61</f>
        <v>0.98329484453046945</v>
      </c>
      <c r="AD63">
        <f t="shared" si="11"/>
        <v>0</v>
      </c>
    </row>
    <row r="64" spans="2:30" x14ac:dyDescent="0.25">
      <c r="B64">
        <v>59</v>
      </c>
      <c r="C64">
        <f>PMTable!W62</f>
        <v>2750</v>
      </c>
      <c r="D64">
        <f t="shared" si="0"/>
        <v>1</v>
      </c>
      <c r="E64">
        <f>PMTable!X62</f>
        <v>2800</v>
      </c>
      <c r="F64">
        <f t="shared" si="1"/>
        <v>1</v>
      </c>
      <c r="G64">
        <f>PMTable!Y62</f>
        <v>1800</v>
      </c>
      <c r="H64">
        <f t="shared" si="2"/>
        <v>1</v>
      </c>
      <c r="I64">
        <f>PMTable!Z62</f>
        <v>2500</v>
      </c>
      <c r="J64">
        <f t="shared" si="3"/>
        <v>1</v>
      </c>
      <c r="L64">
        <v>59</v>
      </c>
      <c r="M64">
        <f>PMTable!AE62</f>
        <v>192.28438636795005</v>
      </c>
      <c r="N64">
        <f t="shared" si="4"/>
        <v>0</v>
      </c>
      <c r="O64">
        <f>PMTable!AF62</f>
        <v>59.479480396485343</v>
      </c>
      <c r="P64">
        <f t="shared" si="5"/>
        <v>0</v>
      </c>
      <c r="Q64">
        <f>PMTable!AG62</f>
        <v>12.465791383425064</v>
      </c>
      <c r="R64">
        <f t="shared" si="6"/>
        <v>1</v>
      </c>
      <c r="S64">
        <f>PMTable!AH62</f>
        <v>0</v>
      </c>
      <c r="T64">
        <f t="shared" si="7"/>
        <v>1</v>
      </c>
      <c r="V64">
        <v>59</v>
      </c>
      <c r="W64">
        <f>PMTable!O62</f>
        <v>0.50490082936569669</v>
      </c>
      <c r="X64">
        <f t="shared" si="8"/>
        <v>1</v>
      </c>
      <c r="Y64">
        <f>PMTable!P62</f>
        <v>0.85340139639389467</v>
      </c>
      <c r="Z64">
        <f t="shared" si="9"/>
        <v>0</v>
      </c>
      <c r="AA64">
        <f>PMTable!Q62</f>
        <v>0.96118744200007966</v>
      </c>
      <c r="AB64">
        <f t="shared" si="10"/>
        <v>0</v>
      </c>
      <c r="AC64">
        <f>PMTable!R62</f>
        <v>1</v>
      </c>
      <c r="AD64">
        <f t="shared" si="11"/>
        <v>0</v>
      </c>
    </row>
    <row r="65" spans="2:30" x14ac:dyDescent="0.25">
      <c r="B65">
        <v>60</v>
      </c>
      <c r="C65">
        <f>PMTable!W63</f>
        <v>1850</v>
      </c>
      <c r="D65">
        <f t="shared" si="0"/>
        <v>1</v>
      </c>
      <c r="E65">
        <f>PMTable!X63</f>
        <v>2600</v>
      </c>
      <c r="F65">
        <f t="shared" si="1"/>
        <v>1</v>
      </c>
      <c r="G65">
        <f>PMTable!Y63</f>
        <v>2200</v>
      </c>
      <c r="H65">
        <f t="shared" si="2"/>
        <v>1</v>
      </c>
      <c r="I65">
        <f>PMTable!Z63</f>
        <v>3600</v>
      </c>
      <c r="J65">
        <f t="shared" si="3"/>
        <v>1</v>
      </c>
      <c r="L65">
        <v>60</v>
      </c>
      <c r="M65">
        <f>PMTable!AE63</f>
        <v>49.316206497396777</v>
      </c>
      <c r="N65">
        <f t="shared" si="4"/>
        <v>1</v>
      </c>
      <c r="O65">
        <f>PMTable!AF63</f>
        <v>35.124121774209364</v>
      </c>
      <c r="P65">
        <f t="shared" si="5"/>
        <v>1</v>
      </c>
      <c r="Q65">
        <f>PMTable!AG63</f>
        <v>26.692180397792914</v>
      </c>
      <c r="R65">
        <f t="shared" si="6"/>
        <v>1</v>
      </c>
      <c r="S65">
        <f>PMTable!AH63</f>
        <v>3.3505509519204733</v>
      </c>
      <c r="T65">
        <f t="shared" si="7"/>
        <v>1</v>
      </c>
      <c r="V65">
        <v>60</v>
      </c>
      <c r="W65">
        <f>PMTable!O63</f>
        <v>0.71014882395858003</v>
      </c>
      <c r="X65">
        <f t="shared" si="8"/>
        <v>0</v>
      </c>
      <c r="Y65">
        <f>PMTable!P63</f>
        <v>0.89755286068436169</v>
      </c>
      <c r="Z65">
        <f t="shared" si="9"/>
        <v>0</v>
      </c>
      <c r="AA65">
        <f>PMTable!Q63</f>
        <v>0.93143230936056276</v>
      </c>
      <c r="AB65">
        <f t="shared" si="10"/>
        <v>0</v>
      </c>
      <c r="AC65">
        <f>PMTable!R63</f>
        <v>0.98576573532723377</v>
      </c>
      <c r="AD65">
        <f t="shared" si="11"/>
        <v>0</v>
      </c>
    </row>
    <row r="66" spans="2:30" x14ac:dyDescent="0.25">
      <c r="B66">
        <v>61</v>
      </c>
      <c r="C66">
        <f>PMTable!W64</f>
        <v>1400</v>
      </c>
      <c r="D66">
        <f t="shared" si="0"/>
        <v>1</v>
      </c>
      <c r="E66">
        <f>PMTable!X64</f>
        <v>3200</v>
      </c>
      <c r="F66">
        <f t="shared" si="1"/>
        <v>1</v>
      </c>
      <c r="G66">
        <f>PMTable!Y64</f>
        <v>3800</v>
      </c>
      <c r="H66">
        <f t="shared" si="2"/>
        <v>1</v>
      </c>
      <c r="I66">
        <f>PMTable!Z64</f>
        <v>3600</v>
      </c>
      <c r="J66">
        <f t="shared" si="3"/>
        <v>1</v>
      </c>
      <c r="L66">
        <v>61</v>
      </c>
      <c r="M66">
        <f>PMTable!AE64</f>
        <v>16</v>
      </c>
      <c r="N66">
        <f t="shared" si="4"/>
        <v>1</v>
      </c>
      <c r="O66">
        <f>PMTable!AF64</f>
        <v>46.419081836773259</v>
      </c>
      <c r="P66">
        <f t="shared" si="5"/>
        <v>1</v>
      </c>
      <c r="Q66">
        <f>PMTable!AG64</f>
        <v>65.961980835399601</v>
      </c>
      <c r="R66">
        <f t="shared" si="6"/>
        <v>0</v>
      </c>
      <c r="S66">
        <f>PMTable!AH64</f>
        <v>7.1111604389084464</v>
      </c>
      <c r="T66">
        <f t="shared" si="7"/>
        <v>1</v>
      </c>
      <c r="V66">
        <v>61</v>
      </c>
      <c r="W66">
        <f>PMTable!O64</f>
        <v>0.82985306115688884</v>
      </c>
      <c r="X66">
        <f t="shared" si="8"/>
        <v>0</v>
      </c>
      <c r="Y66">
        <f>PMTable!P64</f>
        <v>0.86432904003077882</v>
      </c>
      <c r="Z66">
        <f t="shared" si="9"/>
        <v>0</v>
      </c>
      <c r="AA66">
        <f>PMTable!Q64</f>
        <v>0.80764936429541256</v>
      </c>
      <c r="AB66">
        <f t="shared" si="10"/>
        <v>0</v>
      </c>
      <c r="AC66">
        <f>PMTable!R64</f>
        <v>0.9829388663132822</v>
      </c>
      <c r="AD66">
        <f t="shared" si="11"/>
        <v>0</v>
      </c>
    </row>
    <row r="67" spans="2:30" x14ac:dyDescent="0.25">
      <c r="B67">
        <v>62</v>
      </c>
      <c r="C67">
        <f>PMTable!W65</f>
        <v>1850</v>
      </c>
      <c r="D67">
        <f t="shared" si="0"/>
        <v>1</v>
      </c>
      <c r="E67">
        <f>PMTable!X65</f>
        <v>1400</v>
      </c>
      <c r="F67">
        <f t="shared" si="1"/>
        <v>1</v>
      </c>
      <c r="G67">
        <f>PMTable!Y65</f>
        <v>1800</v>
      </c>
      <c r="H67">
        <f t="shared" si="2"/>
        <v>1</v>
      </c>
      <c r="I67">
        <f>PMTable!Z65</f>
        <v>5800</v>
      </c>
      <c r="J67">
        <f t="shared" si="3"/>
        <v>0</v>
      </c>
      <c r="L67">
        <v>62</v>
      </c>
      <c r="M67">
        <f>PMTable!AE65</f>
        <v>53.778153951149477</v>
      </c>
      <c r="N67">
        <f t="shared" si="4"/>
        <v>1</v>
      </c>
      <c r="O67">
        <f>PMTable!AF65</f>
        <v>10</v>
      </c>
      <c r="P67">
        <f t="shared" si="5"/>
        <v>1</v>
      </c>
      <c r="Q67">
        <f>PMTable!AG65</f>
        <v>19.148058486954113</v>
      </c>
      <c r="R67">
        <f t="shared" si="6"/>
        <v>1</v>
      </c>
      <c r="S67">
        <f>PMTable!AH65</f>
        <v>12.297160225611059</v>
      </c>
      <c r="T67">
        <f t="shared" si="7"/>
        <v>1</v>
      </c>
      <c r="V67">
        <v>62</v>
      </c>
      <c r="W67">
        <f>PMTable!O65</f>
        <v>0.76584913582769176</v>
      </c>
      <c r="X67">
        <f t="shared" si="8"/>
        <v>0</v>
      </c>
      <c r="Y67">
        <f>PMTable!P65</f>
        <v>0.9780196977368969</v>
      </c>
      <c r="Z67">
        <f t="shared" si="9"/>
        <v>0</v>
      </c>
      <c r="AA67">
        <f>PMTable!Q65</f>
        <v>0.93971036614383019</v>
      </c>
      <c r="AB67">
        <f t="shared" si="10"/>
        <v>0</v>
      </c>
      <c r="AC67">
        <f>PMTable!R65</f>
        <v>0.96852371715713936</v>
      </c>
      <c r="AD67">
        <f t="shared" si="11"/>
        <v>0</v>
      </c>
    </row>
    <row r="68" spans="2:30" x14ac:dyDescent="0.25">
      <c r="B68">
        <v>63</v>
      </c>
      <c r="C68">
        <f>PMTable!W66</f>
        <v>1700</v>
      </c>
      <c r="D68">
        <f t="shared" si="0"/>
        <v>1</v>
      </c>
      <c r="E68">
        <f>PMTable!X66</f>
        <v>1800</v>
      </c>
      <c r="F68">
        <f t="shared" si="1"/>
        <v>1</v>
      </c>
      <c r="G68">
        <f>PMTable!Y66</f>
        <v>2600</v>
      </c>
      <c r="H68">
        <f t="shared" si="2"/>
        <v>1</v>
      </c>
      <c r="I68">
        <f>PMTable!Z66</f>
        <v>4700</v>
      </c>
      <c r="J68">
        <f t="shared" si="3"/>
        <v>1</v>
      </c>
      <c r="L68">
        <v>63</v>
      </c>
      <c r="M68">
        <f>PMTable!AE66</f>
        <v>58.386067742633756</v>
      </c>
      <c r="N68">
        <f t="shared" si="4"/>
        <v>0</v>
      </c>
      <c r="O68">
        <f>PMTable!AF66</f>
        <v>19.55502700740335</v>
      </c>
      <c r="P68">
        <f t="shared" si="5"/>
        <v>1</v>
      </c>
      <c r="Q68">
        <f>PMTable!AG66</f>
        <v>31.312493917246648</v>
      </c>
      <c r="R68">
        <f t="shared" si="6"/>
        <v>1</v>
      </c>
      <c r="S68">
        <f>PMTable!AH66</f>
        <v>12.877116567945665</v>
      </c>
      <c r="T68">
        <f t="shared" si="7"/>
        <v>1</v>
      </c>
      <c r="V68">
        <v>63</v>
      </c>
      <c r="W68">
        <f>PMTable!O66</f>
        <v>0.70087062102926356</v>
      </c>
      <c r="X68">
        <f t="shared" si="8"/>
        <v>0</v>
      </c>
      <c r="Y68">
        <f>PMTable!P66</f>
        <v>0.96322317584416295</v>
      </c>
      <c r="Z68">
        <f t="shared" si="9"/>
        <v>0</v>
      </c>
      <c r="AA68">
        <f>PMTable!Q66</f>
        <v>0.87875048797528477</v>
      </c>
      <c r="AB68">
        <f t="shared" si="10"/>
        <v>0</v>
      </c>
      <c r="AC68">
        <f>PMTable!R66</f>
        <v>0.96760014938623651</v>
      </c>
      <c r="AD68">
        <f t="shared" si="11"/>
        <v>0</v>
      </c>
    </row>
    <row r="69" spans="2:30" x14ac:dyDescent="0.25">
      <c r="B69">
        <v>64</v>
      </c>
      <c r="C69">
        <f>PMTable!W67</f>
        <v>2150</v>
      </c>
      <c r="D69">
        <f t="shared" si="0"/>
        <v>1</v>
      </c>
      <c r="E69">
        <f>PMTable!X67</f>
        <v>2400</v>
      </c>
      <c r="F69">
        <f t="shared" si="1"/>
        <v>1</v>
      </c>
      <c r="G69">
        <f>PMTable!Y67</f>
        <v>2200</v>
      </c>
      <c r="H69">
        <f t="shared" si="2"/>
        <v>1</v>
      </c>
      <c r="I69">
        <f>PMTable!Z67</f>
        <v>3600</v>
      </c>
      <c r="J69">
        <f t="shared" si="3"/>
        <v>1</v>
      </c>
      <c r="L69">
        <v>64</v>
      </c>
      <c r="M69">
        <f>PMTable!AE67</f>
        <v>95.068586471117598</v>
      </c>
      <c r="N69">
        <f t="shared" si="4"/>
        <v>0</v>
      </c>
      <c r="O69">
        <f>PMTable!AF67</f>
        <v>27.117568317750269</v>
      </c>
      <c r="P69">
        <f t="shared" si="5"/>
        <v>1</v>
      </c>
      <c r="Q69">
        <f>PMTable!AG67</f>
        <v>35.090639929519924</v>
      </c>
      <c r="R69">
        <f t="shared" si="6"/>
        <v>1</v>
      </c>
      <c r="S69">
        <f>PMTable!AH67</f>
        <v>5.4776588609007986</v>
      </c>
      <c r="T69">
        <f t="shared" si="7"/>
        <v>1</v>
      </c>
      <c r="V69">
        <v>64</v>
      </c>
      <c r="W69">
        <f>PMTable!O67</f>
        <v>0.6453898897254875</v>
      </c>
      <c r="X69">
        <f t="shared" si="8"/>
        <v>1</v>
      </c>
      <c r="Y69">
        <f>PMTable!P67</f>
        <v>0.8955401978368529</v>
      </c>
      <c r="Z69">
        <f t="shared" si="9"/>
        <v>0</v>
      </c>
      <c r="AA69">
        <f>PMTable!Q67</f>
        <v>0.92645524852722849</v>
      </c>
      <c r="AB69">
        <f t="shared" si="10"/>
        <v>0</v>
      </c>
      <c r="AC69">
        <f>PMTable!R67</f>
        <v>0.98758867598210986</v>
      </c>
      <c r="AD69">
        <f t="shared" si="11"/>
        <v>0</v>
      </c>
    </row>
    <row r="70" spans="2:30" x14ac:dyDescent="0.25">
      <c r="B70">
        <v>65</v>
      </c>
      <c r="C70">
        <f>PMTable!W68</f>
        <v>1850</v>
      </c>
      <c r="D70">
        <f t="shared" si="0"/>
        <v>1</v>
      </c>
      <c r="E70">
        <f>PMTable!X68</f>
        <v>2400</v>
      </c>
      <c r="F70">
        <f t="shared" si="1"/>
        <v>1</v>
      </c>
      <c r="G70">
        <f>PMTable!Y68</f>
        <v>3000</v>
      </c>
      <c r="H70">
        <f t="shared" si="2"/>
        <v>1</v>
      </c>
      <c r="I70">
        <f>PMTable!Z68</f>
        <v>4700</v>
      </c>
      <c r="J70">
        <f t="shared" si="3"/>
        <v>1</v>
      </c>
      <c r="L70">
        <v>65</v>
      </c>
      <c r="M70">
        <f>PMTable!AE68</f>
        <v>78.552335139548674</v>
      </c>
      <c r="N70">
        <f t="shared" si="4"/>
        <v>0</v>
      </c>
      <c r="O70">
        <f>PMTable!AF68</f>
        <v>28.832430437254747</v>
      </c>
      <c r="P70">
        <f t="shared" si="5"/>
        <v>1</v>
      </c>
      <c r="Q70">
        <f>PMTable!AG68</f>
        <v>50.151021954853192</v>
      </c>
      <c r="R70">
        <f t="shared" si="6"/>
        <v>1</v>
      </c>
      <c r="S70">
        <f>PMTable!AH68</f>
        <v>4</v>
      </c>
      <c r="T70">
        <f t="shared" si="7"/>
        <v>1</v>
      </c>
      <c r="V70">
        <v>65</v>
      </c>
      <c r="W70">
        <f>PMTable!O68</f>
        <v>0.73121847678156182</v>
      </c>
      <c r="X70">
        <f t="shared" si="8"/>
        <v>0</v>
      </c>
      <c r="Y70">
        <f>PMTable!P68</f>
        <v>0.90118562992477935</v>
      </c>
      <c r="Z70">
        <f t="shared" si="9"/>
        <v>0</v>
      </c>
      <c r="AA70">
        <f>PMTable!Q68</f>
        <v>0.8722851514338954</v>
      </c>
      <c r="AB70">
        <f t="shared" si="10"/>
        <v>0</v>
      </c>
      <c r="AC70">
        <f>PMTable!R68</f>
        <v>0.97721654039464134</v>
      </c>
      <c r="AD70">
        <f t="shared" si="11"/>
        <v>0</v>
      </c>
    </row>
    <row r="71" spans="2:30" x14ac:dyDescent="0.25">
      <c r="B71">
        <v>66</v>
      </c>
      <c r="C71">
        <f>PMTable!W69</f>
        <v>1850</v>
      </c>
      <c r="D71">
        <f t="shared" ref="D71:D134" si="12">IF(C71&lt;$C$4,1,0)</f>
        <v>1</v>
      </c>
      <c r="E71">
        <f>PMTable!X69</f>
        <v>2600</v>
      </c>
      <c r="F71">
        <f t="shared" ref="F71:F134" si="13">IF(E71&lt;$E$4,1,0)</f>
        <v>1</v>
      </c>
      <c r="G71">
        <f>PMTable!Y69</f>
        <v>1800</v>
      </c>
      <c r="H71">
        <f t="shared" ref="H71:H134" si="14">IF(G71&lt;$G$4,1,0)</f>
        <v>1</v>
      </c>
      <c r="I71">
        <f>PMTable!Z69</f>
        <v>4700</v>
      </c>
      <c r="J71">
        <f t="shared" ref="J71:J134" si="15">IF(I71&lt;$I$4,1,0)</f>
        <v>1</v>
      </c>
      <c r="L71">
        <v>66</v>
      </c>
      <c r="M71">
        <f>PMTable!AE69</f>
        <v>102.41059205915575</v>
      </c>
      <c r="N71">
        <f t="shared" ref="N71:N134" si="16">IF(M71&lt;$M$4,1,0)</f>
        <v>0</v>
      </c>
      <c r="O71">
        <f>PMTable!AF69</f>
        <v>24.742931645466157</v>
      </c>
      <c r="P71">
        <f t="shared" ref="P71:P134" si="17">IF(O71&lt;$O$4,1,0)</f>
        <v>1</v>
      </c>
      <c r="Q71">
        <f>PMTable!AG69</f>
        <v>17.66926178115995</v>
      </c>
      <c r="R71">
        <f t="shared" ref="R71:R134" si="18">IF(Q71&lt;$Q$4,1,0)</f>
        <v>1</v>
      </c>
      <c r="S71">
        <f>PMTable!AH69</f>
        <v>6.9150853123220433</v>
      </c>
      <c r="T71">
        <f t="shared" ref="T71:T134" si="19">IF(S71&lt;$S$4,1,0)</f>
        <v>1</v>
      </c>
      <c r="V71">
        <v>66</v>
      </c>
      <c r="W71">
        <f>PMTable!O69</f>
        <v>0.73498339471953278</v>
      </c>
      <c r="X71">
        <f t="shared" ref="X71:X134" si="20">IF(W71&lt;$W$4,1,0)</f>
        <v>0</v>
      </c>
      <c r="Y71">
        <f>PMTable!P69</f>
        <v>0.94391319245026006</v>
      </c>
      <c r="Z71">
        <f t="shared" ref="Z71:Z134" si="21">IF(Y71&lt;$Y$4,1,0)</f>
        <v>0</v>
      </c>
      <c r="AA71">
        <f>PMTable!Q69</f>
        <v>0.93337675144483734</v>
      </c>
      <c r="AB71">
        <f t="shared" ref="AB71:AB134" si="22">IF(AA71&lt;$AA$4,1,0)</f>
        <v>0</v>
      </c>
      <c r="AC71">
        <f>PMTable!R69</f>
        <v>0.9767902908794639</v>
      </c>
      <c r="AD71">
        <f t="shared" ref="AD71:AD134" si="23">IF(AC71&lt;$AC$4,1,0)</f>
        <v>0</v>
      </c>
    </row>
    <row r="72" spans="2:30" x14ac:dyDescent="0.25">
      <c r="B72">
        <v>67</v>
      </c>
      <c r="C72">
        <f>PMTable!W70</f>
        <v>1400</v>
      </c>
      <c r="D72">
        <f t="shared" si="12"/>
        <v>1</v>
      </c>
      <c r="E72">
        <f>PMTable!X70</f>
        <v>2600</v>
      </c>
      <c r="F72">
        <f t="shared" si="13"/>
        <v>1</v>
      </c>
      <c r="G72">
        <f>PMTable!Y70</f>
        <v>1800</v>
      </c>
      <c r="H72">
        <f t="shared" si="14"/>
        <v>1</v>
      </c>
      <c r="I72">
        <f>PMTable!Z70</f>
        <v>2500</v>
      </c>
      <c r="J72">
        <f t="shared" si="15"/>
        <v>1</v>
      </c>
      <c r="L72">
        <v>67</v>
      </c>
      <c r="M72">
        <f>PMTable!AE70</f>
        <v>57.948542184107851</v>
      </c>
      <c r="N72">
        <f t="shared" si="16"/>
        <v>0</v>
      </c>
      <c r="O72">
        <f>PMTable!AF70</f>
        <v>22</v>
      </c>
      <c r="P72">
        <f t="shared" si="17"/>
        <v>1</v>
      </c>
      <c r="Q72">
        <f>PMTable!AG70</f>
        <v>20.641803325792889</v>
      </c>
      <c r="R72">
        <f t="shared" si="18"/>
        <v>1</v>
      </c>
      <c r="S72">
        <f>PMTable!AH70</f>
        <v>0</v>
      </c>
      <c r="T72">
        <f t="shared" si="19"/>
        <v>1</v>
      </c>
      <c r="V72">
        <v>67</v>
      </c>
      <c r="W72">
        <f>PMTable!O70</f>
        <v>0.79481301716993413</v>
      </c>
      <c r="X72">
        <f t="shared" si="20"/>
        <v>0</v>
      </c>
      <c r="Y72">
        <f>PMTable!P70</f>
        <v>0.89206825595439909</v>
      </c>
      <c r="Z72">
        <f t="shared" si="21"/>
        <v>0</v>
      </c>
      <c r="AA72">
        <f>PMTable!Q70</f>
        <v>0.94611233896901759</v>
      </c>
      <c r="AB72">
        <f t="shared" si="22"/>
        <v>0</v>
      </c>
      <c r="AC72">
        <f>PMTable!R70</f>
        <v>1</v>
      </c>
      <c r="AD72">
        <f t="shared" si="23"/>
        <v>0</v>
      </c>
    </row>
    <row r="73" spans="2:30" x14ac:dyDescent="0.25">
      <c r="B73">
        <v>68</v>
      </c>
      <c r="C73">
        <f>PMTable!W71</f>
        <v>1550</v>
      </c>
      <c r="D73">
        <f t="shared" si="12"/>
        <v>1</v>
      </c>
      <c r="E73">
        <f>PMTable!X71</f>
        <v>3600</v>
      </c>
      <c r="F73">
        <f t="shared" si="13"/>
        <v>1</v>
      </c>
      <c r="G73">
        <f>PMTable!Y71</f>
        <v>2200</v>
      </c>
      <c r="H73">
        <f t="shared" si="14"/>
        <v>1</v>
      </c>
      <c r="I73">
        <f>PMTable!Z71</f>
        <v>3600</v>
      </c>
      <c r="J73">
        <f t="shared" si="15"/>
        <v>1</v>
      </c>
      <c r="L73">
        <v>68</v>
      </c>
      <c r="M73">
        <f>PMTable!AE71</f>
        <v>65.13897096123921</v>
      </c>
      <c r="N73">
        <f t="shared" si="16"/>
        <v>0</v>
      </c>
      <c r="O73">
        <f>PMTable!AF71</f>
        <v>32</v>
      </c>
      <c r="P73">
        <f t="shared" si="17"/>
        <v>1</v>
      </c>
      <c r="Q73">
        <f>PMTable!AG71</f>
        <v>21.041094248494481</v>
      </c>
      <c r="R73">
        <f t="shared" si="18"/>
        <v>1</v>
      </c>
      <c r="S73">
        <f>PMTable!AH71</f>
        <v>5.526819086096709</v>
      </c>
      <c r="T73">
        <f t="shared" si="19"/>
        <v>1</v>
      </c>
      <c r="V73">
        <v>68</v>
      </c>
      <c r="W73">
        <f>PMTable!O71</f>
        <v>0.75493936961453201</v>
      </c>
      <c r="X73">
        <f t="shared" si="20"/>
        <v>0</v>
      </c>
      <c r="Y73">
        <f>PMTable!P71</f>
        <v>0.84201603958562521</v>
      </c>
      <c r="Z73">
        <f t="shared" si="21"/>
        <v>0</v>
      </c>
      <c r="AA73">
        <f>PMTable!Q71</f>
        <v>0.93604033891086658</v>
      </c>
      <c r="AB73">
        <f t="shared" si="22"/>
        <v>0</v>
      </c>
      <c r="AC73">
        <f>PMTable!R71</f>
        <v>0.98556744636364058</v>
      </c>
      <c r="AD73">
        <f t="shared" si="23"/>
        <v>0</v>
      </c>
    </row>
    <row r="74" spans="2:30" x14ac:dyDescent="0.25">
      <c r="B74">
        <v>69</v>
      </c>
      <c r="C74">
        <f>PMTable!W72</f>
        <v>1850</v>
      </c>
      <c r="D74">
        <f t="shared" si="12"/>
        <v>1</v>
      </c>
      <c r="E74">
        <f>PMTable!X72</f>
        <v>2800</v>
      </c>
      <c r="F74">
        <f t="shared" si="13"/>
        <v>1</v>
      </c>
      <c r="G74">
        <f>PMTable!Y72</f>
        <v>1800</v>
      </c>
      <c r="H74">
        <f t="shared" si="14"/>
        <v>1</v>
      </c>
      <c r="I74">
        <f>PMTable!Z72</f>
        <v>5800</v>
      </c>
      <c r="J74">
        <f t="shared" si="15"/>
        <v>0</v>
      </c>
      <c r="L74">
        <v>69</v>
      </c>
      <c r="M74">
        <f>PMTable!AE72</f>
        <v>40.848877890931362</v>
      </c>
      <c r="N74">
        <f t="shared" si="16"/>
        <v>1</v>
      </c>
      <c r="O74">
        <f>PMTable!AF72</f>
        <v>25.295594244941888</v>
      </c>
      <c r="P74">
        <f t="shared" si="17"/>
        <v>1</v>
      </c>
      <c r="Q74">
        <f>PMTable!AG72</f>
        <v>17.782294118833072</v>
      </c>
      <c r="R74">
        <f t="shared" si="18"/>
        <v>1</v>
      </c>
      <c r="S74">
        <f>PMTable!AH72</f>
        <v>16.670912283908795</v>
      </c>
      <c r="T74">
        <f t="shared" si="19"/>
        <v>1</v>
      </c>
      <c r="V74">
        <v>69</v>
      </c>
      <c r="W74">
        <f>PMTable!O72</f>
        <v>0.74623241683140185</v>
      </c>
      <c r="X74">
        <f t="shared" si="20"/>
        <v>0</v>
      </c>
      <c r="Y74">
        <f>PMTable!P72</f>
        <v>0.87777771312182939</v>
      </c>
      <c r="Z74">
        <f t="shared" si="21"/>
        <v>0</v>
      </c>
      <c r="AA74">
        <f>PMTable!Q72</f>
        <v>0.95656927210672194</v>
      </c>
      <c r="AB74">
        <f t="shared" si="22"/>
        <v>0</v>
      </c>
      <c r="AC74">
        <f>PMTable!R72</f>
        <v>0.95719946510179454</v>
      </c>
      <c r="AD74">
        <f t="shared" si="23"/>
        <v>0</v>
      </c>
    </row>
    <row r="75" spans="2:30" x14ac:dyDescent="0.25">
      <c r="B75">
        <v>70</v>
      </c>
      <c r="C75">
        <f>PMTable!W73</f>
        <v>1550</v>
      </c>
      <c r="D75">
        <f t="shared" si="12"/>
        <v>1</v>
      </c>
      <c r="E75">
        <f>PMTable!X73</f>
        <v>2600</v>
      </c>
      <c r="F75">
        <f t="shared" si="13"/>
        <v>1</v>
      </c>
      <c r="G75">
        <f>PMTable!Y73</f>
        <v>2200</v>
      </c>
      <c r="H75">
        <f t="shared" si="14"/>
        <v>1</v>
      </c>
      <c r="I75">
        <f>PMTable!Z73</f>
        <v>3600</v>
      </c>
      <c r="J75">
        <f t="shared" si="15"/>
        <v>1</v>
      </c>
      <c r="L75">
        <v>70</v>
      </c>
      <c r="M75">
        <f>PMTable!AE73</f>
        <v>47.372180237150019</v>
      </c>
      <c r="N75">
        <f t="shared" si="16"/>
        <v>1</v>
      </c>
      <c r="O75">
        <f>PMTable!AF73</f>
        <v>24.341725100935584</v>
      </c>
      <c r="P75">
        <f t="shared" si="17"/>
        <v>1</v>
      </c>
      <c r="Q75">
        <f>PMTable!AG73</f>
        <v>19.85319591302477</v>
      </c>
      <c r="R75">
        <f t="shared" si="18"/>
        <v>1</v>
      </c>
      <c r="S75">
        <f>PMTable!AH73</f>
        <v>2.1969480375118264</v>
      </c>
      <c r="T75">
        <f t="shared" si="19"/>
        <v>1</v>
      </c>
      <c r="V75">
        <v>70</v>
      </c>
      <c r="W75">
        <f>PMTable!O73</f>
        <v>0.7733474431847559</v>
      </c>
      <c r="X75">
        <f t="shared" si="20"/>
        <v>0</v>
      </c>
      <c r="Y75">
        <f>PMTable!P73</f>
        <v>0.94650028912516548</v>
      </c>
      <c r="Z75">
        <f t="shared" si="21"/>
        <v>0</v>
      </c>
      <c r="AA75">
        <f>PMTable!Q73</f>
        <v>0.91897406765495382</v>
      </c>
      <c r="AB75">
        <f t="shared" si="22"/>
        <v>0</v>
      </c>
      <c r="AC75">
        <f>PMTable!R73</f>
        <v>0.99016980282497002</v>
      </c>
      <c r="AD75">
        <f t="shared" si="23"/>
        <v>0</v>
      </c>
    </row>
    <row r="76" spans="2:30" x14ac:dyDescent="0.25">
      <c r="B76">
        <v>71</v>
      </c>
      <c r="C76">
        <f>PMTable!W74</f>
        <v>1250</v>
      </c>
      <c r="D76">
        <f t="shared" si="12"/>
        <v>1</v>
      </c>
      <c r="E76">
        <f>PMTable!X74</f>
        <v>2600</v>
      </c>
      <c r="F76">
        <f t="shared" si="13"/>
        <v>1</v>
      </c>
      <c r="G76">
        <f>PMTable!Y74</f>
        <v>2200</v>
      </c>
      <c r="H76">
        <f t="shared" si="14"/>
        <v>1</v>
      </c>
      <c r="I76">
        <f>PMTable!Z74</f>
        <v>4700</v>
      </c>
      <c r="J76">
        <f t="shared" si="15"/>
        <v>1</v>
      </c>
      <c r="L76">
        <v>71</v>
      </c>
      <c r="M76">
        <f>PMTable!AE74</f>
        <v>52.327993914789985</v>
      </c>
      <c r="N76">
        <f t="shared" si="16"/>
        <v>1</v>
      </c>
      <c r="O76">
        <f>PMTable!AF74</f>
        <v>24.440889718325955</v>
      </c>
      <c r="P76">
        <f t="shared" si="17"/>
        <v>1</v>
      </c>
      <c r="Q76">
        <f>PMTable!AG74</f>
        <v>28.11819186939838</v>
      </c>
      <c r="R76">
        <f t="shared" si="18"/>
        <v>1</v>
      </c>
      <c r="S76">
        <f>PMTable!AH74</f>
        <v>12.408356433916914</v>
      </c>
      <c r="T76">
        <f t="shared" si="19"/>
        <v>1</v>
      </c>
      <c r="V76">
        <v>71</v>
      </c>
      <c r="W76">
        <f>PMTable!O74</f>
        <v>0.80970037520154703</v>
      </c>
      <c r="X76">
        <f t="shared" si="20"/>
        <v>0</v>
      </c>
      <c r="Y76">
        <f>PMTable!P74</f>
        <v>0.87587063712640933</v>
      </c>
      <c r="Z76">
        <f t="shared" si="21"/>
        <v>0</v>
      </c>
      <c r="AA76">
        <f>PMTable!Q74</f>
        <v>0.90804526167017441</v>
      </c>
      <c r="AB76">
        <f t="shared" si="22"/>
        <v>0</v>
      </c>
      <c r="AC76">
        <f>PMTable!R74</f>
        <v>0.97060635165503817</v>
      </c>
      <c r="AD76">
        <f t="shared" si="23"/>
        <v>0</v>
      </c>
    </row>
    <row r="77" spans="2:30" x14ac:dyDescent="0.25">
      <c r="B77">
        <v>72</v>
      </c>
      <c r="C77">
        <f>PMTable!W75</f>
        <v>2150</v>
      </c>
      <c r="D77">
        <f t="shared" si="12"/>
        <v>1</v>
      </c>
      <c r="E77">
        <f>PMTable!X75</f>
        <v>2600</v>
      </c>
      <c r="F77">
        <f t="shared" si="13"/>
        <v>1</v>
      </c>
      <c r="G77">
        <f>PMTable!Y75</f>
        <v>4200</v>
      </c>
      <c r="H77">
        <f t="shared" si="14"/>
        <v>1</v>
      </c>
      <c r="I77">
        <f>PMTable!Z75</f>
        <v>3600</v>
      </c>
      <c r="J77">
        <f t="shared" si="15"/>
        <v>1</v>
      </c>
      <c r="L77">
        <v>72</v>
      </c>
      <c r="M77">
        <f>PMTable!AE75</f>
        <v>87.320003555543366</v>
      </c>
      <c r="N77">
        <f t="shared" si="16"/>
        <v>0</v>
      </c>
      <c r="O77">
        <f>PMTable!AF75</f>
        <v>22</v>
      </c>
      <c r="P77">
        <f t="shared" si="17"/>
        <v>1</v>
      </c>
      <c r="Q77">
        <f>PMTable!AG75</f>
        <v>96.397177043798422</v>
      </c>
      <c r="R77">
        <f t="shared" si="18"/>
        <v>0</v>
      </c>
      <c r="S77">
        <f>PMTable!AH75</f>
        <v>6.1364698882329058</v>
      </c>
      <c r="T77">
        <f t="shared" si="19"/>
        <v>1</v>
      </c>
      <c r="V77">
        <v>72</v>
      </c>
      <c r="W77">
        <f>PMTable!O75</f>
        <v>0.61322110865659718</v>
      </c>
      <c r="X77">
        <f t="shared" si="20"/>
        <v>1</v>
      </c>
      <c r="Y77">
        <f>PMTable!P75</f>
        <v>0.9104550394133849</v>
      </c>
      <c r="Z77">
        <f t="shared" si="21"/>
        <v>0</v>
      </c>
      <c r="AA77">
        <f>PMTable!Q75</f>
        <v>0.70909456161857021</v>
      </c>
      <c r="AB77">
        <f t="shared" si="22"/>
        <v>0</v>
      </c>
      <c r="AC77">
        <f>PMTable!R75</f>
        <v>0.98386955350034744</v>
      </c>
      <c r="AD77">
        <f t="shared" si="23"/>
        <v>0</v>
      </c>
    </row>
    <row r="78" spans="2:30" x14ac:dyDescent="0.25">
      <c r="B78">
        <v>73</v>
      </c>
      <c r="C78">
        <f>PMTable!W76</f>
        <v>1400</v>
      </c>
      <c r="D78">
        <f t="shared" si="12"/>
        <v>1</v>
      </c>
      <c r="E78">
        <f>PMTable!X76</f>
        <v>3400</v>
      </c>
      <c r="F78">
        <f t="shared" si="13"/>
        <v>1</v>
      </c>
      <c r="G78">
        <f>PMTable!Y76</f>
        <v>1800</v>
      </c>
      <c r="H78">
        <f t="shared" si="14"/>
        <v>1</v>
      </c>
      <c r="I78">
        <f>PMTable!Z76</f>
        <v>4700</v>
      </c>
      <c r="J78">
        <f t="shared" si="15"/>
        <v>1</v>
      </c>
      <c r="L78">
        <v>73</v>
      </c>
      <c r="M78">
        <f>PMTable!AE76</f>
        <v>51.369896344948849</v>
      </c>
      <c r="N78">
        <f t="shared" si="16"/>
        <v>1</v>
      </c>
      <c r="O78">
        <f>PMTable!AF76</f>
        <v>48.287106335132847</v>
      </c>
      <c r="P78">
        <f t="shared" si="17"/>
        <v>1</v>
      </c>
      <c r="Q78">
        <f>PMTable!AG76</f>
        <v>22.50392447649314</v>
      </c>
      <c r="R78">
        <f t="shared" si="18"/>
        <v>1</v>
      </c>
      <c r="S78">
        <f>PMTable!AH76</f>
        <v>9.5652822623564759</v>
      </c>
      <c r="T78">
        <f t="shared" si="19"/>
        <v>1</v>
      </c>
      <c r="V78">
        <v>73</v>
      </c>
      <c r="W78">
        <f>PMTable!O76</f>
        <v>0.81744837352205812</v>
      </c>
      <c r="X78">
        <f t="shared" si="20"/>
        <v>0</v>
      </c>
      <c r="Y78">
        <f>PMTable!P76</f>
        <v>0.85174766201350438</v>
      </c>
      <c r="Z78">
        <f t="shared" si="21"/>
        <v>0</v>
      </c>
      <c r="AA78">
        <f>PMTable!Q76</f>
        <v>0.93634817024093087</v>
      </c>
      <c r="AB78">
        <f t="shared" si="22"/>
        <v>0</v>
      </c>
      <c r="AC78">
        <f>PMTable!R76</f>
        <v>0.97163915675365253</v>
      </c>
      <c r="AD78">
        <f t="shared" si="23"/>
        <v>0</v>
      </c>
    </row>
    <row r="79" spans="2:30" x14ac:dyDescent="0.25">
      <c r="B79">
        <v>74</v>
      </c>
      <c r="C79">
        <f>PMTable!W77</f>
        <v>950</v>
      </c>
      <c r="D79">
        <f t="shared" si="12"/>
        <v>1</v>
      </c>
      <c r="E79">
        <f>PMTable!X77</f>
        <v>3200</v>
      </c>
      <c r="F79">
        <f t="shared" si="13"/>
        <v>1</v>
      </c>
      <c r="G79">
        <f>PMTable!Y77</f>
        <v>2600</v>
      </c>
      <c r="H79">
        <f t="shared" si="14"/>
        <v>1</v>
      </c>
      <c r="I79">
        <f>PMTable!Z77</f>
        <v>2500</v>
      </c>
      <c r="J79">
        <f t="shared" si="15"/>
        <v>1</v>
      </c>
      <c r="L79">
        <v>74</v>
      </c>
      <c r="M79">
        <f>PMTable!AE77</f>
        <v>17.883491309260869</v>
      </c>
      <c r="N79">
        <f t="shared" si="16"/>
        <v>1</v>
      </c>
      <c r="O79">
        <f>PMTable!AF77</f>
        <v>30.973185705858153</v>
      </c>
      <c r="P79">
        <f t="shared" si="17"/>
        <v>1</v>
      </c>
      <c r="Q79">
        <f>PMTable!AG77</f>
        <v>36.300230638226694</v>
      </c>
      <c r="R79">
        <f t="shared" si="18"/>
        <v>1</v>
      </c>
      <c r="S79">
        <f>PMTable!AH77</f>
        <v>0</v>
      </c>
      <c r="T79">
        <f t="shared" si="19"/>
        <v>1</v>
      </c>
      <c r="V79">
        <v>74</v>
      </c>
      <c r="W79">
        <f>PMTable!O77</f>
        <v>0.88159166297278646</v>
      </c>
      <c r="X79">
        <f t="shared" si="20"/>
        <v>0</v>
      </c>
      <c r="Y79">
        <f>PMTable!P77</f>
        <v>0.88491886555322274</v>
      </c>
      <c r="Z79">
        <f t="shared" si="21"/>
        <v>0</v>
      </c>
      <c r="AA79">
        <f>PMTable!Q77</f>
        <v>0.89725444241824936</v>
      </c>
      <c r="AB79">
        <f t="shared" si="22"/>
        <v>0</v>
      </c>
      <c r="AC79">
        <f>PMTable!R77</f>
        <v>1</v>
      </c>
      <c r="AD79">
        <f t="shared" si="23"/>
        <v>0</v>
      </c>
    </row>
    <row r="80" spans="2:30" x14ac:dyDescent="0.25">
      <c r="B80">
        <v>75</v>
      </c>
      <c r="C80">
        <f>PMTable!W78</f>
        <v>2150</v>
      </c>
      <c r="D80">
        <f t="shared" si="12"/>
        <v>1</v>
      </c>
      <c r="E80">
        <f>PMTable!X78</f>
        <v>3400</v>
      </c>
      <c r="F80">
        <f t="shared" si="13"/>
        <v>1</v>
      </c>
      <c r="G80">
        <f>PMTable!Y78</f>
        <v>2200</v>
      </c>
      <c r="H80">
        <f t="shared" si="14"/>
        <v>1</v>
      </c>
      <c r="I80">
        <f>PMTable!Z78</f>
        <v>5800</v>
      </c>
      <c r="J80">
        <f t="shared" si="15"/>
        <v>0</v>
      </c>
      <c r="L80">
        <v>75</v>
      </c>
      <c r="M80">
        <f>PMTable!AE78</f>
        <v>49.31412854479381</v>
      </c>
      <c r="N80">
        <f t="shared" si="16"/>
        <v>1</v>
      </c>
      <c r="O80">
        <f>PMTable!AF78</f>
        <v>33.371914496768078</v>
      </c>
      <c r="P80">
        <f t="shared" si="17"/>
        <v>1</v>
      </c>
      <c r="Q80">
        <f>PMTable!AG78</f>
        <v>6</v>
      </c>
      <c r="R80">
        <f t="shared" si="18"/>
        <v>1</v>
      </c>
      <c r="S80">
        <f>PMTable!AH78</f>
        <v>18.740600831841817</v>
      </c>
      <c r="T80">
        <f t="shared" si="19"/>
        <v>1</v>
      </c>
      <c r="V80">
        <v>75</v>
      </c>
      <c r="W80">
        <f>PMTable!O78</f>
        <v>0.62997149893350435</v>
      </c>
      <c r="X80">
        <f t="shared" si="20"/>
        <v>1</v>
      </c>
      <c r="Y80">
        <f>PMTable!P78</f>
        <v>0.84774958106909193</v>
      </c>
      <c r="Z80">
        <f t="shared" si="21"/>
        <v>0</v>
      </c>
      <c r="AA80">
        <f>PMTable!Q78</f>
        <v>0.94389809287808868</v>
      </c>
      <c r="AB80">
        <f t="shared" si="22"/>
        <v>0</v>
      </c>
      <c r="AC80">
        <f>PMTable!R78</f>
        <v>0.95217622186729156</v>
      </c>
      <c r="AD80">
        <f t="shared" si="23"/>
        <v>0</v>
      </c>
    </row>
    <row r="81" spans="2:30" x14ac:dyDescent="0.25">
      <c r="B81">
        <v>76</v>
      </c>
      <c r="C81">
        <f>PMTable!W79</f>
        <v>1550</v>
      </c>
      <c r="D81">
        <f t="shared" si="12"/>
        <v>1</v>
      </c>
      <c r="E81">
        <f>PMTable!X79</f>
        <v>3200</v>
      </c>
      <c r="F81">
        <f t="shared" si="13"/>
        <v>1</v>
      </c>
      <c r="G81">
        <f>PMTable!Y79</f>
        <v>2600</v>
      </c>
      <c r="H81">
        <f t="shared" si="14"/>
        <v>1</v>
      </c>
      <c r="I81">
        <f>PMTable!Z79</f>
        <v>3600</v>
      </c>
      <c r="J81">
        <f t="shared" si="15"/>
        <v>1</v>
      </c>
      <c r="L81">
        <v>76</v>
      </c>
      <c r="M81">
        <f>PMTable!AE79</f>
        <v>38.786800806453158</v>
      </c>
      <c r="N81">
        <f t="shared" si="16"/>
        <v>1</v>
      </c>
      <c r="O81">
        <f>PMTable!AF79</f>
        <v>28</v>
      </c>
      <c r="P81">
        <f t="shared" si="17"/>
        <v>1</v>
      </c>
      <c r="Q81">
        <f>PMTable!AG79</f>
        <v>51.659776576947699</v>
      </c>
      <c r="R81">
        <f t="shared" si="18"/>
        <v>1</v>
      </c>
      <c r="S81">
        <f>PMTable!AH79</f>
        <v>3.5144382517134733</v>
      </c>
      <c r="T81">
        <f t="shared" si="19"/>
        <v>1</v>
      </c>
      <c r="V81">
        <v>76</v>
      </c>
      <c r="W81">
        <f>PMTable!O79</f>
        <v>0.79019974292727557</v>
      </c>
      <c r="X81">
        <f t="shared" si="20"/>
        <v>0</v>
      </c>
      <c r="Y81">
        <f>PMTable!P79</f>
        <v>0.9036467196617799</v>
      </c>
      <c r="Z81">
        <f t="shared" si="21"/>
        <v>0</v>
      </c>
      <c r="AA81">
        <f>PMTable!Q79</f>
        <v>0.87187678815897962</v>
      </c>
      <c r="AB81">
        <f t="shared" si="22"/>
        <v>0</v>
      </c>
      <c r="AC81">
        <f>PMTable!R79</f>
        <v>0.98676436257073163</v>
      </c>
      <c r="AD81">
        <f t="shared" si="23"/>
        <v>0</v>
      </c>
    </row>
    <row r="82" spans="2:30" x14ac:dyDescent="0.25">
      <c r="B82">
        <v>77</v>
      </c>
      <c r="C82">
        <f>PMTable!W80</f>
        <v>1850</v>
      </c>
      <c r="D82">
        <f t="shared" si="12"/>
        <v>1</v>
      </c>
      <c r="E82">
        <f>PMTable!X80</f>
        <v>3000</v>
      </c>
      <c r="F82">
        <f t="shared" si="13"/>
        <v>1</v>
      </c>
      <c r="G82">
        <f>PMTable!Y80</f>
        <v>1400</v>
      </c>
      <c r="H82">
        <f t="shared" si="14"/>
        <v>1</v>
      </c>
      <c r="I82">
        <f>PMTable!Z80</f>
        <v>3600</v>
      </c>
      <c r="J82">
        <f t="shared" si="15"/>
        <v>1</v>
      </c>
      <c r="L82">
        <v>77</v>
      </c>
      <c r="M82">
        <f>PMTable!AE80</f>
        <v>106.53694607081425</v>
      </c>
      <c r="N82">
        <f t="shared" si="16"/>
        <v>0</v>
      </c>
      <c r="O82">
        <f>PMTable!AF80</f>
        <v>32.962061475150755</v>
      </c>
      <c r="P82">
        <f t="shared" si="17"/>
        <v>1</v>
      </c>
      <c r="Q82">
        <f>PMTable!AG80</f>
        <v>8.505430718563975</v>
      </c>
      <c r="R82">
        <f t="shared" si="18"/>
        <v>1</v>
      </c>
      <c r="S82">
        <f>PMTable!AH80</f>
        <v>6.3434301544359641</v>
      </c>
      <c r="T82">
        <f t="shared" si="19"/>
        <v>1</v>
      </c>
      <c r="V82">
        <v>77</v>
      </c>
      <c r="W82">
        <f>PMTable!O80</f>
        <v>0.68179280595399883</v>
      </c>
      <c r="X82">
        <f t="shared" si="20"/>
        <v>1</v>
      </c>
      <c r="Y82">
        <f>PMTable!P80</f>
        <v>0.94013305877207576</v>
      </c>
      <c r="Z82">
        <f t="shared" si="21"/>
        <v>0</v>
      </c>
      <c r="AA82">
        <f>PMTable!Q80</f>
        <v>0.97237186655910079</v>
      </c>
      <c r="AB82">
        <f t="shared" si="22"/>
        <v>0</v>
      </c>
      <c r="AC82">
        <f>PMTable!R80</f>
        <v>0.98284396219095227</v>
      </c>
      <c r="AD82">
        <f t="shared" si="23"/>
        <v>0</v>
      </c>
    </row>
    <row r="83" spans="2:30" x14ac:dyDescent="0.25">
      <c r="B83">
        <v>78</v>
      </c>
      <c r="C83">
        <f>PMTable!W81</f>
        <v>1850</v>
      </c>
      <c r="D83">
        <f t="shared" si="12"/>
        <v>1</v>
      </c>
      <c r="E83">
        <f>PMTable!X81</f>
        <v>2200</v>
      </c>
      <c r="F83">
        <f t="shared" si="13"/>
        <v>1</v>
      </c>
      <c r="G83">
        <f>PMTable!Y81</f>
        <v>2600</v>
      </c>
      <c r="H83">
        <f t="shared" si="14"/>
        <v>1</v>
      </c>
      <c r="I83">
        <f>PMTable!Z81</f>
        <v>8000</v>
      </c>
      <c r="J83">
        <f t="shared" si="15"/>
        <v>0</v>
      </c>
      <c r="L83">
        <v>78</v>
      </c>
      <c r="M83">
        <f>PMTable!AE81</f>
        <v>60.000270939873936</v>
      </c>
      <c r="N83">
        <f t="shared" si="16"/>
        <v>0</v>
      </c>
      <c r="O83">
        <f>PMTable!AF81</f>
        <v>18</v>
      </c>
      <c r="P83">
        <f t="shared" si="17"/>
        <v>1</v>
      </c>
      <c r="Q83">
        <f>PMTable!AG81</f>
        <v>52.069313550631378</v>
      </c>
      <c r="R83">
        <f t="shared" si="18"/>
        <v>1</v>
      </c>
      <c r="S83">
        <f>PMTable!AH81</f>
        <v>27.214425408212545</v>
      </c>
      <c r="T83">
        <f t="shared" si="19"/>
        <v>1</v>
      </c>
      <c r="V83">
        <v>78</v>
      </c>
      <c r="W83">
        <f>PMTable!O81</f>
        <v>0.74678096743500932</v>
      </c>
      <c r="X83">
        <f t="shared" si="20"/>
        <v>0</v>
      </c>
      <c r="Y83">
        <f>PMTable!P81</f>
        <v>0.93941739088038456</v>
      </c>
      <c r="Z83">
        <f t="shared" si="21"/>
        <v>0</v>
      </c>
      <c r="AA83">
        <f>PMTable!Q81</f>
        <v>0.87029447304245544</v>
      </c>
      <c r="AB83">
        <f t="shared" si="22"/>
        <v>0</v>
      </c>
      <c r="AC83">
        <f>PMTable!R81</f>
        <v>0.93453834946679448</v>
      </c>
      <c r="AD83">
        <f t="shared" si="23"/>
        <v>0</v>
      </c>
    </row>
    <row r="84" spans="2:30" x14ac:dyDescent="0.25">
      <c r="B84">
        <v>79</v>
      </c>
      <c r="C84">
        <f>PMTable!W82</f>
        <v>2300</v>
      </c>
      <c r="D84">
        <f t="shared" si="12"/>
        <v>1</v>
      </c>
      <c r="E84">
        <f>PMTable!X82</f>
        <v>4000</v>
      </c>
      <c r="F84">
        <f t="shared" si="13"/>
        <v>1</v>
      </c>
      <c r="G84">
        <f>PMTable!Y82</f>
        <v>3400</v>
      </c>
      <c r="H84">
        <f t="shared" si="14"/>
        <v>1</v>
      </c>
      <c r="I84">
        <f>PMTable!Z82</f>
        <v>2500</v>
      </c>
      <c r="J84">
        <f t="shared" si="15"/>
        <v>1</v>
      </c>
      <c r="L84">
        <v>79</v>
      </c>
      <c r="M84">
        <f>PMTable!AE82</f>
        <v>77.231529507868743</v>
      </c>
      <c r="N84">
        <f t="shared" si="16"/>
        <v>0</v>
      </c>
      <c r="O84">
        <f>PMTable!AF82</f>
        <v>46.158658167651609</v>
      </c>
      <c r="P84">
        <f t="shared" si="17"/>
        <v>1</v>
      </c>
      <c r="Q84">
        <f>PMTable!AG82</f>
        <v>57.543852868120084</v>
      </c>
      <c r="R84">
        <f t="shared" si="18"/>
        <v>0</v>
      </c>
      <c r="S84">
        <f>PMTable!AH82</f>
        <v>0</v>
      </c>
      <c r="T84">
        <f t="shared" si="19"/>
        <v>1</v>
      </c>
      <c r="V84">
        <v>79</v>
      </c>
      <c r="W84">
        <f>PMTable!O82</f>
        <v>0.66187647524393356</v>
      </c>
      <c r="X84">
        <f t="shared" si="20"/>
        <v>1</v>
      </c>
      <c r="Y84">
        <f>PMTable!P82</f>
        <v>0.84950143418095336</v>
      </c>
      <c r="Z84">
        <f t="shared" si="21"/>
        <v>0</v>
      </c>
      <c r="AA84">
        <f>PMTable!Q82</f>
        <v>0.82180433761031935</v>
      </c>
      <c r="AB84">
        <f t="shared" si="22"/>
        <v>0</v>
      </c>
      <c r="AC84">
        <f>PMTable!R82</f>
        <v>1</v>
      </c>
      <c r="AD84">
        <f t="shared" si="23"/>
        <v>0</v>
      </c>
    </row>
    <row r="85" spans="2:30" x14ac:dyDescent="0.25">
      <c r="B85">
        <v>80</v>
      </c>
      <c r="C85">
        <f>PMTable!W83</f>
        <v>950</v>
      </c>
      <c r="D85">
        <f t="shared" si="12"/>
        <v>1</v>
      </c>
      <c r="E85">
        <f>PMTable!X83</f>
        <v>3000</v>
      </c>
      <c r="F85">
        <f t="shared" si="13"/>
        <v>1</v>
      </c>
      <c r="G85">
        <f>PMTable!Y83</f>
        <v>3800</v>
      </c>
      <c r="H85">
        <f t="shared" si="14"/>
        <v>1</v>
      </c>
      <c r="I85">
        <f>PMTable!Z83</f>
        <v>3600</v>
      </c>
      <c r="J85">
        <f t="shared" si="15"/>
        <v>1</v>
      </c>
      <c r="L85">
        <v>80</v>
      </c>
      <c r="M85">
        <f>PMTable!AE83</f>
        <v>27.303755406731788</v>
      </c>
      <c r="N85">
        <f t="shared" si="16"/>
        <v>1</v>
      </c>
      <c r="O85">
        <f>PMTable!AF83</f>
        <v>28.290137202538283</v>
      </c>
      <c r="P85">
        <f t="shared" si="17"/>
        <v>1</v>
      </c>
      <c r="Q85">
        <f>PMTable!AG83</f>
        <v>28.735831661473014</v>
      </c>
      <c r="R85">
        <f t="shared" si="18"/>
        <v>1</v>
      </c>
      <c r="S85">
        <f>PMTable!AH83</f>
        <v>4.2853895983949792</v>
      </c>
      <c r="T85">
        <f t="shared" si="19"/>
        <v>1</v>
      </c>
      <c r="V85">
        <v>80</v>
      </c>
      <c r="W85">
        <f>PMTable!O83</f>
        <v>0.86231617719530429</v>
      </c>
      <c r="X85">
        <f t="shared" si="20"/>
        <v>0</v>
      </c>
      <c r="Y85">
        <f>PMTable!P83</f>
        <v>0.94591237492713831</v>
      </c>
      <c r="Z85">
        <f t="shared" si="21"/>
        <v>0</v>
      </c>
      <c r="AA85">
        <f>PMTable!Q83</f>
        <v>0.82249201196265598</v>
      </c>
      <c r="AB85">
        <f t="shared" si="22"/>
        <v>0</v>
      </c>
      <c r="AC85">
        <f>PMTable!R83</f>
        <v>0.9881548996425269</v>
      </c>
      <c r="AD85">
        <f t="shared" si="23"/>
        <v>0</v>
      </c>
    </row>
    <row r="86" spans="2:30" x14ac:dyDescent="0.25">
      <c r="B86">
        <v>81</v>
      </c>
      <c r="C86">
        <f>PMTable!W84</f>
        <v>1550</v>
      </c>
      <c r="D86">
        <f t="shared" si="12"/>
        <v>1</v>
      </c>
      <c r="E86">
        <f>PMTable!X84</f>
        <v>2200</v>
      </c>
      <c r="F86">
        <f t="shared" si="13"/>
        <v>1</v>
      </c>
      <c r="G86">
        <f>PMTable!Y84</f>
        <v>2200</v>
      </c>
      <c r="H86">
        <f t="shared" si="14"/>
        <v>1</v>
      </c>
      <c r="I86">
        <f>PMTable!Z84</f>
        <v>4700</v>
      </c>
      <c r="J86">
        <f t="shared" si="15"/>
        <v>1</v>
      </c>
      <c r="L86">
        <v>81</v>
      </c>
      <c r="M86">
        <f>PMTable!AE84</f>
        <v>49.777327853912951</v>
      </c>
      <c r="N86">
        <f t="shared" si="16"/>
        <v>1</v>
      </c>
      <c r="O86">
        <f>PMTable!AF84</f>
        <v>39.645847528657448</v>
      </c>
      <c r="P86">
        <f t="shared" si="17"/>
        <v>1</v>
      </c>
      <c r="Q86">
        <f>PMTable!AG84</f>
        <v>31.196559698127565</v>
      </c>
      <c r="R86">
        <f t="shared" si="18"/>
        <v>1</v>
      </c>
      <c r="S86">
        <f>PMTable!AH84</f>
        <v>11.326660027966154</v>
      </c>
      <c r="T86">
        <f t="shared" si="19"/>
        <v>1</v>
      </c>
      <c r="V86">
        <v>81</v>
      </c>
      <c r="W86">
        <f>PMTable!O84</f>
        <v>0.76574518176003026</v>
      </c>
      <c r="X86">
        <f t="shared" si="20"/>
        <v>0</v>
      </c>
      <c r="Y86">
        <f>PMTable!P84</f>
        <v>0.91996212459541338</v>
      </c>
      <c r="Z86">
        <f t="shared" si="21"/>
        <v>0</v>
      </c>
      <c r="AA86">
        <f>PMTable!Q84</f>
        <v>0.90476943786786379</v>
      </c>
      <c r="AB86">
        <f t="shared" si="22"/>
        <v>0</v>
      </c>
      <c r="AC86">
        <f>PMTable!R84</f>
        <v>0.97096415472117603</v>
      </c>
      <c r="AD86">
        <f t="shared" si="23"/>
        <v>0</v>
      </c>
    </row>
    <row r="87" spans="2:30" x14ac:dyDescent="0.25">
      <c r="B87">
        <v>82</v>
      </c>
      <c r="C87">
        <f>PMTable!W85</f>
        <v>1100</v>
      </c>
      <c r="D87">
        <f t="shared" si="12"/>
        <v>1</v>
      </c>
      <c r="E87">
        <f>PMTable!X85</f>
        <v>3000</v>
      </c>
      <c r="F87">
        <f t="shared" si="13"/>
        <v>1</v>
      </c>
      <c r="G87">
        <f>PMTable!Y85</f>
        <v>3400</v>
      </c>
      <c r="H87">
        <f t="shared" si="14"/>
        <v>1</v>
      </c>
      <c r="I87">
        <f>PMTable!Z85</f>
        <v>3600</v>
      </c>
      <c r="J87">
        <f t="shared" si="15"/>
        <v>1</v>
      </c>
      <c r="L87">
        <v>82</v>
      </c>
      <c r="M87">
        <f>PMTable!AE85</f>
        <v>12</v>
      </c>
      <c r="N87">
        <f t="shared" si="16"/>
        <v>1</v>
      </c>
      <c r="O87">
        <f>PMTable!AF85</f>
        <v>37.664558332952055</v>
      </c>
      <c r="P87">
        <f t="shared" si="17"/>
        <v>1</v>
      </c>
      <c r="Q87">
        <f>PMTable!AG85</f>
        <v>64.389275061674169</v>
      </c>
      <c r="R87">
        <f t="shared" si="18"/>
        <v>0</v>
      </c>
      <c r="S87">
        <f>PMTable!AH85</f>
        <v>2.5371930115927444</v>
      </c>
      <c r="T87">
        <f t="shared" si="19"/>
        <v>1</v>
      </c>
      <c r="V87">
        <v>82</v>
      </c>
      <c r="W87">
        <f>PMTable!O85</f>
        <v>0.8880474684294285</v>
      </c>
      <c r="X87">
        <f t="shared" si="20"/>
        <v>0</v>
      </c>
      <c r="Y87">
        <f>PMTable!P85</f>
        <v>0.85739285032866597</v>
      </c>
      <c r="Z87">
        <f t="shared" si="21"/>
        <v>0</v>
      </c>
      <c r="AA87">
        <f>PMTable!Q85</f>
        <v>0.79644698260086533</v>
      </c>
      <c r="AB87">
        <f t="shared" si="22"/>
        <v>0</v>
      </c>
      <c r="AC87">
        <f>PMTable!R85</f>
        <v>0.98730901595760623</v>
      </c>
      <c r="AD87">
        <f t="shared" si="23"/>
        <v>0</v>
      </c>
    </row>
    <row r="88" spans="2:30" x14ac:dyDescent="0.25">
      <c r="B88">
        <v>83</v>
      </c>
      <c r="C88">
        <f>PMTable!W86</f>
        <v>1400</v>
      </c>
      <c r="D88">
        <f t="shared" si="12"/>
        <v>1</v>
      </c>
      <c r="E88">
        <f>PMTable!X86</f>
        <v>2400</v>
      </c>
      <c r="F88">
        <f t="shared" si="13"/>
        <v>1</v>
      </c>
      <c r="G88">
        <f>PMTable!Y86</f>
        <v>4200</v>
      </c>
      <c r="H88">
        <f t="shared" si="14"/>
        <v>1</v>
      </c>
      <c r="I88">
        <f>PMTable!Z86</f>
        <v>3600</v>
      </c>
      <c r="J88">
        <f t="shared" si="15"/>
        <v>1</v>
      </c>
      <c r="L88">
        <v>83</v>
      </c>
      <c r="M88">
        <f>PMTable!AE86</f>
        <v>32.728559931198632</v>
      </c>
      <c r="N88">
        <f t="shared" si="16"/>
        <v>1</v>
      </c>
      <c r="O88">
        <f>PMTable!AF86</f>
        <v>23.956654865418592</v>
      </c>
      <c r="P88">
        <f t="shared" si="17"/>
        <v>1</v>
      </c>
      <c r="Q88">
        <f>PMTable!AG86</f>
        <v>79.424912050969454</v>
      </c>
      <c r="R88">
        <f t="shared" si="18"/>
        <v>0</v>
      </c>
      <c r="S88">
        <f>PMTable!AH86</f>
        <v>4.2287223565996541</v>
      </c>
      <c r="T88">
        <f t="shared" si="19"/>
        <v>1</v>
      </c>
      <c r="V88">
        <v>83</v>
      </c>
      <c r="W88">
        <f>PMTable!O86</f>
        <v>0.80551326708223325</v>
      </c>
      <c r="X88">
        <f t="shared" si="20"/>
        <v>0</v>
      </c>
      <c r="Y88">
        <f>PMTable!P86</f>
        <v>0.89171025435403317</v>
      </c>
      <c r="Z88">
        <f t="shared" si="21"/>
        <v>0</v>
      </c>
      <c r="AA88">
        <f>PMTable!Q86</f>
        <v>0.79163089735821857</v>
      </c>
      <c r="AB88">
        <f t="shared" si="22"/>
        <v>0</v>
      </c>
      <c r="AC88">
        <f>PMTable!R86</f>
        <v>0.99048983585444672</v>
      </c>
      <c r="AD88">
        <f t="shared" si="23"/>
        <v>0</v>
      </c>
    </row>
    <row r="89" spans="2:30" x14ac:dyDescent="0.25">
      <c r="B89">
        <v>84</v>
      </c>
      <c r="C89">
        <f>PMTable!W87</f>
        <v>2150</v>
      </c>
      <c r="D89">
        <f t="shared" si="12"/>
        <v>1</v>
      </c>
      <c r="E89">
        <f>PMTable!X87</f>
        <v>2000</v>
      </c>
      <c r="F89">
        <f t="shared" si="13"/>
        <v>1</v>
      </c>
      <c r="G89">
        <f>PMTable!Y87</f>
        <v>3000</v>
      </c>
      <c r="H89">
        <f t="shared" si="14"/>
        <v>1</v>
      </c>
      <c r="I89">
        <f>PMTable!Z87</f>
        <v>3600</v>
      </c>
      <c r="J89">
        <f t="shared" si="15"/>
        <v>1</v>
      </c>
      <c r="L89">
        <v>84</v>
      </c>
      <c r="M89">
        <f>PMTable!AE87</f>
        <v>173.35195927608331</v>
      </c>
      <c r="N89">
        <f t="shared" si="16"/>
        <v>0</v>
      </c>
      <c r="O89">
        <f>PMTable!AF87</f>
        <v>20.378095995213865</v>
      </c>
      <c r="P89">
        <f t="shared" si="17"/>
        <v>1</v>
      </c>
      <c r="Q89">
        <f>PMTable!AG87</f>
        <v>69.418172753501878</v>
      </c>
      <c r="R89">
        <f t="shared" si="18"/>
        <v>0</v>
      </c>
      <c r="S89">
        <f>PMTable!AH87</f>
        <v>6.1461384420638252</v>
      </c>
      <c r="T89">
        <f t="shared" si="19"/>
        <v>1</v>
      </c>
      <c r="V89">
        <v>84</v>
      </c>
      <c r="W89">
        <f>PMTable!O87</f>
        <v>0.61050054926455555</v>
      </c>
      <c r="X89">
        <f t="shared" si="20"/>
        <v>1</v>
      </c>
      <c r="Y89">
        <f>PMTable!P87</f>
        <v>0.95814948245966003</v>
      </c>
      <c r="Z89">
        <f t="shared" si="21"/>
        <v>0</v>
      </c>
      <c r="AA89">
        <f>PMTable!Q87</f>
        <v>0.83632367810069164</v>
      </c>
      <c r="AB89">
        <f t="shared" si="22"/>
        <v>0</v>
      </c>
      <c r="AC89">
        <f>PMTable!R87</f>
        <v>0.98404782583562789</v>
      </c>
      <c r="AD89">
        <f t="shared" si="23"/>
        <v>0</v>
      </c>
    </row>
    <row r="90" spans="2:30" x14ac:dyDescent="0.25">
      <c r="B90">
        <v>85</v>
      </c>
      <c r="C90">
        <f>PMTable!W88</f>
        <v>1550</v>
      </c>
      <c r="D90">
        <f t="shared" si="12"/>
        <v>1</v>
      </c>
      <c r="E90">
        <f>PMTable!X88</f>
        <v>2000</v>
      </c>
      <c r="F90">
        <f t="shared" si="13"/>
        <v>1</v>
      </c>
      <c r="G90">
        <f>PMTable!Y88</f>
        <v>3000</v>
      </c>
      <c r="H90">
        <f t="shared" si="14"/>
        <v>1</v>
      </c>
      <c r="I90">
        <f>PMTable!Z88</f>
        <v>3600</v>
      </c>
      <c r="J90">
        <f t="shared" si="15"/>
        <v>1</v>
      </c>
      <c r="L90">
        <v>85</v>
      </c>
      <c r="M90">
        <f>PMTable!AE88</f>
        <v>18</v>
      </c>
      <c r="N90">
        <f t="shared" si="16"/>
        <v>1</v>
      </c>
      <c r="O90">
        <f>PMTable!AF88</f>
        <v>30.092813498961199</v>
      </c>
      <c r="P90">
        <f t="shared" si="17"/>
        <v>1</v>
      </c>
      <c r="Q90">
        <f>PMTable!AG88</f>
        <v>58.94388550349143</v>
      </c>
      <c r="R90">
        <f t="shared" si="18"/>
        <v>0</v>
      </c>
      <c r="S90">
        <f>PMTable!AH88</f>
        <v>7.1361712139996865</v>
      </c>
      <c r="T90">
        <f t="shared" si="19"/>
        <v>1</v>
      </c>
      <c r="V90">
        <v>85</v>
      </c>
      <c r="W90">
        <f>PMTable!O88</f>
        <v>0.79251053806837402</v>
      </c>
      <c r="X90">
        <f t="shared" si="20"/>
        <v>0</v>
      </c>
      <c r="Y90">
        <f>PMTable!P88</f>
        <v>0.92206038858475337</v>
      </c>
      <c r="Z90">
        <f t="shared" si="21"/>
        <v>0</v>
      </c>
      <c r="AA90">
        <f>PMTable!Q88</f>
        <v>0.85173238950275876</v>
      </c>
      <c r="AB90">
        <f t="shared" si="22"/>
        <v>0</v>
      </c>
      <c r="AC90">
        <f>PMTable!R88</f>
        <v>0.9818903561248945</v>
      </c>
      <c r="AD90">
        <f t="shared" si="23"/>
        <v>0</v>
      </c>
    </row>
    <row r="91" spans="2:30" x14ac:dyDescent="0.25">
      <c r="B91">
        <v>86</v>
      </c>
      <c r="C91">
        <f>PMTable!W89</f>
        <v>2600</v>
      </c>
      <c r="D91">
        <f t="shared" si="12"/>
        <v>1</v>
      </c>
      <c r="E91">
        <f>PMTable!X89</f>
        <v>3200</v>
      </c>
      <c r="F91">
        <f t="shared" si="13"/>
        <v>1</v>
      </c>
      <c r="G91">
        <f>PMTable!Y89</f>
        <v>2200</v>
      </c>
      <c r="H91">
        <f t="shared" si="14"/>
        <v>1</v>
      </c>
      <c r="I91">
        <f>PMTable!Z89</f>
        <v>5800</v>
      </c>
      <c r="J91">
        <f t="shared" si="15"/>
        <v>0</v>
      </c>
      <c r="L91">
        <v>86</v>
      </c>
      <c r="M91">
        <f>PMTable!AE89</f>
        <v>111.77372502154599</v>
      </c>
      <c r="N91">
        <f t="shared" si="16"/>
        <v>0</v>
      </c>
      <c r="O91">
        <f>PMTable!AF89</f>
        <v>54.28140882451774</v>
      </c>
      <c r="P91">
        <f t="shared" si="17"/>
        <v>1</v>
      </c>
      <c r="Q91">
        <f>PMTable!AG89</f>
        <v>38.265732562601606</v>
      </c>
      <c r="R91">
        <f t="shared" si="18"/>
        <v>1</v>
      </c>
      <c r="S91">
        <f>PMTable!AH89</f>
        <v>14.884766745324796</v>
      </c>
      <c r="T91">
        <f t="shared" si="19"/>
        <v>1</v>
      </c>
      <c r="V91">
        <v>86</v>
      </c>
      <c r="W91">
        <f>PMTable!O89</f>
        <v>0.58180981162180556</v>
      </c>
      <c r="X91">
        <f t="shared" si="20"/>
        <v>1</v>
      </c>
      <c r="Y91">
        <f>PMTable!P89</f>
        <v>0.86842811863791836</v>
      </c>
      <c r="Z91">
        <f t="shared" si="21"/>
        <v>0</v>
      </c>
      <c r="AA91">
        <f>PMTable!Q89</f>
        <v>0.92527419005026057</v>
      </c>
      <c r="AB91">
        <f t="shared" si="22"/>
        <v>0</v>
      </c>
      <c r="AC91">
        <f>PMTable!R89</f>
        <v>0.95644163203143695</v>
      </c>
      <c r="AD91">
        <f t="shared" si="23"/>
        <v>0</v>
      </c>
    </row>
    <row r="92" spans="2:30" x14ac:dyDescent="0.25">
      <c r="B92">
        <v>87</v>
      </c>
      <c r="C92">
        <f>PMTable!W90</f>
        <v>1250</v>
      </c>
      <c r="D92">
        <f t="shared" si="12"/>
        <v>1</v>
      </c>
      <c r="E92">
        <f>PMTable!X90</f>
        <v>2200</v>
      </c>
      <c r="F92">
        <f t="shared" si="13"/>
        <v>1</v>
      </c>
      <c r="G92">
        <f>PMTable!Y90</f>
        <v>3400</v>
      </c>
      <c r="H92">
        <f t="shared" si="14"/>
        <v>1</v>
      </c>
      <c r="I92">
        <f>PMTable!Z90</f>
        <v>3600</v>
      </c>
      <c r="J92">
        <f t="shared" si="15"/>
        <v>1</v>
      </c>
      <c r="L92">
        <v>87</v>
      </c>
      <c r="M92">
        <f>PMTable!AE90</f>
        <v>43.149153553240993</v>
      </c>
      <c r="N92">
        <f t="shared" si="16"/>
        <v>1</v>
      </c>
      <c r="O92">
        <f>PMTable!AF90</f>
        <v>20.598890216565849</v>
      </c>
      <c r="P92">
        <f t="shared" si="17"/>
        <v>1</v>
      </c>
      <c r="Q92">
        <f>PMTable!AG90</f>
        <v>40.615463692329314</v>
      </c>
      <c r="R92">
        <f t="shared" si="18"/>
        <v>1</v>
      </c>
      <c r="S92">
        <f>PMTable!AH90</f>
        <v>4.7158701076086942</v>
      </c>
      <c r="T92">
        <f t="shared" si="19"/>
        <v>1</v>
      </c>
      <c r="V92">
        <v>87</v>
      </c>
      <c r="W92">
        <f>PMTable!O90</f>
        <v>0.82310924699764376</v>
      </c>
      <c r="X92">
        <f t="shared" si="20"/>
        <v>0</v>
      </c>
      <c r="Y92">
        <f>PMTable!P90</f>
        <v>0.92381013616794805</v>
      </c>
      <c r="Z92">
        <f t="shared" si="21"/>
        <v>0</v>
      </c>
      <c r="AA92">
        <f>PMTable!Q90</f>
        <v>0.82818752755377145</v>
      </c>
      <c r="AB92">
        <f t="shared" si="22"/>
        <v>0</v>
      </c>
      <c r="AC92">
        <f>PMTable!R90</f>
        <v>0.98672968738988942</v>
      </c>
      <c r="AD92">
        <f t="shared" si="23"/>
        <v>0</v>
      </c>
    </row>
    <row r="93" spans="2:30" x14ac:dyDescent="0.25">
      <c r="B93">
        <v>88</v>
      </c>
      <c r="C93">
        <f>PMTable!W91</f>
        <v>1550</v>
      </c>
      <c r="D93">
        <f t="shared" si="12"/>
        <v>1</v>
      </c>
      <c r="E93">
        <f>PMTable!X91</f>
        <v>2400</v>
      </c>
      <c r="F93">
        <f t="shared" si="13"/>
        <v>1</v>
      </c>
      <c r="G93">
        <f>PMTable!Y91</f>
        <v>3400</v>
      </c>
      <c r="H93">
        <f t="shared" si="14"/>
        <v>1</v>
      </c>
      <c r="I93">
        <f>PMTable!Z91</f>
        <v>2500</v>
      </c>
      <c r="J93">
        <f t="shared" si="15"/>
        <v>1</v>
      </c>
      <c r="L93">
        <v>88</v>
      </c>
      <c r="M93">
        <f>PMTable!AE91</f>
        <v>42.273454998079693</v>
      </c>
      <c r="N93">
        <f t="shared" si="16"/>
        <v>1</v>
      </c>
      <c r="O93">
        <f>PMTable!AF91</f>
        <v>25.307212692295717</v>
      </c>
      <c r="P93">
        <f t="shared" si="17"/>
        <v>1</v>
      </c>
      <c r="Q93">
        <f>PMTable!AG91</f>
        <v>87.973499233005839</v>
      </c>
      <c r="R93">
        <f t="shared" si="18"/>
        <v>0</v>
      </c>
      <c r="S93">
        <f>PMTable!AH91</f>
        <v>0</v>
      </c>
      <c r="T93">
        <f t="shared" si="19"/>
        <v>1</v>
      </c>
      <c r="V93">
        <v>88</v>
      </c>
      <c r="W93">
        <f>PMTable!O91</f>
        <v>0.80900058433240207</v>
      </c>
      <c r="X93">
        <f t="shared" si="20"/>
        <v>0</v>
      </c>
      <c r="Y93">
        <f>PMTable!P91</f>
        <v>0.90431142292915123</v>
      </c>
      <c r="Z93">
        <f t="shared" si="21"/>
        <v>0</v>
      </c>
      <c r="AA93">
        <f>PMTable!Q91</f>
        <v>0.7996324722069228</v>
      </c>
      <c r="AB93">
        <f t="shared" si="22"/>
        <v>0</v>
      </c>
      <c r="AC93">
        <f>PMTable!R91</f>
        <v>1</v>
      </c>
      <c r="AD93">
        <f t="shared" si="23"/>
        <v>0</v>
      </c>
    </row>
    <row r="94" spans="2:30" x14ac:dyDescent="0.25">
      <c r="B94">
        <v>89</v>
      </c>
      <c r="C94">
        <f>PMTable!W92</f>
        <v>2000</v>
      </c>
      <c r="D94">
        <f t="shared" si="12"/>
        <v>1</v>
      </c>
      <c r="E94">
        <f>PMTable!X92</f>
        <v>2000</v>
      </c>
      <c r="F94">
        <f t="shared" si="13"/>
        <v>1</v>
      </c>
      <c r="G94">
        <f>PMTable!Y92</f>
        <v>2600</v>
      </c>
      <c r="H94">
        <f t="shared" si="14"/>
        <v>1</v>
      </c>
      <c r="I94">
        <f>PMTable!Z92</f>
        <v>3600</v>
      </c>
      <c r="J94">
        <f t="shared" si="15"/>
        <v>1</v>
      </c>
      <c r="L94">
        <v>89</v>
      </c>
      <c r="M94">
        <f>PMTable!AE92</f>
        <v>44.119986214333068</v>
      </c>
      <c r="N94">
        <f t="shared" si="16"/>
        <v>1</v>
      </c>
      <c r="O94">
        <f>PMTable!AF92</f>
        <v>16</v>
      </c>
      <c r="P94">
        <f t="shared" si="17"/>
        <v>1</v>
      </c>
      <c r="Q94">
        <f>PMTable!AG92</f>
        <v>39.751769220627665</v>
      </c>
      <c r="R94">
        <f t="shared" si="18"/>
        <v>1</v>
      </c>
      <c r="S94">
        <f>PMTable!AH92</f>
        <v>6.0336247368725431</v>
      </c>
      <c r="T94">
        <f t="shared" si="19"/>
        <v>1</v>
      </c>
      <c r="V94">
        <v>89</v>
      </c>
      <c r="W94">
        <f>PMTable!O92</f>
        <v>0.68427420421942675</v>
      </c>
      <c r="X94">
        <f t="shared" si="20"/>
        <v>1</v>
      </c>
      <c r="Y94">
        <f>PMTable!P92</f>
        <v>0.93687606038208171</v>
      </c>
      <c r="Z94">
        <f t="shared" si="21"/>
        <v>0</v>
      </c>
      <c r="AA94">
        <f>PMTable!Q92</f>
        <v>0.87443899819808557</v>
      </c>
      <c r="AB94">
        <f t="shared" si="22"/>
        <v>0</v>
      </c>
      <c r="AC94">
        <f>PMTable!R92</f>
        <v>0.98421127019691235</v>
      </c>
      <c r="AD94">
        <f t="shared" si="23"/>
        <v>0</v>
      </c>
    </row>
    <row r="95" spans="2:30" x14ac:dyDescent="0.25">
      <c r="B95">
        <v>90</v>
      </c>
      <c r="C95">
        <f>PMTable!W93</f>
        <v>950</v>
      </c>
      <c r="D95">
        <f t="shared" si="12"/>
        <v>1</v>
      </c>
      <c r="E95">
        <f>PMTable!X93</f>
        <v>3600</v>
      </c>
      <c r="F95">
        <f t="shared" si="13"/>
        <v>1</v>
      </c>
      <c r="G95">
        <f>PMTable!Y93</f>
        <v>1800</v>
      </c>
      <c r="H95">
        <f t="shared" si="14"/>
        <v>1</v>
      </c>
      <c r="I95">
        <f>PMTable!Z93</f>
        <v>4700</v>
      </c>
      <c r="J95">
        <f t="shared" si="15"/>
        <v>1</v>
      </c>
      <c r="L95">
        <v>90</v>
      </c>
      <c r="M95">
        <f>PMTable!AE93</f>
        <v>10</v>
      </c>
      <c r="N95">
        <f t="shared" si="16"/>
        <v>1</v>
      </c>
      <c r="O95">
        <f>PMTable!AF93</f>
        <v>52.445045404011537</v>
      </c>
      <c r="P95">
        <f t="shared" si="17"/>
        <v>1</v>
      </c>
      <c r="Q95">
        <f>PMTable!AG93</f>
        <v>32.830675268977778</v>
      </c>
      <c r="R95">
        <f t="shared" si="18"/>
        <v>1</v>
      </c>
      <c r="S95">
        <f>PMTable!AH93</f>
        <v>7.9145260848418655</v>
      </c>
      <c r="T95">
        <f t="shared" si="19"/>
        <v>1</v>
      </c>
      <c r="V95">
        <v>90</v>
      </c>
      <c r="W95">
        <f>PMTable!O93</f>
        <v>0.88673059129251408</v>
      </c>
      <c r="X95">
        <f t="shared" si="20"/>
        <v>0</v>
      </c>
      <c r="Y95">
        <f>PMTable!P93</f>
        <v>0.8184013289433093</v>
      </c>
      <c r="Z95">
        <f t="shared" si="21"/>
        <v>0</v>
      </c>
      <c r="AA95">
        <f>PMTable!Q93</f>
        <v>0.91077977419197553</v>
      </c>
      <c r="AB95">
        <f t="shared" si="22"/>
        <v>0</v>
      </c>
      <c r="AC95">
        <f>PMTable!R93</f>
        <v>0.97804896769728977</v>
      </c>
      <c r="AD95">
        <f t="shared" si="23"/>
        <v>0</v>
      </c>
    </row>
    <row r="96" spans="2:30" x14ac:dyDescent="0.25">
      <c r="B96">
        <v>91</v>
      </c>
      <c r="C96">
        <f>PMTable!W94</f>
        <v>1550</v>
      </c>
      <c r="D96">
        <f t="shared" si="12"/>
        <v>1</v>
      </c>
      <c r="E96">
        <f>PMTable!X94</f>
        <v>1400</v>
      </c>
      <c r="F96">
        <f t="shared" si="13"/>
        <v>1</v>
      </c>
      <c r="G96">
        <f>PMTable!Y94</f>
        <v>3800</v>
      </c>
      <c r="H96">
        <f t="shared" si="14"/>
        <v>1</v>
      </c>
      <c r="I96">
        <f>PMTable!Z94</f>
        <v>2500</v>
      </c>
      <c r="J96">
        <f t="shared" si="15"/>
        <v>1</v>
      </c>
      <c r="L96">
        <v>91</v>
      </c>
      <c r="M96">
        <f>PMTable!AE94</f>
        <v>50.197912194972645</v>
      </c>
      <c r="N96">
        <f t="shared" si="16"/>
        <v>1</v>
      </c>
      <c r="O96">
        <f>PMTable!AF94</f>
        <v>11.97441993794471</v>
      </c>
      <c r="P96">
        <f t="shared" si="17"/>
        <v>1</v>
      </c>
      <c r="Q96">
        <f>PMTable!AG94</f>
        <v>62.33615692612981</v>
      </c>
      <c r="R96">
        <f t="shared" si="18"/>
        <v>0</v>
      </c>
      <c r="S96">
        <f>PMTable!AH94</f>
        <v>0</v>
      </c>
      <c r="T96">
        <f t="shared" si="19"/>
        <v>1</v>
      </c>
      <c r="V96">
        <v>91</v>
      </c>
      <c r="W96">
        <f>PMTable!O94</f>
        <v>0.77228500338510975</v>
      </c>
      <c r="X96">
        <f t="shared" si="20"/>
        <v>0</v>
      </c>
      <c r="Y96">
        <f>PMTable!P94</f>
        <v>0.95624148929471664</v>
      </c>
      <c r="Z96">
        <f t="shared" si="21"/>
        <v>0</v>
      </c>
      <c r="AA96">
        <f>PMTable!Q94</f>
        <v>0.82232845388726872</v>
      </c>
      <c r="AB96">
        <f t="shared" si="22"/>
        <v>0</v>
      </c>
      <c r="AC96">
        <f>PMTable!R94</f>
        <v>1</v>
      </c>
      <c r="AD96">
        <f t="shared" si="23"/>
        <v>0</v>
      </c>
    </row>
    <row r="97" spans="2:30" x14ac:dyDescent="0.25">
      <c r="B97">
        <v>92</v>
      </c>
      <c r="C97">
        <f>PMTable!W95</f>
        <v>2600</v>
      </c>
      <c r="D97">
        <f t="shared" si="12"/>
        <v>1</v>
      </c>
      <c r="E97">
        <f>PMTable!X95</f>
        <v>2400</v>
      </c>
      <c r="F97">
        <f t="shared" si="13"/>
        <v>1</v>
      </c>
      <c r="G97">
        <f>PMTable!Y95</f>
        <v>2200</v>
      </c>
      <c r="H97">
        <f t="shared" si="14"/>
        <v>1</v>
      </c>
      <c r="I97">
        <f>PMTable!Z95</f>
        <v>4700</v>
      </c>
      <c r="J97">
        <f t="shared" si="15"/>
        <v>1</v>
      </c>
      <c r="L97">
        <v>92</v>
      </c>
      <c r="M97">
        <f>PMTable!AE95</f>
        <v>32</v>
      </c>
      <c r="N97">
        <f t="shared" si="16"/>
        <v>1</v>
      </c>
      <c r="O97">
        <f>PMTable!AF95</f>
        <v>20.806317600221924</v>
      </c>
      <c r="P97">
        <f t="shared" si="17"/>
        <v>1</v>
      </c>
      <c r="Q97">
        <f>PMTable!AG95</f>
        <v>32.920331384199407</v>
      </c>
      <c r="R97">
        <f t="shared" si="18"/>
        <v>1</v>
      </c>
      <c r="S97">
        <f>PMTable!AH95</f>
        <v>13.159466743751496</v>
      </c>
      <c r="T97">
        <f t="shared" si="19"/>
        <v>1</v>
      </c>
      <c r="V97">
        <v>92</v>
      </c>
      <c r="W97">
        <f>PMTable!O95</f>
        <v>0.71898055275440909</v>
      </c>
      <c r="X97">
        <f t="shared" si="20"/>
        <v>0</v>
      </c>
      <c r="Y97">
        <f>PMTable!P95</f>
        <v>0.89601866380359396</v>
      </c>
      <c r="Z97">
        <f t="shared" si="21"/>
        <v>0</v>
      </c>
      <c r="AA97">
        <f>PMTable!Q95</f>
        <v>0.90972010432403516</v>
      </c>
      <c r="AB97">
        <f t="shared" si="22"/>
        <v>0</v>
      </c>
      <c r="AC97">
        <f>PMTable!R95</f>
        <v>0.96572032956420073</v>
      </c>
      <c r="AD97">
        <f t="shared" si="23"/>
        <v>0</v>
      </c>
    </row>
    <row r="98" spans="2:30" x14ac:dyDescent="0.25">
      <c r="B98">
        <v>93</v>
      </c>
      <c r="C98">
        <f>PMTable!W96</f>
        <v>1700</v>
      </c>
      <c r="D98">
        <f t="shared" si="12"/>
        <v>1</v>
      </c>
      <c r="E98">
        <f>PMTable!X96</f>
        <v>3400</v>
      </c>
      <c r="F98">
        <f t="shared" si="13"/>
        <v>1</v>
      </c>
      <c r="G98">
        <f>PMTable!Y96</f>
        <v>2200</v>
      </c>
      <c r="H98">
        <f t="shared" si="14"/>
        <v>1</v>
      </c>
      <c r="I98">
        <f>PMTable!Z96</f>
        <v>2500</v>
      </c>
      <c r="J98">
        <f t="shared" si="15"/>
        <v>1</v>
      </c>
      <c r="L98">
        <v>93</v>
      </c>
      <c r="M98">
        <f>PMTable!AE96</f>
        <v>20</v>
      </c>
      <c r="N98">
        <f t="shared" si="16"/>
        <v>1</v>
      </c>
      <c r="O98">
        <f>PMTable!AF96</f>
        <v>72.440715159601467</v>
      </c>
      <c r="P98">
        <f t="shared" si="17"/>
        <v>0</v>
      </c>
      <c r="Q98">
        <f>PMTable!AG96</f>
        <v>29.849320254790609</v>
      </c>
      <c r="R98">
        <f t="shared" si="18"/>
        <v>1</v>
      </c>
      <c r="S98">
        <f>PMTable!AH96</f>
        <v>0</v>
      </c>
      <c r="T98">
        <f t="shared" si="19"/>
        <v>1</v>
      </c>
      <c r="V98">
        <v>93</v>
      </c>
      <c r="W98">
        <f>PMTable!O96</f>
        <v>0.7891312941881613</v>
      </c>
      <c r="X98">
        <f t="shared" si="20"/>
        <v>0</v>
      </c>
      <c r="Y98">
        <f>PMTable!P96</f>
        <v>0.79872432011381356</v>
      </c>
      <c r="Z98">
        <f t="shared" si="21"/>
        <v>0</v>
      </c>
      <c r="AA98">
        <f>PMTable!Q96</f>
        <v>0.91956021695964318</v>
      </c>
      <c r="AB98">
        <f t="shared" si="22"/>
        <v>0</v>
      </c>
      <c r="AC98">
        <f>PMTable!R96</f>
        <v>1</v>
      </c>
      <c r="AD98">
        <f t="shared" si="23"/>
        <v>0</v>
      </c>
    </row>
    <row r="99" spans="2:30" x14ac:dyDescent="0.25">
      <c r="B99">
        <v>94</v>
      </c>
      <c r="C99">
        <f>PMTable!W97</f>
        <v>1400</v>
      </c>
      <c r="D99">
        <f t="shared" si="12"/>
        <v>1</v>
      </c>
      <c r="E99">
        <f>PMTable!X97</f>
        <v>2000</v>
      </c>
      <c r="F99">
        <f t="shared" si="13"/>
        <v>1</v>
      </c>
      <c r="G99">
        <f>PMTable!Y97</f>
        <v>3000</v>
      </c>
      <c r="H99">
        <f t="shared" si="14"/>
        <v>1</v>
      </c>
      <c r="I99">
        <f>PMTable!Z97</f>
        <v>3600</v>
      </c>
      <c r="J99">
        <f t="shared" si="15"/>
        <v>1</v>
      </c>
      <c r="L99">
        <v>94</v>
      </c>
      <c r="M99">
        <f>PMTable!AE97</f>
        <v>16.594483351113361</v>
      </c>
      <c r="N99">
        <f t="shared" si="16"/>
        <v>1</v>
      </c>
      <c r="O99">
        <f>PMTable!AF97</f>
        <v>29.852105068716373</v>
      </c>
      <c r="P99">
        <f t="shared" si="17"/>
        <v>1</v>
      </c>
      <c r="Q99">
        <f>PMTable!AG97</f>
        <v>42.26346722991827</v>
      </c>
      <c r="R99">
        <f t="shared" si="18"/>
        <v>1</v>
      </c>
      <c r="S99">
        <f>PMTable!AH97</f>
        <v>4.4928922374773617</v>
      </c>
      <c r="T99">
        <f t="shared" si="19"/>
        <v>1</v>
      </c>
      <c r="V99">
        <v>94</v>
      </c>
      <c r="W99">
        <f>PMTable!O97</f>
        <v>0.84558810204374291</v>
      </c>
      <c r="X99">
        <f t="shared" si="20"/>
        <v>0</v>
      </c>
      <c r="Y99">
        <f>PMTable!P97</f>
        <v>0.89482097182002018</v>
      </c>
      <c r="Z99">
        <f t="shared" si="21"/>
        <v>0</v>
      </c>
      <c r="AA99">
        <f>PMTable!Q97</f>
        <v>0.88978820421181393</v>
      </c>
      <c r="AB99">
        <f t="shared" si="22"/>
        <v>0</v>
      </c>
      <c r="AC99">
        <f>PMTable!R97</f>
        <v>0.9855801179634649</v>
      </c>
      <c r="AD99">
        <f t="shared" si="23"/>
        <v>0</v>
      </c>
    </row>
    <row r="100" spans="2:30" x14ac:dyDescent="0.25">
      <c r="B100">
        <v>95</v>
      </c>
      <c r="C100">
        <f>PMTable!W98</f>
        <v>1700</v>
      </c>
      <c r="D100">
        <f t="shared" si="12"/>
        <v>1</v>
      </c>
      <c r="E100">
        <f>PMTable!X98</f>
        <v>4200</v>
      </c>
      <c r="F100">
        <f t="shared" si="13"/>
        <v>1</v>
      </c>
      <c r="G100">
        <f>PMTable!Y98</f>
        <v>2200</v>
      </c>
      <c r="H100">
        <f t="shared" si="14"/>
        <v>1</v>
      </c>
      <c r="I100">
        <f>PMTable!Z98</f>
        <v>3600</v>
      </c>
      <c r="J100">
        <f t="shared" si="15"/>
        <v>1</v>
      </c>
      <c r="L100">
        <v>95</v>
      </c>
      <c r="M100">
        <f>PMTable!AE98</f>
        <v>20</v>
      </c>
      <c r="N100">
        <f t="shared" si="16"/>
        <v>1</v>
      </c>
      <c r="O100">
        <f>PMTable!AF98</f>
        <v>48.093503399403431</v>
      </c>
      <c r="P100">
        <f t="shared" si="17"/>
        <v>1</v>
      </c>
      <c r="Q100">
        <f>PMTable!AG98</f>
        <v>23.590151496705992</v>
      </c>
      <c r="R100">
        <f t="shared" si="18"/>
        <v>1</v>
      </c>
      <c r="S100">
        <f>PMTable!AH98</f>
        <v>2.9748797768446718</v>
      </c>
      <c r="T100">
        <f t="shared" si="19"/>
        <v>1</v>
      </c>
      <c r="V100">
        <v>95</v>
      </c>
      <c r="W100">
        <f>PMTable!O98</f>
        <v>0.74850059589051754</v>
      </c>
      <c r="X100">
        <f t="shared" si="20"/>
        <v>0</v>
      </c>
      <c r="Y100">
        <f>PMTable!P98</f>
        <v>0.83731007539098923</v>
      </c>
      <c r="Z100">
        <f t="shared" si="21"/>
        <v>0</v>
      </c>
      <c r="AA100">
        <f>PMTable!Q98</f>
        <v>0.93265988317019377</v>
      </c>
      <c r="AB100">
        <f t="shared" si="22"/>
        <v>0</v>
      </c>
      <c r="AC100">
        <f>PMTable!R98</f>
        <v>0.99102064381537924</v>
      </c>
      <c r="AD100">
        <f t="shared" si="23"/>
        <v>0</v>
      </c>
    </row>
    <row r="101" spans="2:30" x14ac:dyDescent="0.25">
      <c r="B101">
        <v>96</v>
      </c>
      <c r="C101">
        <f>PMTable!W99</f>
        <v>2300</v>
      </c>
      <c r="D101">
        <f t="shared" si="12"/>
        <v>1</v>
      </c>
      <c r="E101">
        <f>PMTable!X99</f>
        <v>1600</v>
      </c>
      <c r="F101">
        <f t="shared" si="13"/>
        <v>1</v>
      </c>
      <c r="G101">
        <f>PMTable!Y99</f>
        <v>1400</v>
      </c>
      <c r="H101">
        <f t="shared" si="14"/>
        <v>1</v>
      </c>
      <c r="I101">
        <f>PMTable!Z99</f>
        <v>3600</v>
      </c>
      <c r="J101">
        <f t="shared" si="15"/>
        <v>1</v>
      </c>
      <c r="L101">
        <v>96</v>
      </c>
      <c r="M101">
        <f>PMTable!AE99</f>
        <v>28</v>
      </c>
      <c r="N101">
        <f t="shared" si="16"/>
        <v>1</v>
      </c>
      <c r="O101">
        <f>PMTable!AF99</f>
        <v>12</v>
      </c>
      <c r="P101">
        <f t="shared" si="17"/>
        <v>1</v>
      </c>
      <c r="Q101">
        <f>PMTable!AG99</f>
        <v>11.416500857752418</v>
      </c>
      <c r="R101">
        <f t="shared" si="18"/>
        <v>1</v>
      </c>
      <c r="S101">
        <f>PMTable!AH99</f>
        <v>3.8704677184037246</v>
      </c>
      <c r="T101">
        <f t="shared" si="19"/>
        <v>1</v>
      </c>
      <c r="V101">
        <v>96</v>
      </c>
      <c r="W101">
        <f>PMTable!O99</f>
        <v>0.70799926181416695</v>
      </c>
      <c r="X101">
        <f t="shared" si="20"/>
        <v>0</v>
      </c>
      <c r="Y101">
        <f>PMTable!P99</f>
        <v>0.96554653570784121</v>
      </c>
      <c r="Z101">
        <f t="shared" si="21"/>
        <v>0</v>
      </c>
      <c r="AA101">
        <f>PMTable!Q99</f>
        <v>0.96298373254435932</v>
      </c>
      <c r="AB101">
        <f t="shared" si="22"/>
        <v>0</v>
      </c>
      <c r="AC101">
        <f>PMTable!R99</f>
        <v>0.98557058908777195</v>
      </c>
      <c r="AD101">
        <f t="shared" si="23"/>
        <v>0</v>
      </c>
    </row>
    <row r="102" spans="2:30" x14ac:dyDescent="0.25">
      <c r="B102">
        <v>97</v>
      </c>
      <c r="C102">
        <f>PMTable!W100</f>
        <v>1550</v>
      </c>
      <c r="D102">
        <f t="shared" si="12"/>
        <v>1</v>
      </c>
      <c r="E102">
        <f>PMTable!X100</f>
        <v>3600</v>
      </c>
      <c r="F102">
        <f t="shared" si="13"/>
        <v>1</v>
      </c>
      <c r="G102">
        <f>PMTable!Y100</f>
        <v>3800</v>
      </c>
      <c r="H102">
        <f t="shared" si="14"/>
        <v>1</v>
      </c>
      <c r="I102">
        <f>PMTable!Z100</f>
        <v>2500</v>
      </c>
      <c r="J102">
        <f t="shared" si="15"/>
        <v>1</v>
      </c>
      <c r="L102">
        <v>97</v>
      </c>
      <c r="M102">
        <f>PMTable!AE100</f>
        <v>75.633537201970086</v>
      </c>
      <c r="N102">
        <f t="shared" si="16"/>
        <v>0</v>
      </c>
      <c r="O102">
        <f>PMTable!AF100</f>
        <v>48.639006207926577</v>
      </c>
      <c r="P102">
        <f t="shared" si="17"/>
        <v>1</v>
      </c>
      <c r="Q102">
        <f>PMTable!AG100</f>
        <v>70.190129337833753</v>
      </c>
      <c r="R102">
        <f t="shared" si="18"/>
        <v>0</v>
      </c>
      <c r="S102">
        <f>PMTable!AH100</f>
        <v>0</v>
      </c>
      <c r="T102">
        <f t="shared" si="19"/>
        <v>1</v>
      </c>
      <c r="V102">
        <v>97</v>
      </c>
      <c r="W102">
        <f>PMTable!O100</f>
        <v>0.75099329018896888</v>
      </c>
      <c r="X102">
        <f t="shared" si="20"/>
        <v>0</v>
      </c>
      <c r="Y102">
        <f>PMTable!P100</f>
        <v>0.85102108386834396</v>
      </c>
      <c r="Z102">
        <f t="shared" si="21"/>
        <v>0</v>
      </c>
      <c r="AA102">
        <f>PMTable!Q100</f>
        <v>0.79007447093784378</v>
      </c>
      <c r="AB102">
        <f t="shared" si="22"/>
        <v>0</v>
      </c>
      <c r="AC102">
        <f>PMTable!R100</f>
        <v>1</v>
      </c>
      <c r="AD102">
        <f t="shared" si="23"/>
        <v>0</v>
      </c>
    </row>
    <row r="103" spans="2:30" x14ac:dyDescent="0.25">
      <c r="B103">
        <v>98</v>
      </c>
      <c r="C103">
        <f>PMTable!W101</f>
        <v>500</v>
      </c>
      <c r="D103">
        <f t="shared" si="12"/>
        <v>1</v>
      </c>
      <c r="E103">
        <f>PMTable!X101</f>
        <v>3400</v>
      </c>
      <c r="F103">
        <f t="shared" si="13"/>
        <v>1</v>
      </c>
      <c r="G103">
        <f>PMTable!Y101</f>
        <v>2600</v>
      </c>
      <c r="H103">
        <f t="shared" si="14"/>
        <v>1</v>
      </c>
      <c r="I103">
        <f>PMTable!Z101</f>
        <v>4700</v>
      </c>
      <c r="J103">
        <f t="shared" si="15"/>
        <v>1</v>
      </c>
      <c r="L103">
        <v>98</v>
      </c>
      <c r="M103">
        <f>PMTable!AE101</f>
        <v>7.8163545274243909</v>
      </c>
      <c r="N103">
        <f t="shared" si="16"/>
        <v>1</v>
      </c>
      <c r="O103">
        <f>PMTable!AF101</f>
        <v>30</v>
      </c>
      <c r="P103">
        <f t="shared" si="17"/>
        <v>1</v>
      </c>
      <c r="Q103">
        <f>PMTable!AG101</f>
        <v>48.719339348678822</v>
      </c>
      <c r="R103">
        <f t="shared" si="18"/>
        <v>1</v>
      </c>
      <c r="S103">
        <f>PMTable!AH101</f>
        <v>8.2322625677844297</v>
      </c>
      <c r="T103">
        <f t="shared" si="19"/>
        <v>1</v>
      </c>
      <c r="V103">
        <v>98</v>
      </c>
      <c r="W103">
        <f>PMTable!O101</f>
        <v>0.94974274290727201</v>
      </c>
      <c r="X103">
        <f t="shared" si="20"/>
        <v>0</v>
      </c>
      <c r="Y103">
        <f>PMTable!P101</f>
        <v>0.88557183429142439</v>
      </c>
      <c r="Z103">
        <f t="shared" si="21"/>
        <v>0</v>
      </c>
      <c r="AA103">
        <f>PMTable!Q101</f>
        <v>0.87048338106960543</v>
      </c>
      <c r="AB103">
        <f t="shared" si="22"/>
        <v>0</v>
      </c>
      <c r="AC103">
        <f>PMTable!R101</f>
        <v>0.97124605337329417</v>
      </c>
      <c r="AD103">
        <f t="shared" si="23"/>
        <v>0</v>
      </c>
    </row>
    <row r="104" spans="2:30" x14ac:dyDescent="0.25">
      <c r="B104">
        <v>99</v>
      </c>
      <c r="C104">
        <f>PMTable!W102</f>
        <v>1700</v>
      </c>
      <c r="D104">
        <f t="shared" si="12"/>
        <v>1</v>
      </c>
      <c r="E104">
        <f>PMTable!X102</f>
        <v>3200</v>
      </c>
      <c r="F104">
        <f t="shared" si="13"/>
        <v>1</v>
      </c>
      <c r="G104">
        <f>PMTable!Y102</f>
        <v>3000</v>
      </c>
      <c r="H104">
        <f t="shared" si="14"/>
        <v>1</v>
      </c>
      <c r="I104">
        <f>PMTable!Z102</f>
        <v>2500</v>
      </c>
      <c r="J104">
        <f t="shared" si="15"/>
        <v>1</v>
      </c>
      <c r="L104">
        <v>99</v>
      </c>
      <c r="M104">
        <f>PMTable!AE102</f>
        <v>20</v>
      </c>
      <c r="N104">
        <f t="shared" si="16"/>
        <v>1</v>
      </c>
      <c r="O104">
        <f>PMTable!AF102</f>
        <v>28</v>
      </c>
      <c r="P104">
        <f t="shared" si="17"/>
        <v>1</v>
      </c>
      <c r="Q104">
        <f>PMTable!AG102</f>
        <v>71.993657889404247</v>
      </c>
      <c r="R104">
        <f t="shared" si="18"/>
        <v>0</v>
      </c>
      <c r="S104">
        <f>PMTable!AH102</f>
        <v>0</v>
      </c>
      <c r="T104">
        <f t="shared" si="19"/>
        <v>1</v>
      </c>
      <c r="V104">
        <v>99</v>
      </c>
      <c r="W104">
        <f>PMTable!O102</f>
        <v>0.78385704104678244</v>
      </c>
      <c r="X104">
        <f t="shared" si="20"/>
        <v>0</v>
      </c>
      <c r="Y104">
        <f>PMTable!P102</f>
        <v>0.91918432538499184</v>
      </c>
      <c r="Z104">
        <f t="shared" si="21"/>
        <v>0</v>
      </c>
      <c r="AA104">
        <f>PMTable!Q102</f>
        <v>0.84759470491401612</v>
      </c>
      <c r="AB104">
        <f t="shared" si="22"/>
        <v>0</v>
      </c>
      <c r="AC104">
        <f>PMTable!R102</f>
        <v>1</v>
      </c>
      <c r="AD104">
        <f t="shared" si="23"/>
        <v>0</v>
      </c>
    </row>
    <row r="105" spans="2:30" x14ac:dyDescent="0.25">
      <c r="B105">
        <v>100</v>
      </c>
      <c r="C105">
        <f>PMTable!W103</f>
        <v>2150</v>
      </c>
      <c r="D105">
        <f t="shared" si="12"/>
        <v>1</v>
      </c>
      <c r="E105">
        <f>PMTable!X103</f>
        <v>1600</v>
      </c>
      <c r="F105">
        <f t="shared" si="13"/>
        <v>1</v>
      </c>
      <c r="G105">
        <f>PMTable!Y103</f>
        <v>2600</v>
      </c>
      <c r="H105">
        <f t="shared" si="14"/>
        <v>1</v>
      </c>
      <c r="I105">
        <f>PMTable!Z103</f>
        <v>2500</v>
      </c>
      <c r="J105">
        <f t="shared" si="15"/>
        <v>1</v>
      </c>
      <c r="L105">
        <v>100</v>
      </c>
      <c r="M105">
        <f>PMTable!AE103</f>
        <v>59.325013915446235</v>
      </c>
      <c r="N105">
        <f t="shared" si="16"/>
        <v>0</v>
      </c>
      <c r="O105">
        <f>PMTable!AF103</f>
        <v>12</v>
      </c>
      <c r="P105">
        <f t="shared" si="17"/>
        <v>1</v>
      </c>
      <c r="Q105">
        <f>PMTable!AG103</f>
        <v>35.40820548523012</v>
      </c>
      <c r="R105">
        <f t="shared" si="18"/>
        <v>1</v>
      </c>
      <c r="S105">
        <f>PMTable!AH103</f>
        <v>0</v>
      </c>
      <c r="T105">
        <f t="shared" si="19"/>
        <v>1</v>
      </c>
      <c r="V105">
        <v>100</v>
      </c>
      <c r="W105">
        <f>PMTable!O103</f>
        <v>0.74163277365411651</v>
      </c>
      <c r="X105">
        <f t="shared" si="20"/>
        <v>0</v>
      </c>
      <c r="Y105">
        <f>PMTable!P103</f>
        <v>0.94597274951529375</v>
      </c>
      <c r="Z105">
        <f t="shared" si="21"/>
        <v>0</v>
      </c>
      <c r="AA105">
        <f>PMTable!Q103</f>
        <v>0.89494002119390725</v>
      </c>
      <c r="AB105">
        <f t="shared" si="22"/>
        <v>0</v>
      </c>
      <c r="AC105">
        <f>PMTable!R103</f>
        <v>1</v>
      </c>
      <c r="AD105">
        <f t="shared" si="23"/>
        <v>0</v>
      </c>
    </row>
    <row r="106" spans="2:30" x14ac:dyDescent="0.25">
      <c r="B106">
        <v>101</v>
      </c>
      <c r="C106">
        <f>PMTable!W104</f>
        <v>1850</v>
      </c>
      <c r="D106">
        <f t="shared" si="12"/>
        <v>1</v>
      </c>
      <c r="E106">
        <f>PMTable!X104</f>
        <v>4600</v>
      </c>
      <c r="F106">
        <f t="shared" si="13"/>
        <v>1</v>
      </c>
      <c r="G106">
        <f>PMTable!Y104</f>
        <v>3400</v>
      </c>
      <c r="H106">
        <f t="shared" si="14"/>
        <v>1</v>
      </c>
      <c r="I106">
        <f>PMTable!Z104</f>
        <v>2500</v>
      </c>
      <c r="J106">
        <f t="shared" si="15"/>
        <v>1</v>
      </c>
      <c r="L106">
        <v>101</v>
      </c>
      <c r="M106">
        <f>PMTable!AE104</f>
        <v>66.32222755332316</v>
      </c>
      <c r="N106">
        <f t="shared" si="16"/>
        <v>0</v>
      </c>
      <c r="O106">
        <f>PMTable!AF104</f>
        <v>62.318064499673774</v>
      </c>
      <c r="P106">
        <f t="shared" si="17"/>
        <v>0</v>
      </c>
      <c r="Q106">
        <f>PMTable!AG104</f>
        <v>62.485322936264382</v>
      </c>
      <c r="R106">
        <f t="shared" si="18"/>
        <v>0</v>
      </c>
      <c r="S106">
        <f>PMTable!AH104</f>
        <v>0</v>
      </c>
      <c r="T106">
        <f t="shared" si="19"/>
        <v>1</v>
      </c>
      <c r="V106">
        <v>101</v>
      </c>
      <c r="W106">
        <f>PMTable!O104</f>
        <v>0.69844722209714072</v>
      </c>
      <c r="X106">
        <f t="shared" si="20"/>
        <v>1</v>
      </c>
      <c r="Y106">
        <f>PMTable!P104</f>
        <v>0.76736430528024546</v>
      </c>
      <c r="Z106">
        <f t="shared" si="21"/>
        <v>0</v>
      </c>
      <c r="AA106">
        <f>PMTable!Q104</f>
        <v>0.82047091810362882</v>
      </c>
      <c r="AB106">
        <f t="shared" si="22"/>
        <v>0</v>
      </c>
      <c r="AC106">
        <f>PMTable!R104</f>
        <v>1</v>
      </c>
      <c r="AD106">
        <f t="shared" si="23"/>
        <v>0</v>
      </c>
    </row>
    <row r="107" spans="2:30" x14ac:dyDescent="0.25">
      <c r="B107">
        <v>102</v>
      </c>
      <c r="C107">
        <f>PMTable!W105</f>
        <v>2000</v>
      </c>
      <c r="D107">
        <f t="shared" si="12"/>
        <v>1</v>
      </c>
      <c r="E107">
        <f>PMTable!X105</f>
        <v>2400</v>
      </c>
      <c r="F107">
        <f t="shared" si="13"/>
        <v>1</v>
      </c>
      <c r="G107">
        <f>PMTable!Y105</f>
        <v>2200</v>
      </c>
      <c r="H107">
        <f t="shared" si="14"/>
        <v>1</v>
      </c>
      <c r="I107">
        <f>PMTable!Z105</f>
        <v>3600</v>
      </c>
      <c r="J107">
        <f t="shared" si="15"/>
        <v>1</v>
      </c>
      <c r="L107">
        <v>102</v>
      </c>
      <c r="M107">
        <f>PMTable!AE105</f>
        <v>51.920282536879768</v>
      </c>
      <c r="N107">
        <f t="shared" si="16"/>
        <v>1</v>
      </c>
      <c r="O107">
        <f>PMTable!AF105</f>
        <v>46.224949989935467</v>
      </c>
      <c r="P107">
        <f t="shared" si="17"/>
        <v>1</v>
      </c>
      <c r="Q107">
        <f>PMTable!AG105</f>
        <v>11.702450232156446</v>
      </c>
      <c r="R107">
        <f t="shared" si="18"/>
        <v>1</v>
      </c>
      <c r="S107">
        <f>PMTable!AH105</f>
        <v>4.541250555648003</v>
      </c>
      <c r="T107">
        <f t="shared" si="19"/>
        <v>1</v>
      </c>
      <c r="V107">
        <v>102</v>
      </c>
      <c r="W107">
        <f>PMTable!O105</f>
        <v>0.71928542242527538</v>
      </c>
      <c r="X107">
        <f t="shared" si="20"/>
        <v>0</v>
      </c>
      <c r="Y107">
        <f>PMTable!P105</f>
        <v>0.92374870011437493</v>
      </c>
      <c r="Z107">
        <f t="shared" si="21"/>
        <v>0</v>
      </c>
      <c r="AA107">
        <f>PMTable!Q105</f>
        <v>0.96173230984428071</v>
      </c>
      <c r="AB107">
        <f t="shared" si="22"/>
        <v>0</v>
      </c>
      <c r="AC107">
        <f>PMTable!R105</f>
        <v>0.98497662241330108</v>
      </c>
      <c r="AD107">
        <f t="shared" si="23"/>
        <v>0</v>
      </c>
    </row>
    <row r="108" spans="2:30" x14ac:dyDescent="0.25">
      <c r="B108">
        <v>103</v>
      </c>
      <c r="C108">
        <f>PMTable!W106</f>
        <v>1250</v>
      </c>
      <c r="D108">
        <f t="shared" si="12"/>
        <v>1</v>
      </c>
      <c r="E108">
        <f>PMTable!X106</f>
        <v>3400</v>
      </c>
      <c r="F108">
        <f t="shared" si="13"/>
        <v>1</v>
      </c>
      <c r="G108">
        <f>PMTable!Y106</f>
        <v>4200</v>
      </c>
      <c r="H108">
        <f t="shared" si="14"/>
        <v>1</v>
      </c>
      <c r="I108">
        <f>PMTable!Z106</f>
        <v>3600</v>
      </c>
      <c r="J108">
        <f t="shared" si="15"/>
        <v>1</v>
      </c>
      <c r="L108">
        <v>103</v>
      </c>
      <c r="M108">
        <f>PMTable!AE106</f>
        <v>80.468883916657319</v>
      </c>
      <c r="N108">
        <f t="shared" si="16"/>
        <v>0</v>
      </c>
      <c r="O108">
        <f>PMTable!AF106</f>
        <v>47.426767649380281</v>
      </c>
      <c r="P108">
        <f t="shared" si="17"/>
        <v>1</v>
      </c>
      <c r="Q108">
        <f>PMTable!AG106</f>
        <v>78.941379677812989</v>
      </c>
      <c r="R108">
        <f t="shared" si="18"/>
        <v>0</v>
      </c>
      <c r="S108">
        <f>PMTable!AH106</f>
        <v>4.8852514154499742</v>
      </c>
      <c r="T108">
        <f t="shared" si="19"/>
        <v>1</v>
      </c>
      <c r="V108">
        <v>103</v>
      </c>
      <c r="W108">
        <f>PMTable!O106</f>
        <v>0.79438922186585204</v>
      </c>
      <c r="X108">
        <f t="shared" si="20"/>
        <v>0</v>
      </c>
      <c r="Y108">
        <f>PMTable!P106</f>
        <v>0.89949803720881305</v>
      </c>
      <c r="Z108">
        <f t="shared" si="21"/>
        <v>0</v>
      </c>
      <c r="AA108">
        <f>PMTable!Q106</f>
        <v>0.80344984800721175</v>
      </c>
      <c r="AB108">
        <f t="shared" si="22"/>
        <v>0</v>
      </c>
      <c r="AC108">
        <f>PMTable!R106</f>
        <v>0.98610508214031889</v>
      </c>
      <c r="AD108">
        <f t="shared" si="23"/>
        <v>0</v>
      </c>
    </row>
    <row r="109" spans="2:30" x14ac:dyDescent="0.25">
      <c r="B109">
        <v>104</v>
      </c>
      <c r="C109">
        <f>PMTable!W107</f>
        <v>1100</v>
      </c>
      <c r="D109">
        <f t="shared" si="12"/>
        <v>1</v>
      </c>
      <c r="E109">
        <f>PMTable!X107</f>
        <v>3200</v>
      </c>
      <c r="F109">
        <f t="shared" si="13"/>
        <v>1</v>
      </c>
      <c r="G109">
        <f>PMTable!Y107</f>
        <v>2200</v>
      </c>
      <c r="H109">
        <f t="shared" si="14"/>
        <v>1</v>
      </c>
      <c r="I109">
        <f>PMTable!Z107</f>
        <v>3600</v>
      </c>
      <c r="J109">
        <f t="shared" si="15"/>
        <v>1</v>
      </c>
      <c r="L109">
        <v>104</v>
      </c>
      <c r="M109">
        <f>PMTable!AE107</f>
        <v>45.729488958083579</v>
      </c>
      <c r="N109">
        <f t="shared" si="16"/>
        <v>1</v>
      </c>
      <c r="O109">
        <f>PMTable!AF107</f>
        <v>48.358413265567833</v>
      </c>
      <c r="P109">
        <f t="shared" si="17"/>
        <v>1</v>
      </c>
      <c r="Q109">
        <f>PMTable!AG107</f>
        <v>35.74320483002505</v>
      </c>
      <c r="R109">
        <f t="shared" si="18"/>
        <v>1</v>
      </c>
      <c r="S109">
        <f>PMTable!AH107</f>
        <v>3.5960514769909935</v>
      </c>
      <c r="T109">
        <f t="shared" si="19"/>
        <v>1</v>
      </c>
      <c r="V109">
        <v>104</v>
      </c>
      <c r="W109">
        <f>PMTable!O107</f>
        <v>0.8445784653464421</v>
      </c>
      <c r="X109">
        <f t="shared" si="20"/>
        <v>0</v>
      </c>
      <c r="Y109">
        <f>PMTable!P107</f>
        <v>0.82039297177822468</v>
      </c>
      <c r="Z109">
        <f t="shared" si="21"/>
        <v>0</v>
      </c>
      <c r="AA109">
        <f>PMTable!Q107</f>
        <v>0.87349787218633657</v>
      </c>
      <c r="AB109">
        <f t="shared" si="22"/>
        <v>0</v>
      </c>
      <c r="AC109">
        <f>PMTable!R107</f>
        <v>0.99072137894734169</v>
      </c>
      <c r="AD109">
        <f t="shared" si="23"/>
        <v>0</v>
      </c>
    </row>
    <row r="110" spans="2:30" x14ac:dyDescent="0.25">
      <c r="B110">
        <v>105</v>
      </c>
      <c r="C110">
        <f>PMTable!W108</f>
        <v>1250</v>
      </c>
      <c r="D110">
        <f t="shared" si="12"/>
        <v>1</v>
      </c>
      <c r="E110">
        <f>PMTable!X108</f>
        <v>4000</v>
      </c>
      <c r="F110">
        <f t="shared" si="13"/>
        <v>1</v>
      </c>
      <c r="G110">
        <f>PMTable!Y108</f>
        <v>1400</v>
      </c>
      <c r="H110">
        <f t="shared" si="14"/>
        <v>1</v>
      </c>
      <c r="I110">
        <f>PMTable!Z108</f>
        <v>3600</v>
      </c>
      <c r="J110">
        <f t="shared" si="15"/>
        <v>1</v>
      </c>
      <c r="L110">
        <v>105</v>
      </c>
      <c r="M110">
        <f>PMTable!AE108</f>
        <v>50.677507145476383</v>
      </c>
      <c r="N110">
        <f t="shared" si="16"/>
        <v>1</v>
      </c>
      <c r="O110">
        <f>PMTable!AF108</f>
        <v>55.619614632635425</v>
      </c>
      <c r="P110">
        <f t="shared" si="17"/>
        <v>0</v>
      </c>
      <c r="Q110">
        <f>PMTable!AG108</f>
        <v>13.426838467272461</v>
      </c>
      <c r="R110">
        <f t="shared" si="18"/>
        <v>1</v>
      </c>
      <c r="S110">
        <f>PMTable!AH108</f>
        <v>6.1837345126556347</v>
      </c>
      <c r="T110">
        <f t="shared" si="19"/>
        <v>1</v>
      </c>
      <c r="V110">
        <v>105</v>
      </c>
      <c r="W110">
        <f>PMTable!O108</f>
        <v>0.83650336807590719</v>
      </c>
      <c r="X110">
        <f t="shared" si="20"/>
        <v>0</v>
      </c>
      <c r="Y110">
        <f>PMTable!P108</f>
        <v>0.84162229924224174</v>
      </c>
      <c r="Z110">
        <f t="shared" si="21"/>
        <v>0</v>
      </c>
      <c r="AA110">
        <f>PMTable!Q108</f>
        <v>0.9650634995119074</v>
      </c>
      <c r="AB110">
        <f t="shared" si="22"/>
        <v>0</v>
      </c>
      <c r="AC110">
        <f>PMTable!R108</f>
        <v>0.98545474107767861</v>
      </c>
      <c r="AD110">
        <f t="shared" si="23"/>
        <v>0</v>
      </c>
    </row>
    <row r="111" spans="2:30" x14ac:dyDescent="0.25">
      <c r="B111">
        <v>106</v>
      </c>
      <c r="C111">
        <f>PMTable!W109</f>
        <v>1400</v>
      </c>
      <c r="D111">
        <f t="shared" si="12"/>
        <v>1</v>
      </c>
      <c r="E111">
        <f>PMTable!X109</f>
        <v>2800</v>
      </c>
      <c r="F111">
        <f t="shared" si="13"/>
        <v>1</v>
      </c>
      <c r="G111">
        <f>PMTable!Y109</f>
        <v>1800</v>
      </c>
      <c r="H111">
        <f t="shared" si="14"/>
        <v>1</v>
      </c>
      <c r="I111">
        <f>PMTable!Z109</f>
        <v>4700</v>
      </c>
      <c r="J111">
        <f t="shared" si="15"/>
        <v>1</v>
      </c>
      <c r="L111">
        <v>106</v>
      </c>
      <c r="M111">
        <f>PMTable!AE109</f>
        <v>42.947389066910311</v>
      </c>
      <c r="N111">
        <f t="shared" si="16"/>
        <v>1</v>
      </c>
      <c r="O111">
        <f>PMTable!AF109</f>
        <v>35.583122714804617</v>
      </c>
      <c r="P111">
        <f t="shared" si="17"/>
        <v>1</v>
      </c>
      <c r="Q111">
        <f>PMTable!AG109</f>
        <v>27.936924184681835</v>
      </c>
      <c r="R111">
        <f t="shared" si="18"/>
        <v>1</v>
      </c>
      <c r="S111">
        <f>PMTable!AH109</f>
        <v>9.9633779401373666</v>
      </c>
      <c r="T111">
        <f t="shared" si="19"/>
        <v>1</v>
      </c>
      <c r="V111">
        <v>106</v>
      </c>
      <c r="W111">
        <f>PMTable!O109</f>
        <v>0.80507066058097632</v>
      </c>
      <c r="X111">
        <f t="shared" si="20"/>
        <v>0</v>
      </c>
      <c r="Y111">
        <f>PMTable!P109</f>
        <v>0.87739954913456586</v>
      </c>
      <c r="Z111">
        <f t="shared" si="21"/>
        <v>0</v>
      </c>
      <c r="AA111">
        <f>PMTable!Q109</f>
        <v>0.9410158081695259</v>
      </c>
      <c r="AB111">
        <f t="shared" si="22"/>
        <v>0</v>
      </c>
      <c r="AC111">
        <f>PMTable!R109</f>
        <v>0.97808027934522579</v>
      </c>
      <c r="AD111">
        <f t="shared" si="23"/>
        <v>0</v>
      </c>
    </row>
    <row r="112" spans="2:30" x14ac:dyDescent="0.25">
      <c r="B112">
        <v>107</v>
      </c>
      <c r="C112">
        <f>PMTable!W110</f>
        <v>1250</v>
      </c>
      <c r="D112">
        <f t="shared" si="12"/>
        <v>1</v>
      </c>
      <c r="E112">
        <f>PMTable!X110</f>
        <v>2800</v>
      </c>
      <c r="F112">
        <f t="shared" si="13"/>
        <v>1</v>
      </c>
      <c r="G112">
        <f>PMTable!Y110</f>
        <v>3000</v>
      </c>
      <c r="H112">
        <f t="shared" si="14"/>
        <v>1</v>
      </c>
      <c r="I112">
        <f>PMTable!Z110</f>
        <v>2500</v>
      </c>
      <c r="J112">
        <f t="shared" si="15"/>
        <v>1</v>
      </c>
      <c r="L112">
        <v>107</v>
      </c>
      <c r="M112">
        <f>PMTable!AE110</f>
        <v>17.909897399645764</v>
      </c>
      <c r="N112">
        <f t="shared" si="16"/>
        <v>1</v>
      </c>
      <c r="O112">
        <f>PMTable!AF110</f>
        <v>30.269747180857344</v>
      </c>
      <c r="P112">
        <f t="shared" si="17"/>
        <v>1</v>
      </c>
      <c r="Q112">
        <f>PMTable!AG110</f>
        <v>62.856205631547795</v>
      </c>
      <c r="R112">
        <f t="shared" si="18"/>
        <v>0</v>
      </c>
      <c r="S112">
        <f>PMTable!AH110</f>
        <v>0</v>
      </c>
      <c r="T112">
        <f t="shared" si="19"/>
        <v>1</v>
      </c>
      <c r="V112">
        <v>107</v>
      </c>
      <c r="W112">
        <f>PMTable!O110</f>
        <v>0.83549998376278156</v>
      </c>
      <c r="X112">
        <f t="shared" si="20"/>
        <v>0</v>
      </c>
      <c r="Y112">
        <f>PMTable!P110</f>
        <v>0.90418517595247927</v>
      </c>
      <c r="Z112">
        <f t="shared" si="21"/>
        <v>0</v>
      </c>
      <c r="AA112">
        <f>PMTable!Q110</f>
        <v>0.82663282579095443</v>
      </c>
      <c r="AB112">
        <f t="shared" si="22"/>
        <v>0</v>
      </c>
      <c r="AC112">
        <f>PMTable!R110</f>
        <v>1</v>
      </c>
      <c r="AD112">
        <f t="shared" si="23"/>
        <v>0</v>
      </c>
    </row>
    <row r="113" spans="2:30" x14ac:dyDescent="0.25">
      <c r="B113">
        <v>108</v>
      </c>
      <c r="C113">
        <f>PMTable!W111</f>
        <v>2000</v>
      </c>
      <c r="D113">
        <f t="shared" si="12"/>
        <v>1</v>
      </c>
      <c r="E113">
        <f>PMTable!X111</f>
        <v>3400</v>
      </c>
      <c r="F113">
        <f t="shared" si="13"/>
        <v>1</v>
      </c>
      <c r="G113">
        <f>PMTable!Y111</f>
        <v>2600</v>
      </c>
      <c r="H113">
        <f t="shared" si="14"/>
        <v>1</v>
      </c>
      <c r="I113">
        <f>PMTable!Z111</f>
        <v>2500</v>
      </c>
      <c r="J113">
        <f t="shared" si="15"/>
        <v>1</v>
      </c>
      <c r="L113">
        <v>108</v>
      </c>
      <c r="M113">
        <f>PMTable!AE111</f>
        <v>89.930591172165464</v>
      </c>
      <c r="N113">
        <f t="shared" si="16"/>
        <v>0</v>
      </c>
      <c r="O113">
        <f>PMTable!AF111</f>
        <v>70.5955820048585</v>
      </c>
      <c r="P113">
        <f t="shared" si="17"/>
        <v>0</v>
      </c>
      <c r="Q113">
        <f>PMTable!AG111</f>
        <v>36.978811005126921</v>
      </c>
      <c r="R113">
        <f t="shared" si="18"/>
        <v>1</v>
      </c>
      <c r="S113">
        <f>PMTable!AH111</f>
        <v>0</v>
      </c>
      <c r="T113">
        <f t="shared" si="19"/>
        <v>1</v>
      </c>
      <c r="V113">
        <v>108</v>
      </c>
      <c r="W113">
        <f>PMTable!O111</f>
        <v>0.68551157283419872</v>
      </c>
      <c r="X113">
        <f t="shared" si="20"/>
        <v>1</v>
      </c>
      <c r="Y113">
        <f>PMTable!P111</f>
        <v>0.84168472676941397</v>
      </c>
      <c r="Z113">
        <f t="shared" si="21"/>
        <v>0</v>
      </c>
      <c r="AA113">
        <f>PMTable!Q111</f>
        <v>0.89248648755457494</v>
      </c>
      <c r="AB113">
        <f t="shared" si="22"/>
        <v>0</v>
      </c>
      <c r="AC113">
        <f>PMTable!R111</f>
        <v>1</v>
      </c>
      <c r="AD113">
        <f t="shared" si="23"/>
        <v>0</v>
      </c>
    </row>
    <row r="114" spans="2:30" x14ac:dyDescent="0.25">
      <c r="B114">
        <v>109</v>
      </c>
      <c r="C114">
        <f>PMTable!W112</f>
        <v>1700</v>
      </c>
      <c r="D114">
        <f t="shared" si="12"/>
        <v>1</v>
      </c>
      <c r="E114">
        <f>PMTable!X112</f>
        <v>2800</v>
      </c>
      <c r="F114">
        <f t="shared" si="13"/>
        <v>1</v>
      </c>
      <c r="G114">
        <f>PMTable!Y112</f>
        <v>2200</v>
      </c>
      <c r="H114">
        <f t="shared" si="14"/>
        <v>1</v>
      </c>
      <c r="I114">
        <f>PMTable!Z112</f>
        <v>3600</v>
      </c>
      <c r="J114">
        <f t="shared" si="15"/>
        <v>1</v>
      </c>
      <c r="L114">
        <v>109</v>
      </c>
      <c r="M114">
        <f>PMTable!AE112</f>
        <v>32.619736611654574</v>
      </c>
      <c r="N114">
        <f t="shared" si="16"/>
        <v>1</v>
      </c>
      <c r="O114">
        <f>PMTable!AF112</f>
        <v>30.930107118472726</v>
      </c>
      <c r="P114">
        <f t="shared" si="17"/>
        <v>1</v>
      </c>
      <c r="Q114">
        <f>PMTable!AG112</f>
        <v>48.608481270409058</v>
      </c>
      <c r="R114">
        <f t="shared" si="18"/>
        <v>1</v>
      </c>
      <c r="S114">
        <f>PMTable!AH112</f>
        <v>4.4097093692486657</v>
      </c>
      <c r="T114">
        <f t="shared" si="19"/>
        <v>1</v>
      </c>
      <c r="V114">
        <v>109</v>
      </c>
      <c r="W114">
        <f>PMTable!O112</f>
        <v>0.74742540172799654</v>
      </c>
      <c r="X114">
        <f t="shared" si="20"/>
        <v>0</v>
      </c>
      <c r="Y114">
        <f>PMTable!P112</f>
        <v>0.9257931511507087</v>
      </c>
      <c r="Z114">
        <f t="shared" si="21"/>
        <v>0</v>
      </c>
      <c r="AA114">
        <f>PMTable!Q112</f>
        <v>0.88378929369309445</v>
      </c>
      <c r="AB114">
        <f t="shared" si="22"/>
        <v>0</v>
      </c>
      <c r="AC114">
        <f>PMTable!R112</f>
        <v>0.98715321571080783</v>
      </c>
      <c r="AD114">
        <f t="shared" si="23"/>
        <v>0</v>
      </c>
    </row>
    <row r="115" spans="2:30" x14ac:dyDescent="0.25">
      <c r="B115">
        <v>110</v>
      </c>
      <c r="C115">
        <f>PMTable!W113</f>
        <v>1400</v>
      </c>
      <c r="D115">
        <f t="shared" si="12"/>
        <v>1</v>
      </c>
      <c r="E115">
        <f>PMTable!X113</f>
        <v>2800</v>
      </c>
      <c r="F115">
        <f t="shared" si="13"/>
        <v>1</v>
      </c>
      <c r="G115">
        <f>PMTable!Y113</f>
        <v>3800</v>
      </c>
      <c r="H115">
        <f t="shared" si="14"/>
        <v>1</v>
      </c>
      <c r="I115">
        <f>PMTable!Z113</f>
        <v>3600</v>
      </c>
      <c r="J115">
        <f t="shared" si="15"/>
        <v>1</v>
      </c>
      <c r="L115">
        <v>110</v>
      </c>
      <c r="M115">
        <f>PMTable!AE113</f>
        <v>23.513807763306048</v>
      </c>
      <c r="N115">
        <f t="shared" si="16"/>
        <v>1</v>
      </c>
      <c r="O115">
        <f>PMTable!AF113</f>
        <v>45.952650899515724</v>
      </c>
      <c r="P115">
        <f t="shared" si="17"/>
        <v>1</v>
      </c>
      <c r="Q115">
        <f>PMTable!AG113</f>
        <v>51.283316064004588</v>
      </c>
      <c r="R115">
        <f t="shared" si="18"/>
        <v>1</v>
      </c>
      <c r="S115">
        <f>PMTable!AH113</f>
        <v>7.2922793807515518</v>
      </c>
      <c r="T115">
        <f t="shared" si="19"/>
        <v>1</v>
      </c>
      <c r="V115">
        <v>110</v>
      </c>
      <c r="W115">
        <f>PMTable!O113</f>
        <v>0.81874546215155641</v>
      </c>
      <c r="X115">
        <f t="shared" si="20"/>
        <v>0</v>
      </c>
      <c r="Y115">
        <f>PMTable!P113</f>
        <v>0.89023814835356541</v>
      </c>
      <c r="Z115">
        <f t="shared" si="21"/>
        <v>0</v>
      </c>
      <c r="AA115">
        <f>PMTable!Q113</f>
        <v>0.84277787614211752</v>
      </c>
      <c r="AB115">
        <f t="shared" si="22"/>
        <v>0</v>
      </c>
      <c r="AC115">
        <f>PMTable!R113</f>
        <v>0.98249662553024852</v>
      </c>
      <c r="AD115">
        <f t="shared" si="23"/>
        <v>0</v>
      </c>
    </row>
    <row r="116" spans="2:30" x14ac:dyDescent="0.25">
      <c r="B116">
        <v>111</v>
      </c>
      <c r="C116">
        <f>PMTable!W114</f>
        <v>1250</v>
      </c>
      <c r="D116">
        <f t="shared" si="12"/>
        <v>1</v>
      </c>
      <c r="E116">
        <f>PMTable!X114</f>
        <v>3400</v>
      </c>
      <c r="F116">
        <f t="shared" si="13"/>
        <v>1</v>
      </c>
      <c r="G116">
        <f>PMTable!Y114</f>
        <v>4600</v>
      </c>
      <c r="H116">
        <f t="shared" si="14"/>
        <v>1</v>
      </c>
      <c r="I116">
        <f>PMTable!Z114</f>
        <v>2500</v>
      </c>
      <c r="J116">
        <f t="shared" si="15"/>
        <v>1</v>
      </c>
      <c r="L116">
        <v>111</v>
      </c>
      <c r="M116">
        <f>PMTable!AE114</f>
        <v>26.862332735412615</v>
      </c>
      <c r="N116">
        <f t="shared" si="16"/>
        <v>1</v>
      </c>
      <c r="O116">
        <f>PMTable!AF114</f>
        <v>64.852906229348974</v>
      </c>
      <c r="P116">
        <f t="shared" si="17"/>
        <v>0</v>
      </c>
      <c r="Q116">
        <f>PMTable!AG114</f>
        <v>79.102534890757354</v>
      </c>
      <c r="R116">
        <f t="shared" si="18"/>
        <v>0</v>
      </c>
      <c r="S116">
        <f>PMTable!AH114</f>
        <v>0</v>
      </c>
      <c r="T116">
        <f t="shared" si="19"/>
        <v>1</v>
      </c>
      <c r="V116">
        <v>111</v>
      </c>
      <c r="W116">
        <f>PMTable!O114</f>
        <v>0.84122698304760202</v>
      </c>
      <c r="X116">
        <f t="shared" si="20"/>
        <v>0</v>
      </c>
      <c r="Y116">
        <f>PMTable!P114</f>
        <v>0.81085365887722483</v>
      </c>
      <c r="Z116">
        <f t="shared" si="21"/>
        <v>0</v>
      </c>
      <c r="AA116">
        <f>PMTable!Q114</f>
        <v>0.73548156628981676</v>
      </c>
      <c r="AB116">
        <f t="shared" si="22"/>
        <v>0</v>
      </c>
      <c r="AC116">
        <f>PMTable!R114</f>
        <v>1</v>
      </c>
      <c r="AD116">
        <f t="shared" si="23"/>
        <v>0</v>
      </c>
    </row>
    <row r="117" spans="2:30" x14ac:dyDescent="0.25">
      <c r="B117">
        <v>112</v>
      </c>
      <c r="C117">
        <f>PMTable!W115</f>
        <v>1700</v>
      </c>
      <c r="D117">
        <f t="shared" si="12"/>
        <v>1</v>
      </c>
      <c r="E117">
        <f>PMTable!X115</f>
        <v>2800</v>
      </c>
      <c r="F117">
        <f t="shared" si="13"/>
        <v>1</v>
      </c>
      <c r="G117">
        <f>PMTable!Y115</f>
        <v>2600</v>
      </c>
      <c r="H117">
        <f t="shared" si="14"/>
        <v>1</v>
      </c>
      <c r="I117">
        <f>PMTable!Z115</f>
        <v>4700</v>
      </c>
      <c r="J117">
        <f t="shared" si="15"/>
        <v>1</v>
      </c>
      <c r="L117">
        <v>112</v>
      </c>
      <c r="M117">
        <f>PMTable!AE115</f>
        <v>92.119687337843345</v>
      </c>
      <c r="N117">
        <f t="shared" si="16"/>
        <v>0</v>
      </c>
      <c r="O117">
        <f>PMTable!AF115</f>
        <v>49.120326488946624</v>
      </c>
      <c r="P117">
        <f t="shared" si="17"/>
        <v>1</v>
      </c>
      <c r="Q117">
        <f>PMTable!AG115</f>
        <v>44.124552845758984</v>
      </c>
      <c r="R117">
        <f t="shared" si="18"/>
        <v>1</v>
      </c>
      <c r="S117">
        <f>PMTable!AH115</f>
        <v>8.8179911458924405</v>
      </c>
      <c r="T117">
        <f t="shared" si="19"/>
        <v>1</v>
      </c>
      <c r="V117">
        <v>112</v>
      </c>
      <c r="W117">
        <f>PMTable!O115</f>
        <v>0.67617910806403592</v>
      </c>
      <c r="X117">
        <f t="shared" si="20"/>
        <v>1</v>
      </c>
      <c r="Y117">
        <f>PMTable!P115</f>
        <v>0.89159063830413288</v>
      </c>
      <c r="Z117">
        <f t="shared" si="21"/>
        <v>0</v>
      </c>
      <c r="AA117">
        <f>PMTable!Q115</f>
        <v>0.86833817589840268</v>
      </c>
      <c r="AB117">
        <f t="shared" si="22"/>
        <v>0</v>
      </c>
      <c r="AC117">
        <f>PMTable!R115</f>
        <v>0.97572895108275637</v>
      </c>
      <c r="AD117">
        <f t="shared" si="23"/>
        <v>0</v>
      </c>
    </row>
    <row r="118" spans="2:30" x14ac:dyDescent="0.25">
      <c r="B118">
        <v>113</v>
      </c>
      <c r="C118">
        <f>PMTable!W116</f>
        <v>2000</v>
      </c>
      <c r="D118">
        <f t="shared" si="12"/>
        <v>1</v>
      </c>
      <c r="E118">
        <f>PMTable!X116</f>
        <v>2800</v>
      </c>
      <c r="F118">
        <f t="shared" si="13"/>
        <v>1</v>
      </c>
      <c r="G118">
        <f>PMTable!Y116</f>
        <v>2200</v>
      </c>
      <c r="H118">
        <f t="shared" si="14"/>
        <v>1</v>
      </c>
      <c r="I118">
        <f>PMTable!Z116</f>
        <v>2500</v>
      </c>
      <c r="J118">
        <f t="shared" si="15"/>
        <v>1</v>
      </c>
      <c r="L118">
        <v>113</v>
      </c>
      <c r="M118">
        <f>PMTable!AE116</f>
        <v>24</v>
      </c>
      <c r="N118">
        <f t="shared" si="16"/>
        <v>1</v>
      </c>
      <c r="O118">
        <f>PMTable!AF116</f>
        <v>24</v>
      </c>
      <c r="P118">
        <f t="shared" si="17"/>
        <v>1</v>
      </c>
      <c r="Q118">
        <f>PMTable!AG116</f>
        <v>40.40194060562348</v>
      </c>
      <c r="R118">
        <f t="shared" si="18"/>
        <v>1</v>
      </c>
      <c r="S118">
        <f>PMTable!AH116</f>
        <v>0</v>
      </c>
      <c r="T118">
        <f t="shared" si="19"/>
        <v>1</v>
      </c>
      <c r="V118">
        <v>113</v>
      </c>
      <c r="W118">
        <f>PMTable!O116</f>
        <v>0.72462669640409971</v>
      </c>
      <c r="X118">
        <f t="shared" si="20"/>
        <v>0</v>
      </c>
      <c r="Y118">
        <f>PMTable!P116</f>
        <v>0.88217734877348086</v>
      </c>
      <c r="Z118">
        <f t="shared" si="21"/>
        <v>0</v>
      </c>
      <c r="AA118">
        <f>PMTable!Q116</f>
        <v>0.88716119515634184</v>
      </c>
      <c r="AB118">
        <f t="shared" si="22"/>
        <v>0</v>
      </c>
      <c r="AC118">
        <f>PMTable!R116</f>
        <v>1</v>
      </c>
      <c r="AD118">
        <f t="shared" si="23"/>
        <v>0</v>
      </c>
    </row>
    <row r="119" spans="2:30" x14ac:dyDescent="0.25">
      <c r="B119">
        <v>114</v>
      </c>
      <c r="C119">
        <f>PMTable!W117</f>
        <v>1850</v>
      </c>
      <c r="D119">
        <f t="shared" si="12"/>
        <v>1</v>
      </c>
      <c r="E119">
        <f>PMTable!X117</f>
        <v>2800</v>
      </c>
      <c r="F119">
        <f t="shared" si="13"/>
        <v>1</v>
      </c>
      <c r="G119">
        <f>PMTable!Y117</f>
        <v>3400</v>
      </c>
      <c r="H119">
        <f t="shared" si="14"/>
        <v>1</v>
      </c>
      <c r="I119">
        <f>PMTable!Z117</f>
        <v>2500</v>
      </c>
      <c r="J119">
        <f t="shared" si="15"/>
        <v>1</v>
      </c>
      <c r="L119">
        <v>114</v>
      </c>
      <c r="M119">
        <f>PMTable!AE117</f>
        <v>92.583050579370422</v>
      </c>
      <c r="N119">
        <f t="shared" si="16"/>
        <v>0</v>
      </c>
      <c r="O119">
        <f>PMTable!AF117</f>
        <v>28.394837094911452</v>
      </c>
      <c r="P119">
        <f t="shared" si="17"/>
        <v>1</v>
      </c>
      <c r="Q119">
        <f>PMTable!AG117</f>
        <v>58.299387595594766</v>
      </c>
      <c r="R119">
        <f t="shared" si="18"/>
        <v>0</v>
      </c>
      <c r="S119">
        <f>PMTable!AH117</f>
        <v>0</v>
      </c>
      <c r="T119">
        <f t="shared" si="19"/>
        <v>1</v>
      </c>
      <c r="V119">
        <v>114</v>
      </c>
      <c r="W119">
        <f>PMTable!O117</f>
        <v>0.70689452871524461</v>
      </c>
      <c r="X119">
        <f t="shared" si="20"/>
        <v>0</v>
      </c>
      <c r="Y119">
        <f>PMTable!P117</f>
        <v>0.94092137525343744</v>
      </c>
      <c r="Z119">
        <f t="shared" si="21"/>
        <v>0</v>
      </c>
      <c r="AA119">
        <f>PMTable!Q117</f>
        <v>0.78938893255700449</v>
      </c>
      <c r="AB119">
        <f t="shared" si="22"/>
        <v>0</v>
      </c>
      <c r="AC119">
        <f>PMTable!R117</f>
        <v>1</v>
      </c>
      <c r="AD119">
        <f t="shared" si="23"/>
        <v>0</v>
      </c>
    </row>
    <row r="120" spans="2:30" x14ac:dyDescent="0.25">
      <c r="B120">
        <v>115</v>
      </c>
      <c r="C120">
        <f>PMTable!W118</f>
        <v>1850</v>
      </c>
      <c r="D120">
        <f t="shared" si="12"/>
        <v>1</v>
      </c>
      <c r="E120">
        <f>PMTable!X118</f>
        <v>3000</v>
      </c>
      <c r="F120">
        <f t="shared" si="13"/>
        <v>1</v>
      </c>
      <c r="G120">
        <f>PMTable!Y118</f>
        <v>1800</v>
      </c>
      <c r="H120">
        <f t="shared" si="14"/>
        <v>1</v>
      </c>
      <c r="I120">
        <f>PMTable!Z118</f>
        <v>2500</v>
      </c>
      <c r="J120">
        <f t="shared" si="15"/>
        <v>1</v>
      </c>
      <c r="L120">
        <v>115</v>
      </c>
      <c r="M120">
        <f>PMTable!AE118</f>
        <v>50.596687353013763</v>
      </c>
      <c r="N120">
        <f t="shared" si="16"/>
        <v>1</v>
      </c>
      <c r="O120">
        <f>PMTable!AF118</f>
        <v>26</v>
      </c>
      <c r="P120">
        <f t="shared" si="17"/>
        <v>1</v>
      </c>
      <c r="Q120">
        <f>PMTable!AG118</f>
        <v>14.571984420663433</v>
      </c>
      <c r="R120">
        <f t="shared" si="18"/>
        <v>1</v>
      </c>
      <c r="S120">
        <f>PMTable!AH118</f>
        <v>0</v>
      </c>
      <c r="T120">
        <f t="shared" si="19"/>
        <v>1</v>
      </c>
      <c r="V120">
        <v>115</v>
      </c>
      <c r="W120">
        <f>PMTable!O118</f>
        <v>0.73476805425062708</v>
      </c>
      <c r="X120">
        <f t="shared" si="20"/>
        <v>0</v>
      </c>
      <c r="Y120">
        <f>PMTable!P118</f>
        <v>0.89008619494926833</v>
      </c>
      <c r="Z120">
        <f t="shared" si="21"/>
        <v>0</v>
      </c>
      <c r="AA120">
        <f>PMTable!Q118</f>
        <v>0.94919374710286819</v>
      </c>
      <c r="AB120">
        <f t="shared" si="22"/>
        <v>0</v>
      </c>
      <c r="AC120">
        <f>PMTable!R118</f>
        <v>1</v>
      </c>
      <c r="AD120">
        <f t="shared" si="23"/>
        <v>0</v>
      </c>
    </row>
    <row r="121" spans="2:30" x14ac:dyDescent="0.25">
      <c r="B121">
        <v>116</v>
      </c>
      <c r="C121">
        <f>PMTable!W119</f>
        <v>1550</v>
      </c>
      <c r="D121">
        <f t="shared" si="12"/>
        <v>1</v>
      </c>
      <c r="E121">
        <f>PMTable!X119</f>
        <v>2200</v>
      </c>
      <c r="F121">
        <f t="shared" si="13"/>
        <v>1</v>
      </c>
      <c r="G121">
        <f>PMTable!Y119</f>
        <v>1800</v>
      </c>
      <c r="H121">
        <f t="shared" si="14"/>
        <v>1</v>
      </c>
      <c r="I121">
        <f>PMTable!Z119</f>
        <v>4700</v>
      </c>
      <c r="J121">
        <f t="shared" si="15"/>
        <v>1</v>
      </c>
      <c r="L121">
        <v>116</v>
      </c>
      <c r="M121">
        <f>PMTable!AE119</f>
        <v>39.229935841678966</v>
      </c>
      <c r="N121">
        <f t="shared" si="16"/>
        <v>1</v>
      </c>
      <c r="O121">
        <f>PMTable!AF119</f>
        <v>36.81325576605947</v>
      </c>
      <c r="P121">
        <f t="shared" si="17"/>
        <v>1</v>
      </c>
      <c r="Q121">
        <f>PMTable!AG119</f>
        <v>16.897994778056663</v>
      </c>
      <c r="R121">
        <f t="shared" si="18"/>
        <v>1</v>
      </c>
      <c r="S121">
        <f>PMTable!AH119</f>
        <v>10.199981548211209</v>
      </c>
      <c r="T121">
        <f t="shared" si="19"/>
        <v>1</v>
      </c>
      <c r="V121">
        <v>116</v>
      </c>
      <c r="W121">
        <f>PMTable!O119</f>
        <v>0.76432104588299343</v>
      </c>
      <c r="X121">
        <f t="shared" si="20"/>
        <v>0</v>
      </c>
      <c r="Y121">
        <f>PMTable!P119</f>
        <v>0.90898752257619042</v>
      </c>
      <c r="Z121">
        <f t="shared" si="21"/>
        <v>0</v>
      </c>
      <c r="AA121">
        <f>PMTable!Q119</f>
        <v>0.95535682208768646</v>
      </c>
      <c r="AB121">
        <f t="shared" si="22"/>
        <v>0</v>
      </c>
      <c r="AC121">
        <f>PMTable!R119</f>
        <v>0.96865740535964107</v>
      </c>
      <c r="AD121">
        <f t="shared" si="23"/>
        <v>0</v>
      </c>
    </row>
    <row r="122" spans="2:30" x14ac:dyDescent="0.25">
      <c r="B122">
        <v>117</v>
      </c>
      <c r="C122">
        <f>PMTable!W120</f>
        <v>2150</v>
      </c>
      <c r="D122">
        <f t="shared" si="12"/>
        <v>1</v>
      </c>
      <c r="E122">
        <f>PMTable!X120</f>
        <v>2400</v>
      </c>
      <c r="F122">
        <f t="shared" si="13"/>
        <v>1</v>
      </c>
      <c r="G122">
        <f>PMTable!Y120</f>
        <v>1800</v>
      </c>
      <c r="H122">
        <f t="shared" si="14"/>
        <v>1</v>
      </c>
      <c r="I122">
        <f>PMTable!Z120</f>
        <v>2500</v>
      </c>
      <c r="J122">
        <f t="shared" si="15"/>
        <v>1</v>
      </c>
      <c r="L122">
        <v>117</v>
      </c>
      <c r="M122">
        <f>PMTable!AE120</f>
        <v>90.231312453857441</v>
      </c>
      <c r="N122">
        <f t="shared" si="16"/>
        <v>0</v>
      </c>
      <c r="O122">
        <f>PMTable!AF120</f>
        <v>28.230887602866297</v>
      </c>
      <c r="P122">
        <f t="shared" si="17"/>
        <v>1</v>
      </c>
      <c r="Q122">
        <f>PMTable!AG120</f>
        <v>15.347713708083983</v>
      </c>
      <c r="R122">
        <f t="shared" si="18"/>
        <v>1</v>
      </c>
      <c r="S122">
        <f>PMTable!AH120</f>
        <v>0</v>
      </c>
      <c r="T122">
        <f t="shared" si="19"/>
        <v>1</v>
      </c>
      <c r="V122">
        <v>117</v>
      </c>
      <c r="W122">
        <f>PMTable!O120</f>
        <v>0.67795123701630766</v>
      </c>
      <c r="X122">
        <f t="shared" si="20"/>
        <v>1</v>
      </c>
      <c r="Y122">
        <f>PMTable!P120</f>
        <v>0.93045952604059323</v>
      </c>
      <c r="Z122">
        <f t="shared" si="21"/>
        <v>0</v>
      </c>
      <c r="AA122">
        <f>PMTable!Q120</f>
        <v>0.96027908195891665</v>
      </c>
      <c r="AB122">
        <f t="shared" si="22"/>
        <v>0</v>
      </c>
      <c r="AC122">
        <f>PMTable!R120</f>
        <v>1</v>
      </c>
      <c r="AD122">
        <f t="shared" si="23"/>
        <v>0</v>
      </c>
    </row>
    <row r="123" spans="2:30" x14ac:dyDescent="0.25">
      <c r="B123">
        <v>118</v>
      </c>
      <c r="C123">
        <f>PMTable!W121</f>
        <v>2150</v>
      </c>
      <c r="D123">
        <f t="shared" si="12"/>
        <v>1</v>
      </c>
      <c r="E123">
        <f>PMTable!X121</f>
        <v>3400</v>
      </c>
      <c r="F123">
        <f t="shared" si="13"/>
        <v>1</v>
      </c>
      <c r="G123">
        <f>PMTable!Y121</f>
        <v>3000</v>
      </c>
      <c r="H123">
        <f t="shared" si="14"/>
        <v>1</v>
      </c>
      <c r="I123">
        <f>PMTable!Z121</f>
        <v>5800</v>
      </c>
      <c r="J123">
        <f t="shared" si="15"/>
        <v>0</v>
      </c>
      <c r="L123">
        <v>118</v>
      </c>
      <c r="M123">
        <f>PMTable!AE121</f>
        <v>58.713544426730721</v>
      </c>
      <c r="N123">
        <f t="shared" si="16"/>
        <v>0</v>
      </c>
      <c r="O123">
        <f>PMTable!AF121</f>
        <v>34.920825128498272</v>
      </c>
      <c r="P123">
        <f t="shared" si="17"/>
        <v>1</v>
      </c>
      <c r="Q123">
        <f>PMTable!AG121</f>
        <v>25.577588018363592</v>
      </c>
      <c r="R123">
        <f t="shared" si="18"/>
        <v>1</v>
      </c>
      <c r="S123">
        <f>PMTable!AH121</f>
        <v>11.300153965019613</v>
      </c>
      <c r="T123">
        <f t="shared" si="19"/>
        <v>1</v>
      </c>
      <c r="V123">
        <v>118</v>
      </c>
      <c r="W123">
        <f>PMTable!O121</f>
        <v>0.64547315661802085</v>
      </c>
      <c r="X123">
        <f t="shared" si="20"/>
        <v>1</v>
      </c>
      <c r="Y123">
        <f>PMTable!P121</f>
        <v>0.89838561039951703</v>
      </c>
      <c r="Z123">
        <f t="shared" si="21"/>
        <v>0</v>
      </c>
      <c r="AA123">
        <f>PMTable!Q121</f>
        <v>0.88674238811685591</v>
      </c>
      <c r="AB123">
        <f t="shared" si="22"/>
        <v>0</v>
      </c>
      <c r="AC123">
        <f>PMTable!R121</f>
        <v>0.9672712617839726</v>
      </c>
      <c r="AD123">
        <f t="shared" si="23"/>
        <v>0</v>
      </c>
    </row>
    <row r="124" spans="2:30" x14ac:dyDescent="0.25">
      <c r="B124">
        <v>119</v>
      </c>
      <c r="C124">
        <f>PMTable!W122</f>
        <v>1700</v>
      </c>
      <c r="D124">
        <f t="shared" si="12"/>
        <v>1</v>
      </c>
      <c r="E124">
        <f>PMTable!X122</f>
        <v>4200</v>
      </c>
      <c r="F124">
        <f t="shared" si="13"/>
        <v>1</v>
      </c>
      <c r="G124">
        <f>PMTable!Y122</f>
        <v>3800</v>
      </c>
      <c r="H124">
        <f t="shared" si="14"/>
        <v>1</v>
      </c>
      <c r="I124">
        <f>PMTable!Z122</f>
        <v>4700</v>
      </c>
      <c r="J124">
        <f t="shared" si="15"/>
        <v>1</v>
      </c>
      <c r="L124">
        <v>119</v>
      </c>
      <c r="M124">
        <f>PMTable!AE122</f>
        <v>42.529693557345915</v>
      </c>
      <c r="N124">
        <f t="shared" si="16"/>
        <v>1</v>
      </c>
      <c r="O124">
        <f>PMTable!AF122</f>
        <v>52.226671704294525</v>
      </c>
      <c r="P124">
        <f t="shared" si="17"/>
        <v>1</v>
      </c>
      <c r="Q124">
        <f>PMTable!AG122</f>
        <v>84.022754118689761</v>
      </c>
      <c r="R124">
        <f t="shared" si="18"/>
        <v>0</v>
      </c>
      <c r="S124">
        <f>PMTable!AH122</f>
        <v>9.155305487970308</v>
      </c>
      <c r="T124">
        <f t="shared" si="19"/>
        <v>1</v>
      </c>
      <c r="V124">
        <v>119</v>
      </c>
      <c r="W124">
        <f>PMTable!O122</f>
        <v>0.75176387756695029</v>
      </c>
      <c r="X124">
        <f t="shared" si="20"/>
        <v>0</v>
      </c>
      <c r="Y124">
        <f>PMTable!P122</f>
        <v>0.79714543236848479</v>
      </c>
      <c r="Z124">
        <f t="shared" si="21"/>
        <v>0</v>
      </c>
      <c r="AA124">
        <f>PMTable!Q122</f>
        <v>0.75381383566137394</v>
      </c>
      <c r="AB124">
        <f t="shared" si="22"/>
        <v>0</v>
      </c>
      <c r="AC124">
        <f>PMTable!R122</f>
        <v>0.97414703205803899</v>
      </c>
      <c r="AD124">
        <f t="shared" si="23"/>
        <v>0</v>
      </c>
    </row>
    <row r="125" spans="2:30" x14ac:dyDescent="0.25">
      <c r="B125">
        <v>120</v>
      </c>
      <c r="C125">
        <f>PMTable!W123</f>
        <v>1400</v>
      </c>
      <c r="D125">
        <f t="shared" si="12"/>
        <v>1</v>
      </c>
      <c r="E125">
        <f>PMTable!X123</f>
        <v>2400</v>
      </c>
      <c r="F125">
        <f t="shared" si="13"/>
        <v>1</v>
      </c>
      <c r="G125">
        <f>PMTable!Y123</f>
        <v>3000</v>
      </c>
      <c r="H125">
        <f t="shared" si="14"/>
        <v>1</v>
      </c>
      <c r="I125">
        <f>PMTable!Z123</f>
        <v>3600</v>
      </c>
      <c r="J125">
        <f t="shared" si="15"/>
        <v>1</v>
      </c>
      <c r="L125">
        <v>120</v>
      </c>
      <c r="M125">
        <f>PMTable!AE123</f>
        <v>49.487875204942846</v>
      </c>
      <c r="N125">
        <f t="shared" si="16"/>
        <v>1</v>
      </c>
      <c r="O125">
        <f>PMTable!AF123</f>
        <v>20</v>
      </c>
      <c r="P125">
        <f t="shared" si="17"/>
        <v>1</v>
      </c>
      <c r="Q125">
        <f>PMTable!AG123</f>
        <v>76.345167776042558</v>
      </c>
      <c r="R125">
        <f t="shared" si="18"/>
        <v>0</v>
      </c>
      <c r="S125">
        <f>PMTable!AH123</f>
        <v>7.0871242863546344</v>
      </c>
      <c r="T125">
        <f t="shared" si="19"/>
        <v>1</v>
      </c>
      <c r="V125">
        <v>120</v>
      </c>
      <c r="W125">
        <f>PMTable!O123</f>
        <v>0.79693945401296684</v>
      </c>
      <c r="X125">
        <f t="shared" si="20"/>
        <v>0</v>
      </c>
      <c r="Y125">
        <f>PMTable!P123</f>
        <v>0.89038558589290573</v>
      </c>
      <c r="Z125">
        <f t="shared" si="21"/>
        <v>0</v>
      </c>
      <c r="AA125">
        <f>PMTable!Q123</f>
        <v>0.84033503464636916</v>
      </c>
      <c r="AB125">
        <f t="shared" si="22"/>
        <v>0</v>
      </c>
      <c r="AC125">
        <f>PMTable!R123</f>
        <v>0.98273088954660004</v>
      </c>
      <c r="AD125">
        <f t="shared" si="23"/>
        <v>0</v>
      </c>
    </row>
    <row r="126" spans="2:30" x14ac:dyDescent="0.25">
      <c r="B126">
        <v>121</v>
      </c>
      <c r="C126">
        <f>PMTable!W124</f>
        <v>2000</v>
      </c>
      <c r="D126">
        <f t="shared" si="12"/>
        <v>1</v>
      </c>
      <c r="E126">
        <f>PMTable!X124</f>
        <v>3200</v>
      </c>
      <c r="F126">
        <f t="shared" si="13"/>
        <v>1</v>
      </c>
      <c r="G126">
        <f>PMTable!Y124</f>
        <v>3000</v>
      </c>
      <c r="H126">
        <f t="shared" si="14"/>
        <v>1</v>
      </c>
      <c r="I126">
        <f>PMTable!Z124</f>
        <v>3600</v>
      </c>
      <c r="J126">
        <f t="shared" si="15"/>
        <v>1</v>
      </c>
      <c r="L126">
        <v>121</v>
      </c>
      <c r="M126">
        <f>PMTable!AE124</f>
        <v>39.531639205658387</v>
      </c>
      <c r="N126">
        <f t="shared" si="16"/>
        <v>1</v>
      </c>
      <c r="O126">
        <f>PMTable!AF124</f>
        <v>42.769597393241206</v>
      </c>
      <c r="P126">
        <f t="shared" si="17"/>
        <v>1</v>
      </c>
      <c r="Q126">
        <f>PMTable!AG124</f>
        <v>40.480919421145188</v>
      </c>
      <c r="R126">
        <f t="shared" si="18"/>
        <v>1</v>
      </c>
      <c r="S126">
        <f>PMTable!AH124</f>
        <v>6.4949115933533061</v>
      </c>
      <c r="T126">
        <f t="shared" si="19"/>
        <v>1</v>
      </c>
      <c r="V126">
        <v>121</v>
      </c>
      <c r="W126">
        <f>PMTable!O124</f>
        <v>0.73833305960773488</v>
      </c>
      <c r="X126">
        <f t="shared" si="20"/>
        <v>0</v>
      </c>
      <c r="Y126">
        <f>PMTable!P124</f>
        <v>0.89068975790478666</v>
      </c>
      <c r="Z126">
        <f t="shared" si="21"/>
        <v>0</v>
      </c>
      <c r="AA126">
        <f>PMTable!Q124</f>
        <v>0.9009945341040182</v>
      </c>
      <c r="AB126">
        <f t="shared" si="22"/>
        <v>0</v>
      </c>
      <c r="AC126">
        <f>PMTable!R124</f>
        <v>0.98370357330252978</v>
      </c>
      <c r="AD126">
        <f t="shared" si="23"/>
        <v>0</v>
      </c>
    </row>
    <row r="127" spans="2:30" x14ac:dyDescent="0.25">
      <c r="B127">
        <v>122</v>
      </c>
      <c r="C127">
        <f>PMTable!W125</f>
        <v>2000</v>
      </c>
      <c r="D127">
        <f t="shared" si="12"/>
        <v>1</v>
      </c>
      <c r="E127">
        <f>PMTable!X125</f>
        <v>2000</v>
      </c>
      <c r="F127">
        <f t="shared" si="13"/>
        <v>1</v>
      </c>
      <c r="G127">
        <f>PMTable!Y125</f>
        <v>2600</v>
      </c>
      <c r="H127">
        <f t="shared" si="14"/>
        <v>1</v>
      </c>
      <c r="I127">
        <f>PMTable!Z125</f>
        <v>2500</v>
      </c>
      <c r="J127">
        <f t="shared" si="15"/>
        <v>1</v>
      </c>
      <c r="L127">
        <v>122</v>
      </c>
      <c r="M127">
        <f>PMTable!AE125</f>
        <v>42.638683616242297</v>
      </c>
      <c r="N127">
        <f t="shared" si="16"/>
        <v>1</v>
      </c>
      <c r="O127">
        <f>PMTable!AF125</f>
        <v>34.118452585653635</v>
      </c>
      <c r="P127">
        <f t="shared" si="17"/>
        <v>1</v>
      </c>
      <c r="Q127">
        <f>PMTable!AG125</f>
        <v>44.446989391514997</v>
      </c>
      <c r="R127">
        <f t="shared" si="18"/>
        <v>1</v>
      </c>
      <c r="S127">
        <f>PMTable!AH125</f>
        <v>0</v>
      </c>
      <c r="T127">
        <f t="shared" si="19"/>
        <v>1</v>
      </c>
      <c r="V127">
        <v>122</v>
      </c>
      <c r="W127">
        <f>PMTable!O125</f>
        <v>0.72335206951681208</v>
      </c>
      <c r="X127">
        <f t="shared" si="20"/>
        <v>0</v>
      </c>
      <c r="Y127">
        <f>PMTable!P125</f>
        <v>0.91177611101596578</v>
      </c>
      <c r="Z127">
        <f t="shared" si="21"/>
        <v>0</v>
      </c>
      <c r="AA127">
        <f>PMTable!Q125</f>
        <v>0.87107719242067105</v>
      </c>
      <c r="AB127">
        <f t="shared" si="22"/>
        <v>0</v>
      </c>
      <c r="AC127">
        <f>PMTable!R125</f>
        <v>1</v>
      </c>
      <c r="AD127">
        <f t="shared" si="23"/>
        <v>0</v>
      </c>
    </row>
    <row r="128" spans="2:30" x14ac:dyDescent="0.25">
      <c r="B128">
        <v>123</v>
      </c>
      <c r="C128">
        <f>PMTable!W126</f>
        <v>2900</v>
      </c>
      <c r="D128">
        <f t="shared" si="12"/>
        <v>1</v>
      </c>
      <c r="E128">
        <f>PMTable!X126</f>
        <v>3200</v>
      </c>
      <c r="F128">
        <f t="shared" si="13"/>
        <v>1</v>
      </c>
      <c r="G128">
        <f>PMTable!Y126</f>
        <v>4200</v>
      </c>
      <c r="H128">
        <f t="shared" si="14"/>
        <v>1</v>
      </c>
      <c r="I128">
        <f>PMTable!Z126</f>
        <v>5800</v>
      </c>
      <c r="J128">
        <f t="shared" si="15"/>
        <v>0</v>
      </c>
      <c r="L128">
        <v>123</v>
      </c>
      <c r="M128">
        <f>PMTable!AE126</f>
        <v>134.22465925703258</v>
      </c>
      <c r="N128">
        <f t="shared" si="16"/>
        <v>0</v>
      </c>
      <c r="O128">
        <f>PMTable!AF126</f>
        <v>35.500305777458195</v>
      </c>
      <c r="P128">
        <f t="shared" si="17"/>
        <v>1</v>
      </c>
      <c r="Q128">
        <f>PMTable!AG126</f>
        <v>85.701146940279855</v>
      </c>
      <c r="R128">
        <f t="shared" si="18"/>
        <v>0</v>
      </c>
      <c r="S128">
        <f>PMTable!AH126</f>
        <v>14.104798366796718</v>
      </c>
      <c r="T128">
        <f t="shared" si="19"/>
        <v>1</v>
      </c>
      <c r="V128">
        <v>123</v>
      </c>
      <c r="W128">
        <f>PMTable!O126</f>
        <v>0.53475934534982916</v>
      </c>
      <c r="X128">
        <f t="shared" si="20"/>
        <v>1</v>
      </c>
      <c r="Y128">
        <f>PMTable!P126</f>
        <v>0.84824348857679721</v>
      </c>
      <c r="Z128">
        <f t="shared" si="21"/>
        <v>0</v>
      </c>
      <c r="AA128">
        <f>PMTable!Q126</f>
        <v>0.77437093840689419</v>
      </c>
      <c r="AB128">
        <f t="shared" si="22"/>
        <v>0</v>
      </c>
      <c r="AC128">
        <f>PMTable!R126</f>
        <v>0.96345413279273306</v>
      </c>
      <c r="AD128">
        <f t="shared" si="23"/>
        <v>0</v>
      </c>
    </row>
    <row r="129" spans="2:30" x14ac:dyDescent="0.25">
      <c r="B129">
        <v>124</v>
      </c>
      <c r="C129">
        <f>PMTable!W127</f>
        <v>1250</v>
      </c>
      <c r="D129">
        <f t="shared" si="12"/>
        <v>1</v>
      </c>
      <c r="E129">
        <f>PMTable!X127</f>
        <v>2800</v>
      </c>
      <c r="F129">
        <f t="shared" si="13"/>
        <v>1</v>
      </c>
      <c r="G129">
        <f>PMTable!Y127</f>
        <v>2600</v>
      </c>
      <c r="H129">
        <f t="shared" si="14"/>
        <v>1</v>
      </c>
      <c r="I129">
        <f>PMTable!Z127</f>
        <v>3600</v>
      </c>
      <c r="J129">
        <f t="shared" si="15"/>
        <v>1</v>
      </c>
      <c r="L129">
        <v>124</v>
      </c>
      <c r="M129">
        <f>PMTable!AE127</f>
        <v>63.444559603315874</v>
      </c>
      <c r="N129">
        <f t="shared" si="16"/>
        <v>0</v>
      </c>
      <c r="O129">
        <f>PMTable!AF127</f>
        <v>49.409597876024392</v>
      </c>
      <c r="P129">
        <f t="shared" si="17"/>
        <v>1</v>
      </c>
      <c r="Q129">
        <f>PMTable!AG127</f>
        <v>42.338985726401567</v>
      </c>
      <c r="R129">
        <f t="shared" si="18"/>
        <v>1</v>
      </c>
      <c r="S129">
        <f>PMTable!AH127</f>
        <v>2.9529084708483144</v>
      </c>
      <c r="T129">
        <f t="shared" si="19"/>
        <v>1</v>
      </c>
      <c r="V129">
        <v>124</v>
      </c>
      <c r="W129">
        <f>PMTable!O127</f>
        <v>0.79110035943819712</v>
      </c>
      <c r="X129">
        <f t="shared" si="20"/>
        <v>0</v>
      </c>
      <c r="Y129">
        <f>PMTable!P127</f>
        <v>0.88542350789794944</v>
      </c>
      <c r="Z129">
        <f t="shared" si="21"/>
        <v>0</v>
      </c>
      <c r="AA129">
        <f>PMTable!Q127</f>
        <v>0.89279321196350137</v>
      </c>
      <c r="AB129">
        <f t="shared" si="22"/>
        <v>0</v>
      </c>
      <c r="AC129">
        <f>PMTable!R127</f>
        <v>0.98885167984559674</v>
      </c>
      <c r="AD129">
        <f t="shared" si="23"/>
        <v>0</v>
      </c>
    </row>
    <row r="130" spans="2:30" x14ac:dyDescent="0.25">
      <c r="B130">
        <v>125</v>
      </c>
      <c r="C130">
        <f>PMTable!W128</f>
        <v>1550</v>
      </c>
      <c r="D130">
        <f t="shared" si="12"/>
        <v>1</v>
      </c>
      <c r="E130">
        <f>PMTable!X128</f>
        <v>4200</v>
      </c>
      <c r="F130">
        <f t="shared" si="13"/>
        <v>1</v>
      </c>
      <c r="G130">
        <f>PMTable!Y128</f>
        <v>3800</v>
      </c>
      <c r="H130">
        <f t="shared" si="14"/>
        <v>1</v>
      </c>
      <c r="I130">
        <f>PMTable!Z128</f>
        <v>3600</v>
      </c>
      <c r="J130">
        <f t="shared" si="15"/>
        <v>1</v>
      </c>
      <c r="L130">
        <v>125</v>
      </c>
      <c r="M130">
        <f>PMTable!AE128</f>
        <v>53.86172888539177</v>
      </c>
      <c r="N130">
        <f t="shared" si="16"/>
        <v>1</v>
      </c>
      <c r="O130">
        <f>PMTable!AF128</f>
        <v>43.695547870614057</v>
      </c>
      <c r="P130">
        <f t="shared" si="17"/>
        <v>1</v>
      </c>
      <c r="Q130">
        <f>PMTable!AG128</f>
        <v>94.374334943170552</v>
      </c>
      <c r="R130">
        <f t="shared" si="18"/>
        <v>0</v>
      </c>
      <c r="S130">
        <f>PMTable!AH128</f>
        <v>2</v>
      </c>
      <c r="T130">
        <f t="shared" si="19"/>
        <v>1</v>
      </c>
      <c r="V130">
        <v>125</v>
      </c>
      <c r="W130">
        <f>PMTable!O128</f>
        <v>0.74993732272830127</v>
      </c>
      <c r="X130">
        <f t="shared" si="20"/>
        <v>0</v>
      </c>
      <c r="Y130">
        <f>PMTable!P128</f>
        <v>0.83531974167872192</v>
      </c>
      <c r="Z130">
        <f t="shared" si="21"/>
        <v>0</v>
      </c>
      <c r="AA130">
        <f>PMTable!Q128</f>
        <v>0.78012907722064273</v>
      </c>
      <c r="AB130">
        <f t="shared" si="22"/>
        <v>0</v>
      </c>
      <c r="AC130">
        <f>PMTable!R128</f>
        <v>0.99236940639545834</v>
      </c>
      <c r="AD130">
        <f t="shared" si="23"/>
        <v>0</v>
      </c>
    </row>
    <row r="131" spans="2:30" x14ac:dyDescent="0.25">
      <c r="B131">
        <v>126</v>
      </c>
      <c r="C131">
        <f>PMTable!W129</f>
        <v>1700</v>
      </c>
      <c r="D131">
        <f t="shared" si="12"/>
        <v>1</v>
      </c>
      <c r="E131">
        <f>PMTable!X129</f>
        <v>2000</v>
      </c>
      <c r="F131">
        <f t="shared" si="13"/>
        <v>1</v>
      </c>
      <c r="G131">
        <f>PMTable!Y129</f>
        <v>3000</v>
      </c>
      <c r="H131">
        <f t="shared" si="14"/>
        <v>1</v>
      </c>
      <c r="I131">
        <f>PMTable!Z129</f>
        <v>2500</v>
      </c>
      <c r="J131">
        <f t="shared" si="15"/>
        <v>1</v>
      </c>
      <c r="L131">
        <v>126</v>
      </c>
      <c r="M131">
        <f>PMTable!AE129</f>
        <v>49.427705033786054</v>
      </c>
      <c r="N131">
        <f t="shared" si="16"/>
        <v>1</v>
      </c>
      <c r="O131">
        <f>PMTable!AF129</f>
        <v>26.48357602263194</v>
      </c>
      <c r="P131">
        <f t="shared" si="17"/>
        <v>1</v>
      </c>
      <c r="Q131">
        <f>PMTable!AG129</f>
        <v>42.54617508780462</v>
      </c>
      <c r="R131">
        <f t="shared" si="18"/>
        <v>1</v>
      </c>
      <c r="S131">
        <f>PMTable!AH129</f>
        <v>0</v>
      </c>
      <c r="T131">
        <f t="shared" si="19"/>
        <v>1</v>
      </c>
      <c r="V131">
        <v>126</v>
      </c>
      <c r="W131">
        <f>PMTable!O129</f>
        <v>0.76896566841746883</v>
      </c>
      <c r="X131">
        <f t="shared" si="20"/>
        <v>0</v>
      </c>
      <c r="Y131">
        <f>PMTable!P129</f>
        <v>0.93364699483388558</v>
      </c>
      <c r="Z131">
        <f t="shared" si="21"/>
        <v>0</v>
      </c>
      <c r="AA131">
        <f>PMTable!Q129</f>
        <v>0.88646147913917539</v>
      </c>
      <c r="AB131">
        <f t="shared" si="22"/>
        <v>0</v>
      </c>
      <c r="AC131">
        <f>PMTable!R129</f>
        <v>1</v>
      </c>
      <c r="AD131">
        <f t="shared" si="23"/>
        <v>0</v>
      </c>
    </row>
    <row r="132" spans="2:30" x14ac:dyDescent="0.25">
      <c r="B132">
        <v>127</v>
      </c>
      <c r="C132">
        <f>PMTable!W130</f>
        <v>1550</v>
      </c>
      <c r="D132">
        <f t="shared" si="12"/>
        <v>1</v>
      </c>
      <c r="E132">
        <f>PMTable!X130</f>
        <v>1800</v>
      </c>
      <c r="F132">
        <f t="shared" si="13"/>
        <v>1</v>
      </c>
      <c r="G132">
        <f>PMTable!Y130</f>
        <v>3000</v>
      </c>
      <c r="H132">
        <f t="shared" si="14"/>
        <v>1</v>
      </c>
      <c r="I132">
        <f>PMTable!Z130</f>
        <v>2500</v>
      </c>
      <c r="J132">
        <f t="shared" si="15"/>
        <v>1</v>
      </c>
      <c r="L132">
        <v>127</v>
      </c>
      <c r="M132">
        <f>PMTable!AE130</f>
        <v>34.625286685098864</v>
      </c>
      <c r="N132">
        <f t="shared" si="16"/>
        <v>1</v>
      </c>
      <c r="O132">
        <f>PMTable!AF130</f>
        <v>29.641186457687155</v>
      </c>
      <c r="P132">
        <f t="shared" si="17"/>
        <v>1</v>
      </c>
      <c r="Q132">
        <f>PMTable!AG130</f>
        <v>71.006168344823834</v>
      </c>
      <c r="R132">
        <f t="shared" si="18"/>
        <v>0</v>
      </c>
      <c r="S132">
        <f>PMTable!AH130</f>
        <v>0</v>
      </c>
      <c r="T132">
        <f t="shared" si="19"/>
        <v>1</v>
      </c>
      <c r="V132">
        <v>127</v>
      </c>
      <c r="W132">
        <f>PMTable!O130</f>
        <v>0.80048217823507573</v>
      </c>
      <c r="X132">
        <f t="shared" si="20"/>
        <v>0</v>
      </c>
      <c r="Y132">
        <f>PMTable!P130</f>
        <v>0.91513334731582763</v>
      </c>
      <c r="Z132">
        <f t="shared" si="21"/>
        <v>0</v>
      </c>
      <c r="AA132">
        <f>PMTable!Q130</f>
        <v>0.82396682123922649</v>
      </c>
      <c r="AB132">
        <f t="shared" si="22"/>
        <v>0</v>
      </c>
      <c r="AC132">
        <f>PMTable!R130</f>
        <v>1</v>
      </c>
      <c r="AD132">
        <f t="shared" si="23"/>
        <v>0</v>
      </c>
    </row>
    <row r="133" spans="2:30" x14ac:dyDescent="0.25">
      <c r="B133">
        <v>128</v>
      </c>
      <c r="C133">
        <f>PMTable!W131</f>
        <v>2000</v>
      </c>
      <c r="D133">
        <f t="shared" si="12"/>
        <v>1</v>
      </c>
      <c r="E133">
        <f>PMTable!X131</f>
        <v>2800</v>
      </c>
      <c r="F133">
        <f t="shared" si="13"/>
        <v>1</v>
      </c>
      <c r="G133">
        <f>PMTable!Y131</f>
        <v>3000</v>
      </c>
      <c r="H133">
        <f t="shared" si="14"/>
        <v>1</v>
      </c>
      <c r="I133">
        <f>PMTable!Z131</f>
        <v>2500</v>
      </c>
      <c r="J133">
        <f t="shared" si="15"/>
        <v>1</v>
      </c>
      <c r="L133">
        <v>128</v>
      </c>
      <c r="M133">
        <f>PMTable!AE131</f>
        <v>78.158887185912249</v>
      </c>
      <c r="N133">
        <f t="shared" si="16"/>
        <v>0</v>
      </c>
      <c r="O133">
        <f>PMTable!AF131</f>
        <v>48.554510842703024</v>
      </c>
      <c r="P133">
        <f t="shared" si="17"/>
        <v>1</v>
      </c>
      <c r="Q133">
        <f>PMTable!AG131</f>
        <v>34.821966563996412</v>
      </c>
      <c r="R133">
        <f t="shared" si="18"/>
        <v>1</v>
      </c>
      <c r="S133">
        <f>PMTable!AH131</f>
        <v>0</v>
      </c>
      <c r="T133">
        <f t="shared" si="19"/>
        <v>1</v>
      </c>
      <c r="V133">
        <v>128</v>
      </c>
      <c r="W133">
        <f>PMTable!O131</f>
        <v>0.68336830469987608</v>
      </c>
      <c r="X133">
        <f t="shared" si="20"/>
        <v>1</v>
      </c>
      <c r="Y133">
        <f>PMTable!P131</f>
        <v>0.87736645263824853</v>
      </c>
      <c r="Z133">
        <f t="shared" si="21"/>
        <v>0</v>
      </c>
      <c r="AA133">
        <f>PMTable!Q131</f>
        <v>0.89824347135856453</v>
      </c>
      <c r="AB133">
        <f t="shared" si="22"/>
        <v>0</v>
      </c>
      <c r="AC133">
        <f>PMTable!R131</f>
        <v>1</v>
      </c>
      <c r="AD133">
        <f t="shared" si="23"/>
        <v>0</v>
      </c>
    </row>
    <row r="134" spans="2:30" x14ac:dyDescent="0.25">
      <c r="B134">
        <v>129</v>
      </c>
      <c r="C134">
        <f>PMTable!W132</f>
        <v>2300</v>
      </c>
      <c r="D134">
        <f t="shared" si="12"/>
        <v>1</v>
      </c>
      <c r="E134">
        <f>PMTable!X132</f>
        <v>2000</v>
      </c>
      <c r="F134">
        <f t="shared" si="13"/>
        <v>1</v>
      </c>
      <c r="G134">
        <f>PMTable!Y132</f>
        <v>2200</v>
      </c>
      <c r="H134">
        <f t="shared" si="14"/>
        <v>1</v>
      </c>
      <c r="I134">
        <f>PMTable!Z132</f>
        <v>2500</v>
      </c>
      <c r="J134">
        <f t="shared" si="15"/>
        <v>1</v>
      </c>
      <c r="L134">
        <v>129</v>
      </c>
      <c r="M134">
        <f>PMTable!AE132</f>
        <v>91.259808987637427</v>
      </c>
      <c r="N134">
        <f t="shared" si="16"/>
        <v>0</v>
      </c>
      <c r="O134">
        <f>PMTable!AF132</f>
        <v>30.891663538898317</v>
      </c>
      <c r="P134">
        <f t="shared" si="17"/>
        <v>1</v>
      </c>
      <c r="Q134">
        <f>PMTable!AG132</f>
        <v>23.415385105296906</v>
      </c>
      <c r="R134">
        <f t="shared" si="18"/>
        <v>1</v>
      </c>
      <c r="S134">
        <f>PMTable!AH132</f>
        <v>0</v>
      </c>
      <c r="T134">
        <f t="shared" si="19"/>
        <v>1</v>
      </c>
      <c r="V134">
        <v>129</v>
      </c>
      <c r="W134">
        <f>PMTable!O132</f>
        <v>0.6580322627389168</v>
      </c>
      <c r="X134">
        <f t="shared" si="20"/>
        <v>1</v>
      </c>
      <c r="Y134">
        <f>PMTable!P132</f>
        <v>0.91134747599419763</v>
      </c>
      <c r="Z134">
        <f t="shared" si="21"/>
        <v>0</v>
      </c>
      <c r="AA134">
        <f>PMTable!Q132</f>
        <v>0.94853130337629366</v>
      </c>
      <c r="AB134">
        <f t="shared" si="22"/>
        <v>0</v>
      </c>
      <c r="AC134">
        <f>PMTable!R132</f>
        <v>1</v>
      </c>
      <c r="AD134">
        <f t="shared" si="23"/>
        <v>0</v>
      </c>
    </row>
    <row r="135" spans="2:30" x14ac:dyDescent="0.25">
      <c r="B135">
        <v>130</v>
      </c>
      <c r="C135">
        <f>PMTable!W133</f>
        <v>1700</v>
      </c>
      <c r="D135">
        <f t="shared" ref="D135:D198" si="24">IF(C135&lt;$C$4,1,0)</f>
        <v>1</v>
      </c>
      <c r="E135">
        <f>PMTable!X133</f>
        <v>2400</v>
      </c>
      <c r="F135">
        <f t="shared" ref="F135:F198" si="25">IF(E135&lt;$E$4,1,0)</f>
        <v>1</v>
      </c>
      <c r="G135">
        <f>PMTable!Y133</f>
        <v>2600</v>
      </c>
      <c r="H135">
        <f t="shared" ref="H135:H198" si="26">IF(G135&lt;$G$4,1,0)</f>
        <v>1</v>
      </c>
      <c r="I135">
        <f>PMTable!Z133</f>
        <v>2500</v>
      </c>
      <c r="J135">
        <f t="shared" ref="J135:J198" si="27">IF(I135&lt;$I$4,1,0)</f>
        <v>1</v>
      </c>
      <c r="L135">
        <v>130</v>
      </c>
      <c r="M135">
        <f>PMTable!AE133</f>
        <v>81.256948605218867</v>
      </c>
      <c r="N135">
        <f t="shared" ref="N135:N198" si="28">IF(M135&lt;$M$4,1,0)</f>
        <v>0</v>
      </c>
      <c r="O135">
        <f>PMTable!AF133</f>
        <v>48.57009335473046</v>
      </c>
      <c r="P135">
        <f t="shared" ref="P135:P198" si="29">IF(O135&lt;$O$4,1,0)</f>
        <v>1</v>
      </c>
      <c r="Q135">
        <f>PMTable!AG133</f>
        <v>48.19727839426865</v>
      </c>
      <c r="R135">
        <f t="shared" ref="R135:R198" si="30">IF(Q135&lt;$Q$4,1,0)</f>
        <v>1</v>
      </c>
      <c r="S135">
        <f>PMTable!AH133</f>
        <v>0</v>
      </c>
      <c r="T135">
        <f t="shared" ref="T135:T198" si="31">IF(S135&lt;$S$4,1,0)</f>
        <v>1</v>
      </c>
      <c r="V135">
        <v>130</v>
      </c>
      <c r="W135">
        <f>PMTable!O133</f>
        <v>0.68761236253322555</v>
      </c>
      <c r="X135">
        <f t="shared" ref="X135:X198" si="32">IF(W135&lt;$W$4,1,0)</f>
        <v>1</v>
      </c>
      <c r="Y135">
        <f>PMTable!P133</f>
        <v>0.9172924159708431</v>
      </c>
      <c r="Z135">
        <f t="shared" ref="Z135:Z198" si="33">IF(Y135&lt;$Y$4,1,0)</f>
        <v>0</v>
      </c>
      <c r="AA135">
        <f>PMTable!Q133</f>
        <v>0.88242186439001369</v>
      </c>
      <c r="AB135">
        <f t="shared" ref="AB135:AB198" si="34">IF(AA135&lt;$AA$4,1,0)</f>
        <v>0</v>
      </c>
      <c r="AC135">
        <f>PMTable!R133</f>
        <v>1</v>
      </c>
      <c r="AD135">
        <f t="shared" ref="AD135:AD198" si="35">IF(AC135&lt;$AC$4,1,0)</f>
        <v>0</v>
      </c>
    </row>
    <row r="136" spans="2:30" x14ac:dyDescent="0.25">
      <c r="B136">
        <v>131</v>
      </c>
      <c r="C136">
        <f>PMTable!W134</f>
        <v>1250</v>
      </c>
      <c r="D136">
        <f t="shared" si="24"/>
        <v>1</v>
      </c>
      <c r="E136">
        <f>PMTable!X134</f>
        <v>3400</v>
      </c>
      <c r="F136">
        <f t="shared" si="25"/>
        <v>1</v>
      </c>
      <c r="G136">
        <f>PMTable!Y134</f>
        <v>2200</v>
      </c>
      <c r="H136">
        <f t="shared" si="26"/>
        <v>1</v>
      </c>
      <c r="I136">
        <f>PMTable!Z134</f>
        <v>3600</v>
      </c>
      <c r="J136">
        <f t="shared" si="27"/>
        <v>1</v>
      </c>
      <c r="L136">
        <v>131</v>
      </c>
      <c r="M136">
        <f>PMTable!AE134</f>
        <v>57.505290547026448</v>
      </c>
      <c r="N136">
        <f t="shared" si="28"/>
        <v>0</v>
      </c>
      <c r="O136">
        <f>PMTable!AF134</f>
        <v>53.937100210355581</v>
      </c>
      <c r="P136">
        <f t="shared" si="29"/>
        <v>1</v>
      </c>
      <c r="Q136">
        <f>PMTable!AG134</f>
        <v>46.239390344172065</v>
      </c>
      <c r="R136">
        <f t="shared" si="30"/>
        <v>1</v>
      </c>
      <c r="S136">
        <f>PMTable!AH134</f>
        <v>2.6074468805864357</v>
      </c>
      <c r="T136">
        <f t="shared" si="31"/>
        <v>1</v>
      </c>
      <c r="V136">
        <v>131</v>
      </c>
      <c r="W136">
        <f>PMTable!O134</f>
        <v>0.79868827234706774</v>
      </c>
      <c r="X136">
        <f t="shared" si="32"/>
        <v>0</v>
      </c>
      <c r="Y136">
        <f>PMTable!P134</f>
        <v>0.86146640516095252</v>
      </c>
      <c r="Z136">
        <f t="shared" si="33"/>
        <v>0</v>
      </c>
      <c r="AA136">
        <f>PMTable!Q134</f>
        <v>0.89648244266898591</v>
      </c>
      <c r="AB136">
        <f t="shared" si="34"/>
        <v>0</v>
      </c>
      <c r="AC136">
        <f>PMTable!R134</f>
        <v>0.98977338064682618</v>
      </c>
      <c r="AD136">
        <f t="shared" si="35"/>
        <v>0</v>
      </c>
    </row>
    <row r="137" spans="2:30" x14ac:dyDescent="0.25">
      <c r="B137">
        <v>132</v>
      </c>
      <c r="C137">
        <f>PMTable!W135</f>
        <v>2150</v>
      </c>
      <c r="D137">
        <f t="shared" si="24"/>
        <v>1</v>
      </c>
      <c r="E137">
        <f>PMTable!X135</f>
        <v>3200</v>
      </c>
      <c r="F137">
        <f t="shared" si="25"/>
        <v>1</v>
      </c>
      <c r="G137">
        <f>PMTable!Y135</f>
        <v>3400</v>
      </c>
      <c r="H137">
        <f t="shared" si="26"/>
        <v>1</v>
      </c>
      <c r="I137">
        <f>PMTable!Z135</f>
        <v>2500</v>
      </c>
      <c r="J137">
        <f t="shared" si="27"/>
        <v>1</v>
      </c>
      <c r="L137">
        <v>132</v>
      </c>
      <c r="M137">
        <f>PMTable!AE135</f>
        <v>143.2913604752367</v>
      </c>
      <c r="N137">
        <f t="shared" si="28"/>
        <v>0</v>
      </c>
      <c r="O137">
        <f>PMTable!AF135</f>
        <v>43.479689386259892</v>
      </c>
      <c r="P137">
        <f t="shared" si="29"/>
        <v>1</v>
      </c>
      <c r="Q137">
        <f>PMTable!AG135</f>
        <v>72.009303413010954</v>
      </c>
      <c r="R137">
        <f t="shared" si="30"/>
        <v>0</v>
      </c>
      <c r="S137">
        <f>PMTable!AH135</f>
        <v>0</v>
      </c>
      <c r="T137">
        <f t="shared" si="31"/>
        <v>1</v>
      </c>
      <c r="V137">
        <v>132</v>
      </c>
      <c r="W137">
        <f>PMTable!O135</f>
        <v>0.61596867249006204</v>
      </c>
      <c r="X137">
        <f t="shared" si="32"/>
        <v>1</v>
      </c>
      <c r="Y137">
        <f>PMTable!P135</f>
        <v>0.84391795971596839</v>
      </c>
      <c r="Z137">
        <f t="shared" si="33"/>
        <v>0</v>
      </c>
      <c r="AA137">
        <f>PMTable!Q135</f>
        <v>0.81366587408217361</v>
      </c>
      <c r="AB137">
        <f t="shared" si="34"/>
        <v>0</v>
      </c>
      <c r="AC137">
        <f>PMTable!R135</f>
        <v>1</v>
      </c>
      <c r="AD137">
        <f t="shared" si="35"/>
        <v>0</v>
      </c>
    </row>
    <row r="138" spans="2:30" x14ac:dyDescent="0.25">
      <c r="B138">
        <v>133</v>
      </c>
      <c r="C138">
        <f>PMTable!W136</f>
        <v>1700</v>
      </c>
      <c r="D138">
        <f t="shared" si="24"/>
        <v>1</v>
      </c>
      <c r="E138">
        <f>PMTable!X136</f>
        <v>3000</v>
      </c>
      <c r="F138">
        <f t="shared" si="25"/>
        <v>1</v>
      </c>
      <c r="G138">
        <f>PMTable!Y136</f>
        <v>3000</v>
      </c>
      <c r="H138">
        <f t="shared" si="26"/>
        <v>1</v>
      </c>
      <c r="I138">
        <f>PMTable!Z136</f>
        <v>2500</v>
      </c>
      <c r="J138">
        <f t="shared" si="27"/>
        <v>1</v>
      </c>
      <c r="L138">
        <v>133</v>
      </c>
      <c r="M138">
        <f>PMTable!AE136</f>
        <v>24.010393939894552</v>
      </c>
      <c r="N138">
        <f t="shared" si="28"/>
        <v>1</v>
      </c>
      <c r="O138">
        <f>PMTable!AF136</f>
        <v>38.399594224094791</v>
      </c>
      <c r="P138">
        <f t="shared" si="29"/>
        <v>1</v>
      </c>
      <c r="Q138">
        <f>PMTable!AG136</f>
        <v>22.796496716661125</v>
      </c>
      <c r="R138">
        <f t="shared" si="30"/>
        <v>1</v>
      </c>
      <c r="S138">
        <f>PMTable!AH136</f>
        <v>0</v>
      </c>
      <c r="T138">
        <f t="shared" si="31"/>
        <v>1</v>
      </c>
      <c r="V138">
        <v>133</v>
      </c>
      <c r="W138">
        <f>PMTable!O136</f>
        <v>0.76029453923445511</v>
      </c>
      <c r="X138">
        <f t="shared" si="32"/>
        <v>0</v>
      </c>
      <c r="Y138">
        <f>PMTable!P136</f>
        <v>0.85581458243695463</v>
      </c>
      <c r="Z138">
        <f t="shared" si="33"/>
        <v>0</v>
      </c>
      <c r="AA138">
        <f>PMTable!Q136</f>
        <v>0.90522335728827019</v>
      </c>
      <c r="AB138">
        <f t="shared" si="34"/>
        <v>0</v>
      </c>
      <c r="AC138">
        <f>PMTable!R136</f>
        <v>1</v>
      </c>
      <c r="AD138">
        <f t="shared" si="35"/>
        <v>0</v>
      </c>
    </row>
    <row r="139" spans="2:30" x14ac:dyDescent="0.25">
      <c r="B139">
        <v>134</v>
      </c>
      <c r="C139">
        <f>PMTable!W137</f>
        <v>2150</v>
      </c>
      <c r="D139">
        <f t="shared" si="24"/>
        <v>1</v>
      </c>
      <c r="E139">
        <f>PMTable!X137</f>
        <v>3000</v>
      </c>
      <c r="F139">
        <f t="shared" si="25"/>
        <v>1</v>
      </c>
      <c r="G139">
        <f>PMTable!Y137</f>
        <v>2200</v>
      </c>
      <c r="H139">
        <f t="shared" si="26"/>
        <v>1</v>
      </c>
      <c r="I139">
        <f>PMTable!Z137</f>
        <v>4700</v>
      </c>
      <c r="J139">
        <f t="shared" si="27"/>
        <v>1</v>
      </c>
      <c r="L139">
        <v>134</v>
      </c>
      <c r="M139">
        <f>PMTable!AE137</f>
        <v>54.257445997256049</v>
      </c>
      <c r="N139">
        <f t="shared" si="28"/>
        <v>1</v>
      </c>
      <c r="O139">
        <f>PMTable!AF137</f>
        <v>34.977984758831973</v>
      </c>
      <c r="P139">
        <f t="shared" si="29"/>
        <v>1</v>
      </c>
      <c r="Q139">
        <f>PMTable!AG137</f>
        <v>32.396447307163385</v>
      </c>
      <c r="R139">
        <f t="shared" si="30"/>
        <v>1</v>
      </c>
      <c r="S139">
        <f>PMTable!AH137</f>
        <v>14.110725672975157</v>
      </c>
      <c r="T139">
        <f t="shared" si="31"/>
        <v>1</v>
      </c>
      <c r="V139">
        <v>134</v>
      </c>
      <c r="W139">
        <f>PMTable!O137</f>
        <v>0.70861130336553102</v>
      </c>
      <c r="X139">
        <f t="shared" si="32"/>
        <v>0</v>
      </c>
      <c r="Y139">
        <f>PMTable!P137</f>
        <v>0.88897601776698598</v>
      </c>
      <c r="Z139">
        <f t="shared" si="33"/>
        <v>0</v>
      </c>
      <c r="AA139">
        <f>PMTable!Q137</f>
        <v>0.90906456987755258</v>
      </c>
      <c r="AB139">
        <f t="shared" si="34"/>
        <v>0</v>
      </c>
      <c r="AC139">
        <f>PMTable!R137</f>
        <v>0.96785990445322201</v>
      </c>
      <c r="AD139">
        <f t="shared" si="35"/>
        <v>0</v>
      </c>
    </row>
    <row r="140" spans="2:30" x14ac:dyDescent="0.25">
      <c r="B140">
        <v>135</v>
      </c>
      <c r="C140">
        <f>PMTable!W138</f>
        <v>1100</v>
      </c>
      <c r="D140">
        <f t="shared" si="24"/>
        <v>1</v>
      </c>
      <c r="E140">
        <f>PMTable!X138</f>
        <v>2600</v>
      </c>
      <c r="F140">
        <f t="shared" si="25"/>
        <v>1</v>
      </c>
      <c r="G140">
        <f>PMTable!Y138</f>
        <v>3000</v>
      </c>
      <c r="H140">
        <f t="shared" si="26"/>
        <v>1</v>
      </c>
      <c r="I140">
        <f>PMTable!Z138</f>
        <v>6900</v>
      </c>
      <c r="J140">
        <f t="shared" si="27"/>
        <v>0</v>
      </c>
      <c r="L140">
        <v>135</v>
      </c>
      <c r="M140">
        <f>PMTable!AE138</f>
        <v>16.010675717048169</v>
      </c>
      <c r="N140">
        <f t="shared" si="28"/>
        <v>1</v>
      </c>
      <c r="O140">
        <f>PMTable!AF138</f>
        <v>51.219644152219999</v>
      </c>
      <c r="P140">
        <f t="shared" si="29"/>
        <v>1</v>
      </c>
      <c r="Q140">
        <f>PMTable!AG138</f>
        <v>45.024483413637256</v>
      </c>
      <c r="R140">
        <f t="shared" si="30"/>
        <v>1</v>
      </c>
      <c r="S140">
        <f>PMTable!AH138</f>
        <v>28.507248318270193</v>
      </c>
      <c r="T140">
        <f t="shared" si="31"/>
        <v>1</v>
      </c>
      <c r="V140">
        <v>135</v>
      </c>
      <c r="W140">
        <f>PMTable!O138</f>
        <v>0.83457442983207897</v>
      </c>
      <c r="X140">
        <f t="shared" si="32"/>
        <v>0</v>
      </c>
      <c r="Y140">
        <f>PMTable!P138</f>
        <v>0.88701924639865237</v>
      </c>
      <c r="Z140">
        <f t="shared" si="33"/>
        <v>0</v>
      </c>
      <c r="AA140">
        <f>PMTable!Q138</f>
        <v>0.86906925761149534</v>
      </c>
      <c r="AB140">
        <f t="shared" si="34"/>
        <v>0</v>
      </c>
      <c r="AC140">
        <f>PMTable!R138</f>
        <v>0.94186813264159797</v>
      </c>
      <c r="AD140">
        <f t="shared" si="35"/>
        <v>0</v>
      </c>
    </row>
    <row r="141" spans="2:30" x14ac:dyDescent="0.25">
      <c r="B141">
        <v>136</v>
      </c>
      <c r="C141">
        <f>PMTable!W139</f>
        <v>1550</v>
      </c>
      <c r="D141">
        <f t="shared" si="24"/>
        <v>1</v>
      </c>
      <c r="E141">
        <f>PMTable!X139</f>
        <v>2200</v>
      </c>
      <c r="F141">
        <f t="shared" si="25"/>
        <v>1</v>
      </c>
      <c r="G141">
        <f>PMTable!Y139</f>
        <v>2200</v>
      </c>
      <c r="H141">
        <f t="shared" si="26"/>
        <v>1</v>
      </c>
      <c r="I141">
        <f>PMTable!Z139</f>
        <v>3600</v>
      </c>
      <c r="J141">
        <f t="shared" si="27"/>
        <v>1</v>
      </c>
      <c r="L141">
        <v>136</v>
      </c>
      <c r="M141">
        <f>PMTable!AE139</f>
        <v>64.593134602168362</v>
      </c>
      <c r="N141">
        <f t="shared" si="28"/>
        <v>0</v>
      </c>
      <c r="O141">
        <f>PMTable!AF139</f>
        <v>35.746913563861298</v>
      </c>
      <c r="P141">
        <f t="shared" si="29"/>
        <v>1</v>
      </c>
      <c r="Q141">
        <f>PMTable!AG139</f>
        <v>20.730843955329313</v>
      </c>
      <c r="R141">
        <f t="shared" si="30"/>
        <v>1</v>
      </c>
      <c r="S141">
        <f>PMTable!AH139</f>
        <v>2</v>
      </c>
      <c r="T141">
        <f t="shared" si="31"/>
        <v>1</v>
      </c>
      <c r="V141">
        <v>136</v>
      </c>
      <c r="W141">
        <f>PMTable!O139</f>
        <v>0.73281376497831197</v>
      </c>
      <c r="X141">
        <f t="shared" si="32"/>
        <v>0</v>
      </c>
      <c r="Y141">
        <f>PMTable!P139</f>
        <v>0.90893757352489613</v>
      </c>
      <c r="Z141">
        <f t="shared" si="33"/>
        <v>0</v>
      </c>
      <c r="AA141">
        <f>PMTable!Q139</f>
        <v>0.91545496193470099</v>
      </c>
      <c r="AB141">
        <f t="shared" si="34"/>
        <v>0</v>
      </c>
      <c r="AC141">
        <f>PMTable!R139</f>
        <v>0.99007784720787761</v>
      </c>
      <c r="AD141">
        <f t="shared" si="35"/>
        <v>0</v>
      </c>
    </row>
    <row r="142" spans="2:30" x14ac:dyDescent="0.25">
      <c r="B142">
        <v>137</v>
      </c>
      <c r="C142">
        <f>PMTable!W140</f>
        <v>2150</v>
      </c>
      <c r="D142">
        <f t="shared" si="24"/>
        <v>1</v>
      </c>
      <c r="E142">
        <f>PMTable!X140</f>
        <v>3400</v>
      </c>
      <c r="F142">
        <f t="shared" si="25"/>
        <v>1</v>
      </c>
      <c r="G142">
        <f>PMTable!Y140</f>
        <v>2600</v>
      </c>
      <c r="H142">
        <f t="shared" si="26"/>
        <v>1</v>
      </c>
      <c r="I142">
        <f>PMTable!Z140</f>
        <v>2500</v>
      </c>
      <c r="J142">
        <f t="shared" si="27"/>
        <v>1</v>
      </c>
      <c r="L142">
        <v>137</v>
      </c>
      <c r="M142">
        <f>PMTable!AE140</f>
        <v>26</v>
      </c>
      <c r="N142">
        <f t="shared" si="28"/>
        <v>1</v>
      </c>
      <c r="O142">
        <f>PMTable!AF140</f>
        <v>71.963707210081196</v>
      </c>
      <c r="P142">
        <f t="shared" si="29"/>
        <v>0</v>
      </c>
      <c r="Q142">
        <f>PMTable!AG140</f>
        <v>44.195071515038848</v>
      </c>
      <c r="R142">
        <f t="shared" si="30"/>
        <v>1</v>
      </c>
      <c r="S142">
        <f>PMTable!AH140</f>
        <v>0</v>
      </c>
      <c r="T142">
        <f t="shared" si="31"/>
        <v>1</v>
      </c>
      <c r="V142">
        <v>137</v>
      </c>
      <c r="W142">
        <f>PMTable!O140</f>
        <v>0.72250262904224638</v>
      </c>
      <c r="X142">
        <f t="shared" si="32"/>
        <v>0</v>
      </c>
      <c r="Y142">
        <f>PMTable!P140</f>
        <v>0.79836625662278182</v>
      </c>
      <c r="Z142">
        <f t="shared" si="33"/>
        <v>0</v>
      </c>
      <c r="AA142">
        <f>PMTable!Q140</f>
        <v>0.91760239434032398</v>
      </c>
      <c r="AB142">
        <f t="shared" si="34"/>
        <v>0</v>
      </c>
      <c r="AC142">
        <f>PMTable!R140</f>
        <v>1</v>
      </c>
      <c r="AD142">
        <f t="shared" si="35"/>
        <v>0</v>
      </c>
    </row>
    <row r="143" spans="2:30" x14ac:dyDescent="0.25">
      <c r="B143">
        <v>138</v>
      </c>
      <c r="C143">
        <f>PMTable!W141</f>
        <v>2000</v>
      </c>
      <c r="D143">
        <f t="shared" si="24"/>
        <v>1</v>
      </c>
      <c r="E143">
        <f>PMTable!X141</f>
        <v>3000</v>
      </c>
      <c r="F143">
        <f t="shared" si="25"/>
        <v>1</v>
      </c>
      <c r="G143">
        <f>PMTable!Y141</f>
        <v>2600</v>
      </c>
      <c r="H143">
        <f t="shared" si="26"/>
        <v>1</v>
      </c>
      <c r="I143">
        <f>PMTable!Z141</f>
        <v>3600</v>
      </c>
      <c r="J143">
        <f t="shared" si="27"/>
        <v>1</v>
      </c>
      <c r="L143">
        <v>138</v>
      </c>
      <c r="M143">
        <f>PMTable!AE141</f>
        <v>48.094001453434991</v>
      </c>
      <c r="N143">
        <f t="shared" si="28"/>
        <v>1</v>
      </c>
      <c r="O143">
        <f>PMTable!AF141</f>
        <v>43.124878356673861</v>
      </c>
      <c r="P143">
        <f t="shared" si="29"/>
        <v>1</v>
      </c>
      <c r="Q143">
        <f>PMTable!AG141</f>
        <v>48.485348949814998</v>
      </c>
      <c r="R143">
        <f t="shared" si="30"/>
        <v>1</v>
      </c>
      <c r="S143">
        <f>PMTable!AH141</f>
        <v>3.9913577101531597</v>
      </c>
      <c r="T143">
        <f t="shared" si="31"/>
        <v>1</v>
      </c>
      <c r="V143">
        <v>138</v>
      </c>
      <c r="W143">
        <f>PMTable!O141</f>
        <v>0.72260578909684148</v>
      </c>
      <c r="X143">
        <f t="shared" si="32"/>
        <v>0</v>
      </c>
      <c r="Y143">
        <f>PMTable!P141</f>
        <v>0.88597020254899816</v>
      </c>
      <c r="Z143">
        <f t="shared" si="33"/>
        <v>0</v>
      </c>
      <c r="AA143">
        <f>PMTable!Q141</f>
        <v>0.88967878794050326</v>
      </c>
      <c r="AB143">
        <f t="shared" si="34"/>
        <v>0</v>
      </c>
      <c r="AC143">
        <f>PMTable!R141</f>
        <v>0.98875691584200476</v>
      </c>
      <c r="AD143">
        <f t="shared" si="35"/>
        <v>0</v>
      </c>
    </row>
    <row r="144" spans="2:30" x14ac:dyDescent="0.25">
      <c r="B144">
        <v>139</v>
      </c>
      <c r="C144">
        <f>PMTable!W142</f>
        <v>2150</v>
      </c>
      <c r="D144">
        <f t="shared" si="24"/>
        <v>1</v>
      </c>
      <c r="E144">
        <f>PMTable!X142</f>
        <v>1800</v>
      </c>
      <c r="F144">
        <f t="shared" si="25"/>
        <v>1</v>
      </c>
      <c r="G144">
        <f>PMTable!Y142</f>
        <v>3000</v>
      </c>
      <c r="H144">
        <f t="shared" si="26"/>
        <v>1</v>
      </c>
      <c r="I144">
        <f>PMTable!Z142</f>
        <v>3600</v>
      </c>
      <c r="J144">
        <f t="shared" si="27"/>
        <v>1</v>
      </c>
      <c r="L144">
        <v>139</v>
      </c>
      <c r="M144">
        <f>PMTable!AE142</f>
        <v>79.639971828182354</v>
      </c>
      <c r="N144">
        <f t="shared" si="28"/>
        <v>0</v>
      </c>
      <c r="O144">
        <f>PMTable!AF142</f>
        <v>14</v>
      </c>
      <c r="P144">
        <f t="shared" si="29"/>
        <v>1</v>
      </c>
      <c r="Q144">
        <f>PMTable!AG142</f>
        <v>52.804052387078599</v>
      </c>
      <c r="R144">
        <f t="shared" si="30"/>
        <v>1</v>
      </c>
      <c r="S144">
        <f>PMTable!AH142</f>
        <v>2.1487239852480364</v>
      </c>
      <c r="T144">
        <f t="shared" si="31"/>
        <v>1</v>
      </c>
      <c r="V144">
        <v>139</v>
      </c>
      <c r="W144">
        <f>PMTable!O142</f>
        <v>0.68112810383776334</v>
      </c>
      <c r="X144">
        <f t="shared" si="32"/>
        <v>1</v>
      </c>
      <c r="Y144">
        <f>PMTable!P142</f>
        <v>0.94380159071811387</v>
      </c>
      <c r="Z144">
        <f t="shared" si="33"/>
        <v>0</v>
      </c>
      <c r="AA144">
        <f>PMTable!Q142</f>
        <v>0.86627120447432637</v>
      </c>
      <c r="AB144">
        <f t="shared" si="34"/>
        <v>0</v>
      </c>
      <c r="AC144">
        <f>PMTable!R142</f>
        <v>0.98998128266980057</v>
      </c>
      <c r="AD144">
        <f t="shared" si="35"/>
        <v>0</v>
      </c>
    </row>
    <row r="145" spans="2:30" x14ac:dyDescent="0.25">
      <c r="B145">
        <v>140</v>
      </c>
      <c r="C145">
        <f>PMTable!W143</f>
        <v>1100</v>
      </c>
      <c r="D145">
        <f t="shared" si="24"/>
        <v>1</v>
      </c>
      <c r="E145">
        <f>PMTable!X143</f>
        <v>2800</v>
      </c>
      <c r="F145">
        <f t="shared" si="25"/>
        <v>1</v>
      </c>
      <c r="G145">
        <f>PMTable!Y143</f>
        <v>1400</v>
      </c>
      <c r="H145">
        <f t="shared" si="26"/>
        <v>1</v>
      </c>
      <c r="I145">
        <f>PMTable!Z143</f>
        <v>3600</v>
      </c>
      <c r="J145">
        <f t="shared" si="27"/>
        <v>1</v>
      </c>
      <c r="L145">
        <v>140</v>
      </c>
      <c r="M145">
        <f>PMTable!AE143</f>
        <v>28.87542034067193</v>
      </c>
      <c r="N145">
        <f t="shared" si="28"/>
        <v>1</v>
      </c>
      <c r="O145">
        <f>PMTable!AF143</f>
        <v>36.261482373002238</v>
      </c>
      <c r="P145">
        <f t="shared" si="29"/>
        <v>1</v>
      </c>
      <c r="Q145">
        <f>PMTable!AG143</f>
        <v>7.7721694550944331</v>
      </c>
      <c r="R145">
        <f t="shared" si="30"/>
        <v>1</v>
      </c>
      <c r="S145">
        <f>PMTable!AH143</f>
        <v>2.7609609087341145</v>
      </c>
      <c r="T145">
        <f t="shared" si="31"/>
        <v>1</v>
      </c>
      <c r="V145">
        <v>140</v>
      </c>
      <c r="W145">
        <f>PMTable!O143</f>
        <v>0.84266482658082098</v>
      </c>
      <c r="X145">
        <f t="shared" si="32"/>
        <v>0</v>
      </c>
      <c r="Y145">
        <f>PMTable!P143</f>
        <v>0.90116494696324501</v>
      </c>
      <c r="Z145">
        <f t="shared" si="33"/>
        <v>0</v>
      </c>
      <c r="AA145">
        <f>PMTable!Q143</f>
        <v>0.97947230804153562</v>
      </c>
      <c r="AB145">
        <f t="shared" si="34"/>
        <v>0</v>
      </c>
      <c r="AC145">
        <f>PMTable!R143</f>
        <v>0.98752015914454905</v>
      </c>
      <c r="AD145">
        <f t="shared" si="35"/>
        <v>0</v>
      </c>
    </row>
    <row r="146" spans="2:30" x14ac:dyDescent="0.25">
      <c r="B146">
        <v>141</v>
      </c>
      <c r="C146">
        <f>PMTable!W144</f>
        <v>2450</v>
      </c>
      <c r="D146">
        <f t="shared" si="24"/>
        <v>1</v>
      </c>
      <c r="E146">
        <f>PMTable!X144</f>
        <v>2600</v>
      </c>
      <c r="F146">
        <f t="shared" si="25"/>
        <v>1</v>
      </c>
      <c r="G146">
        <f>PMTable!Y144</f>
        <v>1800</v>
      </c>
      <c r="H146">
        <f t="shared" si="26"/>
        <v>1</v>
      </c>
      <c r="I146">
        <f>PMTable!Z144</f>
        <v>2500</v>
      </c>
      <c r="J146">
        <f t="shared" si="27"/>
        <v>1</v>
      </c>
      <c r="L146">
        <v>141</v>
      </c>
      <c r="M146">
        <f>PMTable!AE144</f>
        <v>68.259117697059551</v>
      </c>
      <c r="N146">
        <f t="shared" si="28"/>
        <v>0</v>
      </c>
      <c r="O146">
        <f>PMTable!AF144</f>
        <v>48.158270783760685</v>
      </c>
      <c r="P146">
        <f t="shared" si="29"/>
        <v>1</v>
      </c>
      <c r="Q146">
        <f>PMTable!AG144</f>
        <v>27.14996661439837</v>
      </c>
      <c r="R146">
        <f t="shared" si="30"/>
        <v>1</v>
      </c>
      <c r="S146">
        <f>PMTable!AH144</f>
        <v>0</v>
      </c>
      <c r="T146">
        <f t="shared" si="31"/>
        <v>1</v>
      </c>
      <c r="V146">
        <v>141</v>
      </c>
      <c r="W146">
        <f>PMTable!O144</f>
        <v>0.62789573293267376</v>
      </c>
      <c r="X146">
        <f t="shared" si="32"/>
        <v>1</v>
      </c>
      <c r="Y146">
        <f>PMTable!P144</f>
        <v>0.9026916938844175</v>
      </c>
      <c r="Z146">
        <f t="shared" si="33"/>
        <v>0</v>
      </c>
      <c r="AA146">
        <f>PMTable!Q144</f>
        <v>0.91654689073268114</v>
      </c>
      <c r="AB146">
        <f t="shared" si="34"/>
        <v>0</v>
      </c>
      <c r="AC146">
        <f>PMTable!R144</f>
        <v>1</v>
      </c>
      <c r="AD146">
        <f t="shared" si="35"/>
        <v>0</v>
      </c>
    </row>
    <row r="147" spans="2:30" x14ac:dyDescent="0.25">
      <c r="B147">
        <v>142</v>
      </c>
      <c r="C147">
        <f>PMTable!W145</f>
        <v>1700</v>
      </c>
      <c r="D147">
        <f t="shared" si="24"/>
        <v>1</v>
      </c>
      <c r="E147">
        <f>PMTable!X145</f>
        <v>3000</v>
      </c>
      <c r="F147">
        <f t="shared" si="25"/>
        <v>1</v>
      </c>
      <c r="G147">
        <f>PMTable!Y145</f>
        <v>4600</v>
      </c>
      <c r="H147">
        <f t="shared" si="26"/>
        <v>1</v>
      </c>
      <c r="I147">
        <f>PMTable!Z145</f>
        <v>3600</v>
      </c>
      <c r="J147">
        <f t="shared" si="27"/>
        <v>1</v>
      </c>
      <c r="L147">
        <v>142</v>
      </c>
      <c r="M147">
        <f>PMTable!AE145</f>
        <v>32.322739338060757</v>
      </c>
      <c r="N147">
        <f t="shared" si="28"/>
        <v>1</v>
      </c>
      <c r="O147">
        <f>PMTable!AF145</f>
        <v>33.216870178232945</v>
      </c>
      <c r="P147">
        <f t="shared" si="29"/>
        <v>1</v>
      </c>
      <c r="Q147">
        <f>PMTable!AG145</f>
        <v>79.816407091847907</v>
      </c>
      <c r="R147">
        <f t="shared" si="30"/>
        <v>0</v>
      </c>
      <c r="S147">
        <f>PMTable!AH145</f>
        <v>2.5790698060022819</v>
      </c>
      <c r="T147">
        <f t="shared" si="31"/>
        <v>1</v>
      </c>
      <c r="V147">
        <v>142</v>
      </c>
      <c r="W147">
        <f>PMTable!O145</f>
        <v>0.76709253817792289</v>
      </c>
      <c r="X147">
        <f t="shared" si="32"/>
        <v>0</v>
      </c>
      <c r="Y147">
        <f>PMTable!P145</f>
        <v>0.85838839614556639</v>
      </c>
      <c r="Z147">
        <f t="shared" si="33"/>
        <v>0</v>
      </c>
      <c r="AA147">
        <f>PMTable!Q145</f>
        <v>0.74689269064882924</v>
      </c>
      <c r="AB147">
        <f t="shared" si="34"/>
        <v>0</v>
      </c>
      <c r="AC147">
        <f>PMTable!R145</f>
        <v>0.9887708490808873</v>
      </c>
      <c r="AD147">
        <f t="shared" si="35"/>
        <v>0</v>
      </c>
    </row>
    <row r="148" spans="2:30" x14ac:dyDescent="0.25">
      <c r="B148">
        <v>143</v>
      </c>
      <c r="C148">
        <f>PMTable!W146</f>
        <v>950</v>
      </c>
      <c r="D148">
        <f t="shared" si="24"/>
        <v>1</v>
      </c>
      <c r="E148">
        <f>PMTable!X146</f>
        <v>3400</v>
      </c>
      <c r="F148">
        <f t="shared" si="25"/>
        <v>1</v>
      </c>
      <c r="G148">
        <f>PMTable!Y146</f>
        <v>2600</v>
      </c>
      <c r="H148">
        <f t="shared" si="26"/>
        <v>1</v>
      </c>
      <c r="I148">
        <f>PMTable!Z146</f>
        <v>3600</v>
      </c>
      <c r="J148">
        <f t="shared" si="27"/>
        <v>1</v>
      </c>
      <c r="L148">
        <v>143</v>
      </c>
      <c r="M148">
        <f>PMTable!AE146</f>
        <v>28.951327072048912</v>
      </c>
      <c r="N148">
        <f t="shared" si="28"/>
        <v>1</v>
      </c>
      <c r="O148">
        <f>PMTable!AF146</f>
        <v>51.357701317312227</v>
      </c>
      <c r="P148">
        <f t="shared" si="29"/>
        <v>1</v>
      </c>
      <c r="Q148">
        <f>PMTable!AG146</f>
        <v>36.455405918293252</v>
      </c>
      <c r="R148">
        <f t="shared" si="30"/>
        <v>1</v>
      </c>
      <c r="S148">
        <f>PMTable!AH146</f>
        <v>5.5506026694594732</v>
      </c>
      <c r="T148">
        <f t="shared" si="31"/>
        <v>1</v>
      </c>
      <c r="V148">
        <v>143</v>
      </c>
      <c r="W148">
        <f>PMTable!O146</f>
        <v>0.88330590425617994</v>
      </c>
      <c r="X148">
        <f t="shared" si="32"/>
        <v>0</v>
      </c>
      <c r="Y148">
        <f>PMTable!P146</f>
        <v>0.83787997177806173</v>
      </c>
      <c r="Z148">
        <f t="shared" si="33"/>
        <v>0</v>
      </c>
      <c r="AA148">
        <f>PMTable!Q146</f>
        <v>0.86242444239044369</v>
      </c>
      <c r="AB148">
        <f t="shared" si="34"/>
        <v>0</v>
      </c>
      <c r="AC148">
        <f>PMTable!R146</f>
        <v>0.98532964570581827</v>
      </c>
      <c r="AD148">
        <f t="shared" si="35"/>
        <v>0</v>
      </c>
    </row>
    <row r="149" spans="2:30" x14ac:dyDescent="0.25">
      <c r="B149">
        <v>144</v>
      </c>
      <c r="C149">
        <f>PMTable!W147</f>
        <v>1850</v>
      </c>
      <c r="D149">
        <f t="shared" si="24"/>
        <v>1</v>
      </c>
      <c r="E149">
        <f>PMTable!X147</f>
        <v>2800</v>
      </c>
      <c r="F149">
        <f t="shared" si="25"/>
        <v>1</v>
      </c>
      <c r="G149">
        <f>PMTable!Y147</f>
        <v>4600</v>
      </c>
      <c r="H149">
        <f t="shared" si="26"/>
        <v>1</v>
      </c>
      <c r="I149">
        <f>PMTable!Z147</f>
        <v>2500</v>
      </c>
      <c r="J149">
        <f t="shared" si="27"/>
        <v>1</v>
      </c>
      <c r="L149">
        <v>144</v>
      </c>
      <c r="M149">
        <f>PMTable!AE147</f>
        <v>40.692974380531318</v>
      </c>
      <c r="N149">
        <f t="shared" si="28"/>
        <v>1</v>
      </c>
      <c r="O149">
        <f>PMTable!AF147</f>
        <v>29.536168555993832</v>
      </c>
      <c r="P149">
        <f t="shared" si="29"/>
        <v>1</v>
      </c>
      <c r="Q149">
        <f>PMTable!AG147</f>
        <v>110.1949619710152</v>
      </c>
      <c r="R149">
        <f t="shared" si="30"/>
        <v>0</v>
      </c>
      <c r="S149">
        <f>PMTable!AH147</f>
        <v>0</v>
      </c>
      <c r="T149">
        <f t="shared" si="31"/>
        <v>1</v>
      </c>
      <c r="V149">
        <v>144</v>
      </c>
      <c r="W149">
        <f>PMTable!O147</f>
        <v>0.72790082406819734</v>
      </c>
      <c r="X149">
        <f t="shared" si="32"/>
        <v>0</v>
      </c>
      <c r="Y149">
        <f>PMTable!P147</f>
        <v>0.93350414688936023</v>
      </c>
      <c r="Z149">
        <f t="shared" si="33"/>
        <v>0</v>
      </c>
      <c r="AA149">
        <f>PMTable!Q147</f>
        <v>0.71306442480215848</v>
      </c>
      <c r="AB149">
        <f t="shared" si="34"/>
        <v>0</v>
      </c>
      <c r="AC149">
        <f>PMTable!R147</f>
        <v>1</v>
      </c>
      <c r="AD149">
        <f t="shared" si="35"/>
        <v>0</v>
      </c>
    </row>
    <row r="150" spans="2:30" x14ac:dyDescent="0.25">
      <c r="B150">
        <v>145</v>
      </c>
      <c r="C150">
        <f>PMTable!W148</f>
        <v>1850</v>
      </c>
      <c r="D150">
        <f t="shared" si="24"/>
        <v>1</v>
      </c>
      <c r="E150">
        <f>PMTable!X148</f>
        <v>3200</v>
      </c>
      <c r="F150">
        <f t="shared" si="25"/>
        <v>1</v>
      </c>
      <c r="G150">
        <f>PMTable!Y148</f>
        <v>2200</v>
      </c>
      <c r="H150">
        <f t="shared" si="26"/>
        <v>1</v>
      </c>
      <c r="I150">
        <f>PMTable!Z148</f>
        <v>3600</v>
      </c>
      <c r="J150">
        <f t="shared" si="27"/>
        <v>1</v>
      </c>
      <c r="L150">
        <v>145</v>
      </c>
      <c r="M150">
        <f>PMTable!AE148</f>
        <v>22</v>
      </c>
      <c r="N150">
        <f t="shared" si="28"/>
        <v>1</v>
      </c>
      <c r="O150">
        <f>PMTable!AF148</f>
        <v>49.377775335367652</v>
      </c>
      <c r="P150">
        <f t="shared" si="29"/>
        <v>1</v>
      </c>
      <c r="Q150">
        <f>PMTable!AG148</f>
        <v>26.478966815157545</v>
      </c>
      <c r="R150">
        <f t="shared" si="30"/>
        <v>1</v>
      </c>
      <c r="S150">
        <f>PMTable!AH148</f>
        <v>5.5450165397860607</v>
      </c>
      <c r="T150">
        <f t="shared" si="31"/>
        <v>1</v>
      </c>
      <c r="V150">
        <v>145</v>
      </c>
      <c r="W150">
        <f>PMTable!O148</f>
        <v>0.73551538646617098</v>
      </c>
      <c r="X150">
        <f t="shared" si="32"/>
        <v>0</v>
      </c>
      <c r="Y150">
        <f>PMTable!P148</f>
        <v>0.87564698806378449</v>
      </c>
      <c r="Z150">
        <f t="shared" si="33"/>
        <v>0</v>
      </c>
      <c r="AA150">
        <f>PMTable!Q148</f>
        <v>0.93026447926226818</v>
      </c>
      <c r="AB150">
        <f t="shared" si="34"/>
        <v>0</v>
      </c>
      <c r="AC150">
        <f>PMTable!R148</f>
        <v>0.98677811329399978</v>
      </c>
      <c r="AD150">
        <f t="shared" si="35"/>
        <v>0</v>
      </c>
    </row>
    <row r="151" spans="2:30" x14ac:dyDescent="0.25">
      <c r="B151">
        <v>146</v>
      </c>
      <c r="C151">
        <f>PMTable!W149</f>
        <v>2900</v>
      </c>
      <c r="D151">
        <f t="shared" si="24"/>
        <v>1</v>
      </c>
      <c r="E151">
        <f>PMTable!X149</f>
        <v>3800</v>
      </c>
      <c r="F151">
        <f t="shared" si="25"/>
        <v>1</v>
      </c>
      <c r="G151">
        <f>PMTable!Y149</f>
        <v>3400</v>
      </c>
      <c r="H151">
        <f t="shared" si="26"/>
        <v>1</v>
      </c>
      <c r="I151">
        <f>PMTable!Z149</f>
        <v>4700</v>
      </c>
      <c r="J151">
        <f t="shared" si="27"/>
        <v>1</v>
      </c>
      <c r="L151">
        <v>146</v>
      </c>
      <c r="M151">
        <f>PMTable!AE149</f>
        <v>36</v>
      </c>
      <c r="N151">
        <f t="shared" si="28"/>
        <v>1</v>
      </c>
      <c r="O151">
        <f>PMTable!AF149</f>
        <v>60.93365928015178</v>
      </c>
      <c r="P151">
        <f t="shared" si="29"/>
        <v>0</v>
      </c>
      <c r="Q151">
        <f>PMTable!AG149</f>
        <v>96.638196361513494</v>
      </c>
      <c r="R151">
        <f t="shared" si="30"/>
        <v>0</v>
      </c>
      <c r="S151">
        <f>PMTable!AH149</f>
        <v>10.496606790352814</v>
      </c>
      <c r="T151">
        <f t="shared" si="31"/>
        <v>1</v>
      </c>
      <c r="V151">
        <v>146</v>
      </c>
      <c r="W151">
        <f>PMTable!O149</f>
        <v>0.62664982570858541</v>
      </c>
      <c r="X151">
        <f t="shared" si="32"/>
        <v>1</v>
      </c>
      <c r="Y151">
        <f>PMTable!P149</f>
        <v>0.83242864060758215</v>
      </c>
      <c r="Z151">
        <f t="shared" si="33"/>
        <v>0</v>
      </c>
      <c r="AA151">
        <f>PMTable!Q149</f>
        <v>0.78166715859761005</v>
      </c>
      <c r="AB151">
        <f t="shared" si="34"/>
        <v>0</v>
      </c>
      <c r="AC151">
        <f>PMTable!R149</f>
        <v>0.97156921225116133</v>
      </c>
      <c r="AD151">
        <f t="shared" si="35"/>
        <v>0</v>
      </c>
    </row>
    <row r="152" spans="2:30" x14ac:dyDescent="0.25">
      <c r="B152">
        <v>147</v>
      </c>
      <c r="C152">
        <f>PMTable!W150</f>
        <v>1700</v>
      </c>
      <c r="D152">
        <f t="shared" si="24"/>
        <v>1</v>
      </c>
      <c r="E152">
        <f>PMTable!X150</f>
        <v>3000</v>
      </c>
      <c r="F152">
        <f t="shared" si="25"/>
        <v>1</v>
      </c>
      <c r="G152">
        <f>PMTable!Y150</f>
        <v>2600</v>
      </c>
      <c r="H152">
        <f t="shared" si="26"/>
        <v>1</v>
      </c>
      <c r="I152">
        <f>PMTable!Z150</f>
        <v>4700</v>
      </c>
      <c r="J152">
        <f t="shared" si="27"/>
        <v>1</v>
      </c>
      <c r="L152">
        <v>147</v>
      </c>
      <c r="M152">
        <f>PMTable!AE150</f>
        <v>63.57354666175155</v>
      </c>
      <c r="N152">
        <f t="shared" si="28"/>
        <v>0</v>
      </c>
      <c r="O152">
        <f>PMTable!AF150</f>
        <v>51.948810259166258</v>
      </c>
      <c r="P152">
        <f t="shared" si="29"/>
        <v>1</v>
      </c>
      <c r="Q152">
        <f>PMTable!AG150</f>
        <v>32.022126529436939</v>
      </c>
      <c r="R152">
        <f t="shared" si="30"/>
        <v>1</v>
      </c>
      <c r="S152">
        <f>PMTable!AH150</f>
        <v>9.2930322738098141</v>
      </c>
      <c r="T152">
        <f t="shared" si="31"/>
        <v>1</v>
      </c>
      <c r="V152">
        <v>147</v>
      </c>
      <c r="W152">
        <f>PMTable!O150</f>
        <v>0.71780094592500443</v>
      </c>
      <c r="X152">
        <f t="shared" si="32"/>
        <v>0</v>
      </c>
      <c r="Y152">
        <f>PMTable!P150</f>
        <v>0.91940960152912854</v>
      </c>
      <c r="Z152">
        <f t="shared" si="33"/>
        <v>0</v>
      </c>
      <c r="AA152">
        <f>PMTable!Q150</f>
        <v>0.91070797792050462</v>
      </c>
      <c r="AB152">
        <f t="shared" si="34"/>
        <v>0</v>
      </c>
      <c r="AC152">
        <f>PMTable!R150</f>
        <v>0.97390881990249323</v>
      </c>
      <c r="AD152">
        <f t="shared" si="35"/>
        <v>0</v>
      </c>
    </row>
    <row r="153" spans="2:30" x14ac:dyDescent="0.25">
      <c r="B153">
        <v>148</v>
      </c>
      <c r="C153">
        <f>PMTable!W151</f>
        <v>1700</v>
      </c>
      <c r="D153">
        <f t="shared" si="24"/>
        <v>1</v>
      </c>
      <c r="E153">
        <f>PMTable!X151</f>
        <v>3400</v>
      </c>
      <c r="F153">
        <f t="shared" si="25"/>
        <v>1</v>
      </c>
      <c r="G153">
        <f>PMTable!Y151</f>
        <v>3400</v>
      </c>
      <c r="H153">
        <f t="shared" si="26"/>
        <v>1</v>
      </c>
      <c r="I153">
        <f>PMTable!Z151</f>
        <v>2500</v>
      </c>
      <c r="J153">
        <f t="shared" si="27"/>
        <v>1</v>
      </c>
      <c r="L153">
        <v>148</v>
      </c>
      <c r="M153">
        <f>PMTable!AE151</f>
        <v>44.936595724281759</v>
      </c>
      <c r="N153">
        <f t="shared" si="28"/>
        <v>1</v>
      </c>
      <c r="O153">
        <f>PMTable!AF151</f>
        <v>33.298276052111156</v>
      </c>
      <c r="P153">
        <f t="shared" si="29"/>
        <v>1</v>
      </c>
      <c r="Q153">
        <f>PMTable!AG151</f>
        <v>48.175547699606682</v>
      </c>
      <c r="R153">
        <f t="shared" si="30"/>
        <v>1</v>
      </c>
      <c r="S153">
        <f>PMTable!AH151</f>
        <v>0</v>
      </c>
      <c r="T153">
        <f t="shared" si="31"/>
        <v>1</v>
      </c>
      <c r="V153">
        <v>148</v>
      </c>
      <c r="W153">
        <f>PMTable!O151</f>
        <v>0.77350708358791231</v>
      </c>
      <c r="X153">
        <f t="shared" si="32"/>
        <v>0</v>
      </c>
      <c r="Y153">
        <f>PMTable!P151</f>
        <v>0.9588137486136078</v>
      </c>
      <c r="Z153">
        <f t="shared" si="33"/>
        <v>0</v>
      </c>
      <c r="AA153">
        <f>PMTable!Q151</f>
        <v>0.80677326413673967</v>
      </c>
      <c r="AB153">
        <f t="shared" si="34"/>
        <v>0</v>
      </c>
      <c r="AC153">
        <f>PMTable!R151</f>
        <v>1</v>
      </c>
      <c r="AD153">
        <f t="shared" si="35"/>
        <v>0</v>
      </c>
    </row>
    <row r="154" spans="2:30" x14ac:dyDescent="0.25">
      <c r="B154">
        <v>149</v>
      </c>
      <c r="C154">
        <f>PMTable!W152</f>
        <v>1400</v>
      </c>
      <c r="D154">
        <f t="shared" si="24"/>
        <v>1</v>
      </c>
      <c r="E154">
        <f>PMTable!X152</f>
        <v>2800</v>
      </c>
      <c r="F154">
        <f t="shared" si="25"/>
        <v>1</v>
      </c>
      <c r="G154">
        <f>PMTable!Y152</f>
        <v>2600</v>
      </c>
      <c r="H154">
        <f t="shared" si="26"/>
        <v>1</v>
      </c>
      <c r="I154">
        <f>PMTable!Z152</f>
        <v>3600</v>
      </c>
      <c r="J154">
        <f t="shared" si="27"/>
        <v>1</v>
      </c>
      <c r="L154">
        <v>149</v>
      </c>
      <c r="M154">
        <f>PMTable!AE152</f>
        <v>22.689385358343863</v>
      </c>
      <c r="N154">
        <f t="shared" si="28"/>
        <v>1</v>
      </c>
      <c r="O154">
        <f>PMTable!AF152</f>
        <v>44.104191165274024</v>
      </c>
      <c r="P154">
        <f t="shared" si="29"/>
        <v>1</v>
      </c>
      <c r="Q154">
        <f>PMTable!AG152</f>
        <v>60.036424009099683</v>
      </c>
      <c r="R154">
        <f t="shared" si="30"/>
        <v>0</v>
      </c>
      <c r="S154">
        <f>PMTable!AH152</f>
        <v>5.1488293507395921</v>
      </c>
      <c r="T154">
        <f t="shared" si="31"/>
        <v>1</v>
      </c>
      <c r="V154">
        <v>149</v>
      </c>
      <c r="W154">
        <f>PMTable!O152</f>
        <v>0.82426788321366051</v>
      </c>
      <c r="X154">
        <f t="shared" si="32"/>
        <v>0</v>
      </c>
      <c r="Y154">
        <f>PMTable!P152</f>
        <v>0.91095098896107296</v>
      </c>
      <c r="Z154">
        <f t="shared" si="33"/>
        <v>0</v>
      </c>
      <c r="AA154">
        <f>PMTable!Q152</f>
        <v>0.87396975492709683</v>
      </c>
      <c r="AB154">
        <f t="shared" si="34"/>
        <v>0</v>
      </c>
      <c r="AC154">
        <f>PMTable!R152</f>
        <v>0.98688033394293473</v>
      </c>
      <c r="AD154">
        <f t="shared" si="35"/>
        <v>0</v>
      </c>
    </row>
    <row r="155" spans="2:30" x14ac:dyDescent="0.25">
      <c r="B155">
        <v>150</v>
      </c>
      <c r="C155">
        <f>PMTable!W153</f>
        <v>1700</v>
      </c>
      <c r="D155">
        <f t="shared" si="24"/>
        <v>1</v>
      </c>
      <c r="E155">
        <f>PMTable!X153</f>
        <v>3000</v>
      </c>
      <c r="F155">
        <f t="shared" si="25"/>
        <v>1</v>
      </c>
      <c r="G155">
        <f>PMTable!Y153</f>
        <v>3400</v>
      </c>
      <c r="H155">
        <f t="shared" si="26"/>
        <v>1</v>
      </c>
      <c r="I155">
        <f>PMTable!Z153</f>
        <v>3600</v>
      </c>
      <c r="J155">
        <f t="shared" si="27"/>
        <v>1</v>
      </c>
      <c r="L155">
        <v>150</v>
      </c>
      <c r="M155">
        <f>PMTable!AE153</f>
        <v>40.303793286694507</v>
      </c>
      <c r="N155">
        <f t="shared" si="28"/>
        <v>1</v>
      </c>
      <c r="O155">
        <f>PMTable!AF153</f>
        <v>40.075965546351497</v>
      </c>
      <c r="P155">
        <f t="shared" si="29"/>
        <v>1</v>
      </c>
      <c r="Q155">
        <f>PMTable!AG153</f>
        <v>56.18155785944451</v>
      </c>
      <c r="R155">
        <f t="shared" si="30"/>
        <v>0</v>
      </c>
      <c r="S155">
        <f>PMTable!AH153</f>
        <v>4.0853085381470979</v>
      </c>
      <c r="T155">
        <f t="shared" si="31"/>
        <v>1</v>
      </c>
      <c r="V155">
        <v>150</v>
      </c>
      <c r="W155">
        <f>PMTable!O153</f>
        <v>0.72754481566704277</v>
      </c>
      <c r="X155">
        <f t="shared" si="32"/>
        <v>0</v>
      </c>
      <c r="Y155">
        <f>PMTable!P153</f>
        <v>0.91746491586899936</v>
      </c>
      <c r="Z155">
        <f t="shared" si="33"/>
        <v>0</v>
      </c>
      <c r="AA155">
        <f>PMTable!Q153</f>
        <v>0.83893210210155489</v>
      </c>
      <c r="AB155">
        <f t="shared" si="34"/>
        <v>0</v>
      </c>
      <c r="AC155">
        <f>PMTable!R153</f>
        <v>0.98741489483755918</v>
      </c>
      <c r="AD155">
        <f t="shared" si="35"/>
        <v>0</v>
      </c>
    </row>
    <row r="156" spans="2:30" x14ac:dyDescent="0.25">
      <c r="B156">
        <v>151</v>
      </c>
      <c r="C156">
        <f>PMTable!W154</f>
        <v>1700</v>
      </c>
      <c r="D156">
        <f t="shared" si="24"/>
        <v>1</v>
      </c>
      <c r="E156">
        <f>PMTable!X154</f>
        <v>2200</v>
      </c>
      <c r="F156">
        <f t="shared" si="25"/>
        <v>1</v>
      </c>
      <c r="G156">
        <f>PMTable!Y154</f>
        <v>2600</v>
      </c>
      <c r="H156">
        <f t="shared" si="26"/>
        <v>1</v>
      </c>
      <c r="I156">
        <f>PMTable!Z154</f>
        <v>3600</v>
      </c>
      <c r="J156">
        <f t="shared" si="27"/>
        <v>1</v>
      </c>
      <c r="L156">
        <v>151</v>
      </c>
      <c r="M156">
        <f>PMTable!AE154</f>
        <v>22.079965181662722</v>
      </c>
      <c r="N156">
        <f t="shared" si="28"/>
        <v>1</v>
      </c>
      <c r="O156">
        <f>PMTable!AF154</f>
        <v>27.047266378726814</v>
      </c>
      <c r="P156">
        <f t="shared" si="29"/>
        <v>1</v>
      </c>
      <c r="Q156">
        <f>PMTable!AG154</f>
        <v>34.788704298793604</v>
      </c>
      <c r="R156">
        <f t="shared" si="30"/>
        <v>1</v>
      </c>
      <c r="S156">
        <f>PMTable!AH154</f>
        <v>3.2479413597711373</v>
      </c>
      <c r="T156">
        <f t="shared" si="31"/>
        <v>1</v>
      </c>
      <c r="V156">
        <v>151</v>
      </c>
      <c r="W156">
        <f>PMTable!O154</f>
        <v>0.77436625419165672</v>
      </c>
      <c r="X156">
        <f t="shared" si="32"/>
        <v>0</v>
      </c>
      <c r="Y156">
        <f>PMTable!P154</f>
        <v>0.88860693604470276</v>
      </c>
      <c r="Z156">
        <f t="shared" si="33"/>
        <v>0</v>
      </c>
      <c r="AA156">
        <f>PMTable!Q154</f>
        <v>0.91871397427463963</v>
      </c>
      <c r="AB156">
        <f t="shared" si="34"/>
        <v>0</v>
      </c>
      <c r="AC156">
        <f>PMTable!R154</f>
        <v>0.98915008040300589</v>
      </c>
      <c r="AD156">
        <f t="shared" si="35"/>
        <v>0</v>
      </c>
    </row>
    <row r="157" spans="2:30" x14ac:dyDescent="0.25">
      <c r="B157">
        <v>152</v>
      </c>
      <c r="C157">
        <f>PMTable!W155</f>
        <v>2150</v>
      </c>
      <c r="D157">
        <f t="shared" si="24"/>
        <v>1</v>
      </c>
      <c r="E157">
        <f>PMTable!X155</f>
        <v>2200</v>
      </c>
      <c r="F157">
        <f t="shared" si="25"/>
        <v>1</v>
      </c>
      <c r="G157">
        <f>PMTable!Y155</f>
        <v>3000</v>
      </c>
      <c r="H157">
        <f t="shared" si="26"/>
        <v>1</v>
      </c>
      <c r="I157">
        <f>PMTable!Z155</f>
        <v>4700</v>
      </c>
      <c r="J157">
        <f t="shared" si="27"/>
        <v>1</v>
      </c>
      <c r="L157">
        <v>152</v>
      </c>
      <c r="M157">
        <f>PMTable!AE155</f>
        <v>64.484771694550432</v>
      </c>
      <c r="N157">
        <f t="shared" si="28"/>
        <v>0</v>
      </c>
      <c r="O157">
        <f>PMTable!AF155</f>
        <v>26.956688713567168</v>
      </c>
      <c r="P157">
        <f t="shared" si="29"/>
        <v>1</v>
      </c>
      <c r="Q157">
        <f>PMTable!AG155</f>
        <v>21.199060920789918</v>
      </c>
      <c r="R157">
        <f t="shared" si="30"/>
        <v>1</v>
      </c>
      <c r="S157">
        <f>PMTable!AH155</f>
        <v>18.37644025698733</v>
      </c>
      <c r="T157">
        <f t="shared" si="31"/>
        <v>1</v>
      </c>
      <c r="V157">
        <v>152</v>
      </c>
      <c r="W157">
        <f>PMTable!O155</f>
        <v>0.67621631988560171</v>
      </c>
      <c r="X157">
        <f t="shared" si="32"/>
        <v>1</v>
      </c>
      <c r="Y157">
        <f>PMTable!P155</f>
        <v>0.93023674761515962</v>
      </c>
      <c r="Z157">
        <f t="shared" si="33"/>
        <v>0</v>
      </c>
      <c r="AA157">
        <f>PMTable!Q155</f>
        <v>0.88006858394268883</v>
      </c>
      <c r="AB157">
        <f t="shared" si="34"/>
        <v>0</v>
      </c>
      <c r="AC157">
        <f>PMTable!R155</f>
        <v>0.95385695751510824</v>
      </c>
      <c r="AD157">
        <f t="shared" si="35"/>
        <v>0</v>
      </c>
    </row>
    <row r="158" spans="2:30" x14ac:dyDescent="0.25">
      <c r="B158">
        <v>153</v>
      </c>
      <c r="C158">
        <f>PMTable!W156</f>
        <v>1700</v>
      </c>
      <c r="D158">
        <f t="shared" si="24"/>
        <v>1</v>
      </c>
      <c r="E158">
        <f>PMTable!X156</f>
        <v>2200</v>
      </c>
      <c r="F158">
        <f t="shared" si="25"/>
        <v>1</v>
      </c>
      <c r="G158">
        <f>PMTable!Y156</f>
        <v>2600</v>
      </c>
      <c r="H158">
        <f t="shared" si="26"/>
        <v>1</v>
      </c>
      <c r="I158">
        <f>PMTable!Z156</f>
        <v>3600</v>
      </c>
      <c r="J158">
        <f t="shared" si="27"/>
        <v>1</v>
      </c>
      <c r="L158">
        <v>153</v>
      </c>
      <c r="M158">
        <f>PMTable!AE156</f>
        <v>43.762347890291515</v>
      </c>
      <c r="N158">
        <f t="shared" si="28"/>
        <v>1</v>
      </c>
      <c r="O158">
        <f>PMTable!AF156</f>
        <v>36.149387391877212</v>
      </c>
      <c r="P158">
        <f t="shared" si="29"/>
        <v>1</v>
      </c>
      <c r="Q158">
        <f>PMTable!AG156</f>
        <v>14.979375452193249</v>
      </c>
      <c r="R158">
        <f t="shared" si="30"/>
        <v>1</v>
      </c>
      <c r="S158">
        <f>PMTable!AH156</f>
        <v>5.1525671672977786</v>
      </c>
      <c r="T158">
        <f t="shared" si="31"/>
        <v>1</v>
      </c>
      <c r="V158">
        <v>153</v>
      </c>
      <c r="W158">
        <f>PMTable!O156</f>
        <v>0.78279573680137682</v>
      </c>
      <c r="X158">
        <f t="shared" si="32"/>
        <v>0</v>
      </c>
      <c r="Y158">
        <f>PMTable!P156</f>
        <v>0.89440745617162098</v>
      </c>
      <c r="Z158">
        <f t="shared" si="33"/>
        <v>0</v>
      </c>
      <c r="AA158">
        <f>PMTable!Q156</f>
        <v>0.91226728700953985</v>
      </c>
      <c r="AB158">
        <f t="shared" si="34"/>
        <v>0</v>
      </c>
      <c r="AC158">
        <f>PMTable!R156</f>
        <v>0.98804604375610539</v>
      </c>
      <c r="AD158">
        <f t="shared" si="35"/>
        <v>0</v>
      </c>
    </row>
    <row r="159" spans="2:30" x14ac:dyDescent="0.25">
      <c r="B159">
        <v>154</v>
      </c>
      <c r="C159">
        <f>PMTable!W157</f>
        <v>2150</v>
      </c>
      <c r="D159">
        <f t="shared" si="24"/>
        <v>1</v>
      </c>
      <c r="E159">
        <f>PMTable!X157</f>
        <v>2800</v>
      </c>
      <c r="F159">
        <f t="shared" si="25"/>
        <v>1</v>
      </c>
      <c r="G159">
        <f>PMTable!Y157</f>
        <v>3000</v>
      </c>
      <c r="H159">
        <f t="shared" si="26"/>
        <v>1</v>
      </c>
      <c r="I159">
        <f>PMTable!Z157</f>
        <v>2500</v>
      </c>
      <c r="J159">
        <f t="shared" si="27"/>
        <v>1</v>
      </c>
      <c r="L159">
        <v>154</v>
      </c>
      <c r="M159">
        <f>PMTable!AE157</f>
        <v>125.03026812066157</v>
      </c>
      <c r="N159">
        <f t="shared" si="28"/>
        <v>0</v>
      </c>
      <c r="O159">
        <f>PMTable!AF157</f>
        <v>44.758994153627441</v>
      </c>
      <c r="P159">
        <f t="shared" si="29"/>
        <v>1</v>
      </c>
      <c r="Q159">
        <f>PMTable!AG157</f>
        <v>45.218339649592885</v>
      </c>
      <c r="R159">
        <f t="shared" si="30"/>
        <v>1</v>
      </c>
      <c r="S159">
        <f>PMTable!AH157</f>
        <v>0</v>
      </c>
      <c r="T159">
        <f t="shared" si="31"/>
        <v>1</v>
      </c>
      <c r="V159">
        <v>154</v>
      </c>
      <c r="W159">
        <f>PMTable!O157</f>
        <v>0.62707884437896666</v>
      </c>
      <c r="X159">
        <f t="shared" si="32"/>
        <v>1</v>
      </c>
      <c r="Y159">
        <f>PMTable!P157</f>
        <v>0.87937716341479177</v>
      </c>
      <c r="Z159">
        <f t="shared" si="33"/>
        <v>0</v>
      </c>
      <c r="AA159">
        <f>PMTable!Q157</f>
        <v>0.86565759952117072</v>
      </c>
      <c r="AB159">
        <f t="shared" si="34"/>
        <v>0</v>
      </c>
      <c r="AC159">
        <f>PMTable!R157</f>
        <v>1</v>
      </c>
      <c r="AD159">
        <f t="shared" si="35"/>
        <v>0</v>
      </c>
    </row>
    <row r="160" spans="2:30" x14ac:dyDescent="0.25">
      <c r="B160">
        <v>155</v>
      </c>
      <c r="C160">
        <f>PMTable!W158</f>
        <v>950</v>
      </c>
      <c r="D160">
        <f t="shared" si="24"/>
        <v>1</v>
      </c>
      <c r="E160">
        <f>PMTable!X158</f>
        <v>3600</v>
      </c>
      <c r="F160">
        <f t="shared" si="25"/>
        <v>1</v>
      </c>
      <c r="G160">
        <f>PMTable!Y158</f>
        <v>2200</v>
      </c>
      <c r="H160">
        <f t="shared" si="26"/>
        <v>1</v>
      </c>
      <c r="I160">
        <f>PMTable!Z158</f>
        <v>3600</v>
      </c>
      <c r="J160">
        <f t="shared" si="27"/>
        <v>1</v>
      </c>
      <c r="L160">
        <v>155</v>
      </c>
      <c r="M160">
        <f>PMTable!AE158</f>
        <v>24.883941917731512</v>
      </c>
      <c r="N160">
        <f t="shared" si="28"/>
        <v>1</v>
      </c>
      <c r="O160">
        <f>PMTable!AF158</f>
        <v>45.021634556263159</v>
      </c>
      <c r="P160">
        <f t="shared" si="29"/>
        <v>1</v>
      </c>
      <c r="Q160">
        <f>PMTable!AG158</f>
        <v>38.888408291501619</v>
      </c>
      <c r="R160">
        <f t="shared" si="30"/>
        <v>1</v>
      </c>
      <c r="S160">
        <f>PMTable!AH158</f>
        <v>2.6866409326655512</v>
      </c>
      <c r="T160">
        <f t="shared" si="31"/>
        <v>1</v>
      </c>
      <c r="V160">
        <v>155</v>
      </c>
      <c r="W160">
        <f>PMTable!O158</f>
        <v>0.88499259520820539</v>
      </c>
      <c r="X160">
        <f t="shared" si="32"/>
        <v>0</v>
      </c>
      <c r="Y160">
        <f>PMTable!P158</f>
        <v>0.85788758263095732</v>
      </c>
      <c r="Z160">
        <f t="shared" si="33"/>
        <v>0</v>
      </c>
      <c r="AA160">
        <f>PMTable!Q158</f>
        <v>0.88926541783878987</v>
      </c>
      <c r="AB160">
        <f t="shared" si="34"/>
        <v>0</v>
      </c>
      <c r="AC160">
        <f>PMTable!R158</f>
        <v>0.99108997270796872</v>
      </c>
      <c r="AD160">
        <f t="shared" si="35"/>
        <v>0</v>
      </c>
    </row>
    <row r="161" spans="2:30" x14ac:dyDescent="0.25">
      <c r="B161">
        <v>156</v>
      </c>
      <c r="C161">
        <f>PMTable!W159</f>
        <v>2900</v>
      </c>
      <c r="D161">
        <f t="shared" si="24"/>
        <v>1</v>
      </c>
      <c r="E161">
        <f>PMTable!X159</f>
        <v>3800</v>
      </c>
      <c r="F161">
        <f t="shared" si="25"/>
        <v>1</v>
      </c>
      <c r="G161">
        <f>PMTable!Y159</f>
        <v>1800</v>
      </c>
      <c r="H161">
        <f t="shared" si="26"/>
        <v>1</v>
      </c>
      <c r="I161">
        <f>PMTable!Z159</f>
        <v>3600</v>
      </c>
      <c r="J161">
        <f t="shared" si="27"/>
        <v>1</v>
      </c>
      <c r="L161">
        <v>156</v>
      </c>
      <c r="M161">
        <f>PMTable!AE159</f>
        <v>211.79816847259985</v>
      </c>
      <c r="N161">
        <f t="shared" si="28"/>
        <v>0</v>
      </c>
      <c r="O161">
        <f>PMTable!AF159</f>
        <v>49.021423449675375</v>
      </c>
      <c r="P161">
        <f t="shared" si="29"/>
        <v>1</v>
      </c>
      <c r="Q161">
        <f>PMTable!AG159</f>
        <v>14.335289991314536</v>
      </c>
      <c r="R161">
        <f t="shared" si="30"/>
        <v>1</v>
      </c>
      <c r="S161">
        <f>PMTable!AH159</f>
        <v>9.1424329752625617</v>
      </c>
      <c r="T161">
        <f t="shared" si="31"/>
        <v>1</v>
      </c>
      <c r="V161">
        <v>156</v>
      </c>
      <c r="W161">
        <f>PMTable!O159</f>
        <v>0.42298163913762499</v>
      </c>
      <c r="X161">
        <f t="shared" si="32"/>
        <v>1</v>
      </c>
      <c r="Y161">
        <f>PMTable!P159</f>
        <v>0.87453005569420739</v>
      </c>
      <c r="Z161">
        <f t="shared" si="33"/>
        <v>0</v>
      </c>
      <c r="AA161">
        <f>PMTable!Q159</f>
        <v>0.93564496877198877</v>
      </c>
      <c r="AB161">
        <f t="shared" si="34"/>
        <v>0</v>
      </c>
      <c r="AC161">
        <f>PMTable!R159</f>
        <v>0.97975379852986211</v>
      </c>
      <c r="AD161">
        <f t="shared" si="35"/>
        <v>0</v>
      </c>
    </row>
    <row r="162" spans="2:30" x14ac:dyDescent="0.25">
      <c r="B162">
        <v>157</v>
      </c>
      <c r="C162">
        <f>PMTable!W160</f>
        <v>1550</v>
      </c>
      <c r="D162">
        <f t="shared" si="24"/>
        <v>1</v>
      </c>
      <c r="E162">
        <f>PMTable!X160</f>
        <v>3200</v>
      </c>
      <c r="F162">
        <f t="shared" si="25"/>
        <v>1</v>
      </c>
      <c r="G162">
        <f>PMTable!Y160</f>
        <v>2600</v>
      </c>
      <c r="H162">
        <f t="shared" si="26"/>
        <v>1</v>
      </c>
      <c r="I162">
        <f>PMTable!Z160</f>
        <v>4700</v>
      </c>
      <c r="J162">
        <f t="shared" si="27"/>
        <v>1</v>
      </c>
      <c r="L162">
        <v>157</v>
      </c>
      <c r="M162">
        <f>PMTable!AE160</f>
        <v>101.69055830791643</v>
      </c>
      <c r="N162">
        <f t="shared" si="28"/>
        <v>0</v>
      </c>
      <c r="O162">
        <f>PMTable!AF160</f>
        <v>45.094199078197057</v>
      </c>
      <c r="P162">
        <f t="shared" si="29"/>
        <v>1</v>
      </c>
      <c r="Q162">
        <f>PMTable!AG160</f>
        <v>37.147079569613069</v>
      </c>
      <c r="R162">
        <f t="shared" si="30"/>
        <v>1</v>
      </c>
      <c r="S162">
        <f>PMTable!AH160</f>
        <v>17.759481646561888</v>
      </c>
      <c r="T162">
        <f t="shared" si="31"/>
        <v>1</v>
      </c>
      <c r="V162">
        <v>157</v>
      </c>
      <c r="W162">
        <f>PMTable!O160</f>
        <v>0.74086231323884133</v>
      </c>
      <c r="X162">
        <f t="shared" si="32"/>
        <v>0</v>
      </c>
      <c r="Y162">
        <f>PMTable!P160</f>
        <v>0.805269517672492</v>
      </c>
      <c r="Z162">
        <f t="shared" si="33"/>
        <v>0</v>
      </c>
      <c r="AA162">
        <f>PMTable!Q160</f>
        <v>0.90762218072306933</v>
      </c>
      <c r="AB162">
        <f t="shared" si="34"/>
        <v>0</v>
      </c>
      <c r="AC162">
        <f>PMTable!R160</f>
        <v>0.96427112149252292</v>
      </c>
      <c r="AD162">
        <f t="shared" si="35"/>
        <v>0</v>
      </c>
    </row>
    <row r="163" spans="2:30" x14ac:dyDescent="0.25">
      <c r="B163">
        <v>158</v>
      </c>
      <c r="C163">
        <f>PMTable!W161</f>
        <v>950</v>
      </c>
      <c r="D163">
        <f t="shared" si="24"/>
        <v>1</v>
      </c>
      <c r="E163">
        <f>PMTable!X161</f>
        <v>3400</v>
      </c>
      <c r="F163">
        <f t="shared" si="25"/>
        <v>1</v>
      </c>
      <c r="G163">
        <f>PMTable!Y161</f>
        <v>3400</v>
      </c>
      <c r="H163">
        <f t="shared" si="26"/>
        <v>1</v>
      </c>
      <c r="I163">
        <f>PMTable!Z161</f>
        <v>3600</v>
      </c>
      <c r="J163">
        <f t="shared" si="27"/>
        <v>1</v>
      </c>
      <c r="L163">
        <v>158</v>
      </c>
      <c r="M163">
        <f>PMTable!AE161</f>
        <v>43.939101882205549</v>
      </c>
      <c r="N163">
        <f t="shared" si="28"/>
        <v>1</v>
      </c>
      <c r="O163">
        <f>PMTable!AF161</f>
        <v>71.973899012394384</v>
      </c>
      <c r="P163">
        <f t="shared" si="29"/>
        <v>0</v>
      </c>
      <c r="Q163">
        <f>PMTable!AG161</f>
        <v>69.969994531010641</v>
      </c>
      <c r="R163">
        <f t="shared" si="30"/>
        <v>0</v>
      </c>
      <c r="S163">
        <f>PMTable!AH161</f>
        <v>8.0274403618710899</v>
      </c>
      <c r="T163">
        <f t="shared" si="31"/>
        <v>1</v>
      </c>
      <c r="V163">
        <v>158</v>
      </c>
      <c r="W163">
        <f>PMTable!O161</f>
        <v>0.84080617725480922</v>
      </c>
      <c r="X163">
        <f t="shared" si="32"/>
        <v>0</v>
      </c>
      <c r="Y163">
        <f>PMTable!P161</f>
        <v>0.77581886483466178</v>
      </c>
      <c r="Z163">
        <f t="shared" si="33"/>
        <v>0</v>
      </c>
      <c r="AA163">
        <f>PMTable!Q161</f>
        <v>0.82570268752338705</v>
      </c>
      <c r="AB163">
        <f t="shared" si="34"/>
        <v>0</v>
      </c>
      <c r="AC163">
        <f>PMTable!R161</f>
        <v>0.9849022682208175</v>
      </c>
      <c r="AD163">
        <f t="shared" si="35"/>
        <v>0</v>
      </c>
    </row>
    <row r="164" spans="2:30" x14ac:dyDescent="0.25">
      <c r="B164">
        <v>159</v>
      </c>
      <c r="C164">
        <f>PMTable!W162</f>
        <v>1850</v>
      </c>
      <c r="D164">
        <f t="shared" si="24"/>
        <v>1</v>
      </c>
      <c r="E164">
        <f>PMTable!X162</f>
        <v>3000</v>
      </c>
      <c r="F164">
        <f t="shared" si="25"/>
        <v>1</v>
      </c>
      <c r="G164">
        <f>PMTable!Y162</f>
        <v>2200</v>
      </c>
      <c r="H164">
        <f t="shared" si="26"/>
        <v>1</v>
      </c>
      <c r="I164">
        <f>PMTable!Z162</f>
        <v>2500</v>
      </c>
      <c r="J164">
        <f t="shared" si="27"/>
        <v>1</v>
      </c>
      <c r="L164">
        <v>159</v>
      </c>
      <c r="M164">
        <f>PMTable!AE162</f>
        <v>40.006252820177615</v>
      </c>
      <c r="N164">
        <f t="shared" si="28"/>
        <v>1</v>
      </c>
      <c r="O164">
        <f>PMTable!AF162</f>
        <v>43.339113236069466</v>
      </c>
      <c r="P164">
        <f t="shared" si="29"/>
        <v>1</v>
      </c>
      <c r="Q164">
        <f>PMTable!AG162</f>
        <v>39.080394592315905</v>
      </c>
      <c r="R164">
        <f t="shared" si="30"/>
        <v>1</v>
      </c>
      <c r="S164">
        <f>PMTable!AH162</f>
        <v>0</v>
      </c>
      <c r="T164">
        <f t="shared" si="31"/>
        <v>1</v>
      </c>
      <c r="V164">
        <v>159</v>
      </c>
      <c r="W164">
        <f>PMTable!O162</f>
        <v>0.76012649491097539</v>
      </c>
      <c r="X164">
        <f t="shared" si="32"/>
        <v>0</v>
      </c>
      <c r="Y164">
        <f>PMTable!P162</f>
        <v>0.91975263425193732</v>
      </c>
      <c r="Z164">
        <f t="shared" si="33"/>
        <v>0</v>
      </c>
      <c r="AA164">
        <f>PMTable!Q162</f>
        <v>0.88476200576246111</v>
      </c>
      <c r="AB164">
        <f t="shared" si="34"/>
        <v>0</v>
      </c>
      <c r="AC164">
        <f>PMTable!R162</f>
        <v>1</v>
      </c>
      <c r="AD164">
        <f t="shared" si="35"/>
        <v>0</v>
      </c>
    </row>
    <row r="165" spans="2:30" x14ac:dyDescent="0.25">
      <c r="B165">
        <v>160</v>
      </c>
      <c r="C165">
        <f>PMTable!W163</f>
        <v>800</v>
      </c>
      <c r="D165">
        <f t="shared" si="24"/>
        <v>1</v>
      </c>
      <c r="E165">
        <f>PMTable!X163</f>
        <v>3600</v>
      </c>
      <c r="F165">
        <f t="shared" si="25"/>
        <v>1</v>
      </c>
      <c r="G165">
        <f>PMTable!Y163</f>
        <v>1800</v>
      </c>
      <c r="H165">
        <f t="shared" si="26"/>
        <v>1</v>
      </c>
      <c r="I165">
        <f>PMTable!Z163</f>
        <v>6900</v>
      </c>
      <c r="J165">
        <f t="shared" si="27"/>
        <v>0</v>
      </c>
      <c r="L165">
        <v>160</v>
      </c>
      <c r="M165">
        <f>PMTable!AE163</f>
        <v>26.601749077225342</v>
      </c>
      <c r="N165">
        <f t="shared" si="28"/>
        <v>1</v>
      </c>
      <c r="O165">
        <f>PMTable!AF163</f>
        <v>43.048497457559712</v>
      </c>
      <c r="P165">
        <f t="shared" si="29"/>
        <v>1</v>
      </c>
      <c r="Q165">
        <f>PMTable!AG163</f>
        <v>20.691938316742515</v>
      </c>
      <c r="R165">
        <f t="shared" si="30"/>
        <v>1</v>
      </c>
      <c r="S165">
        <f>PMTable!AH163</f>
        <v>27.114747712482846</v>
      </c>
      <c r="T165">
        <f t="shared" si="31"/>
        <v>1</v>
      </c>
      <c r="V165">
        <v>160</v>
      </c>
      <c r="W165">
        <f>PMTable!O163</f>
        <v>0.89365672099293048</v>
      </c>
      <c r="X165">
        <f t="shared" si="32"/>
        <v>0</v>
      </c>
      <c r="Y165">
        <f>PMTable!P163</f>
        <v>0.85522714752182183</v>
      </c>
      <c r="Z165">
        <f t="shared" si="33"/>
        <v>0</v>
      </c>
      <c r="AA165">
        <f>PMTable!Q163</f>
        <v>0.93401556359957516</v>
      </c>
      <c r="AB165">
        <f t="shared" si="34"/>
        <v>0</v>
      </c>
      <c r="AC165">
        <f>PMTable!R163</f>
        <v>0.92220514889411465</v>
      </c>
      <c r="AD165">
        <f t="shared" si="35"/>
        <v>0</v>
      </c>
    </row>
    <row r="166" spans="2:30" x14ac:dyDescent="0.25">
      <c r="B166">
        <v>161</v>
      </c>
      <c r="C166">
        <f>PMTable!W164</f>
        <v>950</v>
      </c>
      <c r="D166">
        <f t="shared" si="24"/>
        <v>1</v>
      </c>
      <c r="E166">
        <f>PMTable!X164</f>
        <v>1400</v>
      </c>
      <c r="F166">
        <f t="shared" si="25"/>
        <v>1</v>
      </c>
      <c r="G166">
        <f>PMTable!Y164</f>
        <v>3400</v>
      </c>
      <c r="H166">
        <f t="shared" si="26"/>
        <v>1</v>
      </c>
      <c r="I166">
        <f>PMTable!Z164</f>
        <v>4700</v>
      </c>
      <c r="J166">
        <f t="shared" si="27"/>
        <v>1</v>
      </c>
      <c r="L166">
        <v>161</v>
      </c>
      <c r="M166">
        <f>PMTable!AE164</f>
        <v>10</v>
      </c>
      <c r="N166">
        <f t="shared" si="28"/>
        <v>1</v>
      </c>
      <c r="O166">
        <f>PMTable!AF164</f>
        <v>13.010713314695568</v>
      </c>
      <c r="P166">
        <f t="shared" si="29"/>
        <v>1</v>
      </c>
      <c r="Q166">
        <f>PMTable!AG164</f>
        <v>60.009571244174865</v>
      </c>
      <c r="R166">
        <f t="shared" si="30"/>
        <v>0</v>
      </c>
      <c r="S166">
        <f>PMTable!AH164</f>
        <v>13.215795459821839</v>
      </c>
      <c r="T166">
        <f t="shared" si="31"/>
        <v>1</v>
      </c>
      <c r="V166">
        <v>161</v>
      </c>
      <c r="W166">
        <f>PMTable!O164</f>
        <v>0.88611714500147654</v>
      </c>
      <c r="X166">
        <f t="shared" si="32"/>
        <v>0</v>
      </c>
      <c r="Y166">
        <f>PMTable!P164</f>
        <v>0.96744148332714941</v>
      </c>
      <c r="Z166">
        <f t="shared" si="33"/>
        <v>0</v>
      </c>
      <c r="AA166">
        <f>PMTable!Q164</f>
        <v>0.81103273078539995</v>
      </c>
      <c r="AB166">
        <f t="shared" si="34"/>
        <v>0</v>
      </c>
      <c r="AC166">
        <f>PMTable!R164</f>
        <v>0.9645390840904533</v>
      </c>
      <c r="AD166">
        <f t="shared" si="35"/>
        <v>0</v>
      </c>
    </row>
    <row r="167" spans="2:30" x14ac:dyDescent="0.25">
      <c r="B167">
        <v>162</v>
      </c>
      <c r="C167">
        <f>PMTable!W165</f>
        <v>1850</v>
      </c>
      <c r="D167">
        <f t="shared" si="24"/>
        <v>1</v>
      </c>
      <c r="E167">
        <f>PMTable!X165</f>
        <v>2200</v>
      </c>
      <c r="F167">
        <f t="shared" si="25"/>
        <v>1</v>
      </c>
      <c r="G167">
        <f>PMTable!Y165</f>
        <v>3000</v>
      </c>
      <c r="H167">
        <f t="shared" si="26"/>
        <v>1</v>
      </c>
      <c r="I167">
        <f>PMTable!Z165</f>
        <v>5800</v>
      </c>
      <c r="J167">
        <f t="shared" si="27"/>
        <v>0</v>
      </c>
      <c r="L167">
        <v>162</v>
      </c>
      <c r="M167">
        <f>PMTable!AE165</f>
        <v>51.082213829156899</v>
      </c>
      <c r="N167">
        <f t="shared" si="28"/>
        <v>1</v>
      </c>
      <c r="O167">
        <f>PMTable!AF165</f>
        <v>22.755915593796015</v>
      </c>
      <c r="P167">
        <f t="shared" si="29"/>
        <v>1</v>
      </c>
      <c r="Q167">
        <f>PMTable!AG165</f>
        <v>71.195085827334523</v>
      </c>
      <c r="R167">
        <f t="shared" si="30"/>
        <v>0</v>
      </c>
      <c r="S167">
        <f>PMTable!AH165</f>
        <v>14.700994376621711</v>
      </c>
      <c r="T167">
        <f t="shared" si="31"/>
        <v>1</v>
      </c>
      <c r="V167">
        <v>162</v>
      </c>
      <c r="W167">
        <f>PMTable!O165</f>
        <v>0.6841640224086577</v>
      </c>
      <c r="X167">
        <f t="shared" si="32"/>
        <v>1</v>
      </c>
      <c r="Y167">
        <f>PMTable!P165</f>
        <v>0.93278705665397876</v>
      </c>
      <c r="Z167">
        <f t="shared" si="33"/>
        <v>0</v>
      </c>
      <c r="AA167">
        <f>PMTable!Q165</f>
        <v>0.83386726079087969</v>
      </c>
      <c r="AB167">
        <f t="shared" si="34"/>
        <v>0</v>
      </c>
      <c r="AC167">
        <f>PMTable!R165</f>
        <v>0.95966425353382734</v>
      </c>
      <c r="AD167">
        <f t="shared" si="35"/>
        <v>0</v>
      </c>
    </row>
    <row r="168" spans="2:30" x14ac:dyDescent="0.25">
      <c r="B168">
        <v>163</v>
      </c>
      <c r="C168">
        <f>PMTable!W166</f>
        <v>2000</v>
      </c>
      <c r="D168">
        <f t="shared" si="24"/>
        <v>1</v>
      </c>
      <c r="E168">
        <f>PMTable!X166</f>
        <v>3600</v>
      </c>
      <c r="F168">
        <f t="shared" si="25"/>
        <v>1</v>
      </c>
      <c r="G168">
        <f>PMTable!Y166</f>
        <v>3400</v>
      </c>
      <c r="H168">
        <f t="shared" si="26"/>
        <v>1</v>
      </c>
      <c r="I168">
        <f>PMTable!Z166</f>
        <v>4700</v>
      </c>
      <c r="J168">
        <f t="shared" si="27"/>
        <v>1</v>
      </c>
      <c r="L168">
        <v>163</v>
      </c>
      <c r="M168">
        <f>PMTable!AE166</f>
        <v>92.950276943529559</v>
      </c>
      <c r="N168">
        <f t="shared" si="28"/>
        <v>0</v>
      </c>
      <c r="O168">
        <f>PMTable!AF166</f>
        <v>65.510735391670011</v>
      </c>
      <c r="P168">
        <f t="shared" si="29"/>
        <v>0</v>
      </c>
      <c r="Q168">
        <f>PMTable!AG166</f>
        <v>23.195836530600477</v>
      </c>
      <c r="R168">
        <f t="shared" si="30"/>
        <v>1</v>
      </c>
      <c r="S168">
        <f>PMTable!AH166</f>
        <v>8.2193077208016039</v>
      </c>
      <c r="T168">
        <f t="shared" si="31"/>
        <v>1</v>
      </c>
      <c r="V168">
        <v>163</v>
      </c>
      <c r="W168">
        <f>PMTable!O166</f>
        <v>0.65036889825070066</v>
      </c>
      <c r="X168">
        <f t="shared" si="32"/>
        <v>1</v>
      </c>
      <c r="Y168">
        <f>PMTable!P166</f>
        <v>0.87858432203974657</v>
      </c>
      <c r="Z168">
        <f t="shared" si="33"/>
        <v>0</v>
      </c>
      <c r="AA168">
        <f>PMTable!Q166</f>
        <v>0.85837351902571968</v>
      </c>
      <c r="AB168">
        <f t="shared" si="34"/>
        <v>0</v>
      </c>
      <c r="AC168">
        <f>PMTable!R166</f>
        <v>0.97547669177418361</v>
      </c>
      <c r="AD168">
        <f t="shared" si="35"/>
        <v>0</v>
      </c>
    </row>
    <row r="169" spans="2:30" x14ac:dyDescent="0.25">
      <c r="B169">
        <v>164</v>
      </c>
      <c r="C169">
        <f>PMTable!W167</f>
        <v>2150</v>
      </c>
      <c r="D169">
        <f t="shared" si="24"/>
        <v>1</v>
      </c>
      <c r="E169">
        <f>PMTable!X167</f>
        <v>3200</v>
      </c>
      <c r="F169">
        <f t="shared" si="25"/>
        <v>1</v>
      </c>
      <c r="G169">
        <f>PMTable!Y167</f>
        <v>3000</v>
      </c>
      <c r="H169">
        <f t="shared" si="26"/>
        <v>1</v>
      </c>
      <c r="I169">
        <f>PMTable!Z167</f>
        <v>2500</v>
      </c>
      <c r="J169">
        <f t="shared" si="27"/>
        <v>1</v>
      </c>
      <c r="L169">
        <v>164</v>
      </c>
      <c r="M169">
        <f>PMTable!AE167</f>
        <v>115.25569835236236</v>
      </c>
      <c r="N169">
        <f t="shared" si="28"/>
        <v>0</v>
      </c>
      <c r="O169">
        <f>PMTable!AF167</f>
        <v>32.871275739167231</v>
      </c>
      <c r="P169">
        <f t="shared" si="29"/>
        <v>1</v>
      </c>
      <c r="Q169">
        <f>PMTable!AG167</f>
        <v>68.60695669400242</v>
      </c>
      <c r="R169">
        <f t="shared" si="30"/>
        <v>0</v>
      </c>
      <c r="S169">
        <f>PMTable!AH167</f>
        <v>0</v>
      </c>
      <c r="T169">
        <f t="shared" si="31"/>
        <v>1</v>
      </c>
      <c r="V169">
        <v>164</v>
      </c>
      <c r="W169">
        <f>PMTable!O167</f>
        <v>0.60153565566222356</v>
      </c>
      <c r="X169">
        <f t="shared" si="32"/>
        <v>1</v>
      </c>
      <c r="Y169">
        <f>PMTable!P167</f>
        <v>0.87887517997008935</v>
      </c>
      <c r="Z169">
        <f t="shared" si="33"/>
        <v>0</v>
      </c>
      <c r="AA169">
        <f>PMTable!Q167</f>
        <v>0.81373385765901873</v>
      </c>
      <c r="AB169">
        <f t="shared" si="34"/>
        <v>0</v>
      </c>
      <c r="AC169">
        <f>PMTable!R167</f>
        <v>1</v>
      </c>
      <c r="AD169">
        <f t="shared" si="35"/>
        <v>0</v>
      </c>
    </row>
    <row r="170" spans="2:30" x14ac:dyDescent="0.25">
      <c r="B170">
        <v>165</v>
      </c>
      <c r="C170">
        <f>PMTable!W168</f>
        <v>1700</v>
      </c>
      <c r="D170">
        <f t="shared" si="24"/>
        <v>1</v>
      </c>
      <c r="E170">
        <f>PMTable!X168</f>
        <v>2400</v>
      </c>
      <c r="F170">
        <f t="shared" si="25"/>
        <v>1</v>
      </c>
      <c r="G170">
        <f>PMTable!Y168</f>
        <v>2600</v>
      </c>
      <c r="H170">
        <f t="shared" si="26"/>
        <v>1</v>
      </c>
      <c r="I170">
        <f>PMTable!Z168</f>
        <v>4700</v>
      </c>
      <c r="J170">
        <f t="shared" si="27"/>
        <v>1</v>
      </c>
      <c r="L170">
        <v>165</v>
      </c>
      <c r="M170">
        <f>PMTable!AE168</f>
        <v>40.255944843448788</v>
      </c>
      <c r="N170">
        <f t="shared" si="28"/>
        <v>1</v>
      </c>
      <c r="O170">
        <f>PMTable!AF168</f>
        <v>32.752310869558904</v>
      </c>
      <c r="P170">
        <f t="shared" si="29"/>
        <v>1</v>
      </c>
      <c r="Q170">
        <f>PMTable!AG168</f>
        <v>48.249694310893943</v>
      </c>
      <c r="R170">
        <f t="shared" si="30"/>
        <v>1</v>
      </c>
      <c r="S170">
        <f>PMTable!AH168</f>
        <v>10.05570301642242</v>
      </c>
      <c r="T170">
        <f t="shared" si="31"/>
        <v>1</v>
      </c>
      <c r="V170">
        <v>165</v>
      </c>
      <c r="W170">
        <f>PMTable!O168</f>
        <v>0.77078161397543599</v>
      </c>
      <c r="X170">
        <f t="shared" si="32"/>
        <v>0</v>
      </c>
      <c r="Y170">
        <f>PMTable!P168</f>
        <v>0.90402932620367771</v>
      </c>
      <c r="Z170">
        <f t="shared" si="33"/>
        <v>0</v>
      </c>
      <c r="AA170">
        <f>PMTable!Q168</f>
        <v>0.88337615985029494</v>
      </c>
      <c r="AB170">
        <f t="shared" si="34"/>
        <v>0</v>
      </c>
      <c r="AC170">
        <f>PMTable!R168</f>
        <v>0.97434913554700664</v>
      </c>
      <c r="AD170">
        <f t="shared" si="35"/>
        <v>0</v>
      </c>
    </row>
    <row r="171" spans="2:30" x14ac:dyDescent="0.25">
      <c r="B171">
        <v>166</v>
      </c>
      <c r="C171">
        <f>PMTable!W169</f>
        <v>2450</v>
      </c>
      <c r="D171">
        <f t="shared" si="24"/>
        <v>1</v>
      </c>
      <c r="E171">
        <f>PMTable!X169</f>
        <v>1200</v>
      </c>
      <c r="F171">
        <f t="shared" si="25"/>
        <v>1</v>
      </c>
      <c r="G171">
        <f>PMTable!Y169</f>
        <v>2600</v>
      </c>
      <c r="H171">
        <f t="shared" si="26"/>
        <v>1</v>
      </c>
      <c r="I171">
        <f>PMTable!Z169</f>
        <v>2500</v>
      </c>
      <c r="J171">
        <f t="shared" si="27"/>
        <v>1</v>
      </c>
      <c r="L171">
        <v>166</v>
      </c>
      <c r="M171">
        <f>PMTable!AE169</f>
        <v>30</v>
      </c>
      <c r="N171">
        <f t="shared" si="28"/>
        <v>1</v>
      </c>
      <c r="O171">
        <f>PMTable!AF169</f>
        <v>20.799847729199293</v>
      </c>
      <c r="P171">
        <f t="shared" si="29"/>
        <v>1</v>
      </c>
      <c r="Q171">
        <f>PMTable!AG169</f>
        <v>37.014264146621763</v>
      </c>
      <c r="R171">
        <f t="shared" si="30"/>
        <v>1</v>
      </c>
      <c r="S171">
        <f>PMTable!AH169</f>
        <v>0</v>
      </c>
      <c r="T171">
        <f t="shared" si="31"/>
        <v>1</v>
      </c>
      <c r="V171">
        <v>166</v>
      </c>
      <c r="W171">
        <f>PMTable!O169</f>
        <v>0.65105996022003754</v>
      </c>
      <c r="X171">
        <f t="shared" si="32"/>
        <v>1</v>
      </c>
      <c r="Y171">
        <f>PMTable!P169</f>
        <v>0.95696240286020118</v>
      </c>
      <c r="Z171">
        <f t="shared" si="33"/>
        <v>0</v>
      </c>
      <c r="AA171">
        <f>PMTable!Q169</f>
        <v>0.88896730945483193</v>
      </c>
      <c r="AB171">
        <f t="shared" si="34"/>
        <v>0</v>
      </c>
      <c r="AC171">
        <f>PMTable!R169</f>
        <v>1</v>
      </c>
      <c r="AD171">
        <f t="shared" si="35"/>
        <v>0</v>
      </c>
    </row>
    <row r="172" spans="2:30" x14ac:dyDescent="0.25">
      <c r="B172">
        <v>167</v>
      </c>
      <c r="C172">
        <f>PMTable!W170</f>
        <v>1550</v>
      </c>
      <c r="D172">
        <f t="shared" si="24"/>
        <v>1</v>
      </c>
      <c r="E172">
        <f>PMTable!X170</f>
        <v>3600</v>
      </c>
      <c r="F172">
        <f t="shared" si="25"/>
        <v>1</v>
      </c>
      <c r="G172">
        <f>PMTable!Y170</f>
        <v>1400</v>
      </c>
      <c r="H172">
        <f t="shared" si="26"/>
        <v>1</v>
      </c>
      <c r="I172">
        <f>PMTable!Z170</f>
        <v>2500</v>
      </c>
      <c r="J172">
        <f t="shared" si="27"/>
        <v>1</v>
      </c>
      <c r="L172">
        <v>167</v>
      </c>
      <c r="M172">
        <f>PMTable!AE170</f>
        <v>32.545407960688557</v>
      </c>
      <c r="N172">
        <f t="shared" si="28"/>
        <v>1</v>
      </c>
      <c r="O172">
        <f>PMTable!AF170</f>
        <v>32.078903209577817</v>
      </c>
      <c r="P172">
        <f t="shared" si="29"/>
        <v>1</v>
      </c>
      <c r="Q172">
        <f>PMTable!AG170</f>
        <v>8.8406852463175802</v>
      </c>
      <c r="R172">
        <f t="shared" si="30"/>
        <v>1</v>
      </c>
      <c r="S172">
        <f>PMTable!AH170</f>
        <v>0</v>
      </c>
      <c r="T172">
        <f t="shared" si="31"/>
        <v>1</v>
      </c>
      <c r="V172">
        <v>167</v>
      </c>
      <c r="W172">
        <f>PMTable!O170</f>
        <v>0.76059224073452758</v>
      </c>
      <c r="X172">
        <f t="shared" si="32"/>
        <v>0</v>
      </c>
      <c r="Y172">
        <f>PMTable!P170</f>
        <v>0.83624653151731931</v>
      </c>
      <c r="Z172">
        <f t="shared" si="33"/>
        <v>0</v>
      </c>
      <c r="AA172">
        <f>PMTable!Q170</f>
        <v>0.97236218351021586</v>
      </c>
      <c r="AB172">
        <f t="shared" si="34"/>
        <v>0</v>
      </c>
      <c r="AC172">
        <f>PMTable!R170</f>
        <v>1</v>
      </c>
      <c r="AD172">
        <f t="shared" si="35"/>
        <v>0</v>
      </c>
    </row>
    <row r="173" spans="2:30" x14ac:dyDescent="0.25">
      <c r="B173">
        <v>168</v>
      </c>
      <c r="C173">
        <f>PMTable!W171</f>
        <v>650</v>
      </c>
      <c r="D173">
        <f t="shared" si="24"/>
        <v>1</v>
      </c>
      <c r="E173">
        <f>PMTable!X171</f>
        <v>3200</v>
      </c>
      <c r="F173">
        <f t="shared" si="25"/>
        <v>1</v>
      </c>
      <c r="G173">
        <f>PMTable!Y171</f>
        <v>3800</v>
      </c>
      <c r="H173">
        <f t="shared" si="26"/>
        <v>1</v>
      </c>
      <c r="I173">
        <f>PMTable!Z171</f>
        <v>3600</v>
      </c>
      <c r="J173">
        <f t="shared" si="27"/>
        <v>1</v>
      </c>
      <c r="L173">
        <v>168</v>
      </c>
      <c r="M173">
        <f>PMTable!AE171</f>
        <v>21.360101832322048</v>
      </c>
      <c r="N173">
        <f t="shared" si="28"/>
        <v>1</v>
      </c>
      <c r="O173">
        <f>PMTable!AF171</f>
        <v>55.768431837447025</v>
      </c>
      <c r="P173">
        <f t="shared" si="29"/>
        <v>0</v>
      </c>
      <c r="Q173">
        <f>PMTable!AG171</f>
        <v>39.333061412646273</v>
      </c>
      <c r="R173">
        <f t="shared" si="30"/>
        <v>1</v>
      </c>
      <c r="S173">
        <f>PMTable!AH171</f>
        <v>6.4981526058225576</v>
      </c>
      <c r="T173">
        <f t="shared" si="31"/>
        <v>1</v>
      </c>
      <c r="V173">
        <v>168</v>
      </c>
      <c r="W173">
        <f>PMTable!O171</f>
        <v>0.91743204822457536</v>
      </c>
      <c r="X173">
        <f t="shared" si="32"/>
        <v>0</v>
      </c>
      <c r="Y173">
        <f>PMTable!P171</f>
        <v>0.87415793531331043</v>
      </c>
      <c r="Z173">
        <f t="shared" si="33"/>
        <v>0</v>
      </c>
      <c r="AA173">
        <f>PMTable!Q171</f>
        <v>0.86053197380502289</v>
      </c>
      <c r="AB173">
        <f t="shared" si="34"/>
        <v>0</v>
      </c>
      <c r="AC173">
        <f>PMTable!R171</f>
        <v>0.98544562411700509</v>
      </c>
      <c r="AD173">
        <f t="shared" si="35"/>
        <v>0</v>
      </c>
    </row>
    <row r="174" spans="2:30" x14ac:dyDescent="0.25">
      <c r="B174">
        <v>169</v>
      </c>
      <c r="C174">
        <f>PMTable!W172</f>
        <v>1850</v>
      </c>
      <c r="D174">
        <f t="shared" si="24"/>
        <v>1</v>
      </c>
      <c r="E174">
        <f>PMTable!X172</f>
        <v>2400</v>
      </c>
      <c r="F174">
        <f t="shared" si="25"/>
        <v>1</v>
      </c>
      <c r="G174">
        <f>PMTable!Y172</f>
        <v>1400</v>
      </c>
      <c r="H174">
        <f t="shared" si="26"/>
        <v>1</v>
      </c>
      <c r="I174">
        <f>PMTable!Z172</f>
        <v>4700</v>
      </c>
      <c r="J174">
        <f t="shared" si="27"/>
        <v>1</v>
      </c>
      <c r="L174">
        <v>169</v>
      </c>
      <c r="M174">
        <f>PMTable!AE172</f>
        <v>46.765984646204828</v>
      </c>
      <c r="N174">
        <f t="shared" si="28"/>
        <v>1</v>
      </c>
      <c r="O174">
        <f>PMTable!AF172</f>
        <v>28.270677414015072</v>
      </c>
      <c r="P174">
        <f t="shared" si="29"/>
        <v>1</v>
      </c>
      <c r="Q174">
        <f>PMTable!AG172</f>
        <v>9.1082575929431027</v>
      </c>
      <c r="R174">
        <f t="shared" si="30"/>
        <v>1</v>
      </c>
      <c r="S174">
        <f>PMTable!AH172</f>
        <v>5.2115874924428205</v>
      </c>
      <c r="T174">
        <f t="shared" si="31"/>
        <v>1</v>
      </c>
      <c r="V174">
        <v>169</v>
      </c>
      <c r="W174">
        <f>PMTable!O172</f>
        <v>0.73621806660375111</v>
      </c>
      <c r="X174">
        <f t="shared" si="32"/>
        <v>0</v>
      </c>
      <c r="Y174">
        <f>PMTable!P172</f>
        <v>0.94711855920539478</v>
      </c>
      <c r="Z174">
        <f t="shared" si="33"/>
        <v>0</v>
      </c>
      <c r="AA174">
        <f>PMTable!Q172</f>
        <v>0.97344227789681481</v>
      </c>
      <c r="AB174">
        <f t="shared" si="34"/>
        <v>0</v>
      </c>
      <c r="AC174">
        <f>PMTable!R172</f>
        <v>0.98081888921467375</v>
      </c>
      <c r="AD174">
        <f t="shared" si="35"/>
        <v>0</v>
      </c>
    </row>
    <row r="175" spans="2:30" x14ac:dyDescent="0.25">
      <c r="B175">
        <v>170</v>
      </c>
      <c r="C175">
        <f>PMTable!W173</f>
        <v>1700</v>
      </c>
      <c r="D175">
        <f t="shared" si="24"/>
        <v>1</v>
      </c>
      <c r="E175">
        <f>PMTable!X173</f>
        <v>2800</v>
      </c>
      <c r="F175">
        <f t="shared" si="25"/>
        <v>1</v>
      </c>
      <c r="G175">
        <f>PMTable!Y173</f>
        <v>1800</v>
      </c>
      <c r="H175">
        <f t="shared" si="26"/>
        <v>1</v>
      </c>
      <c r="I175">
        <f>PMTable!Z173</f>
        <v>3600</v>
      </c>
      <c r="J175">
        <f t="shared" si="27"/>
        <v>1</v>
      </c>
      <c r="L175">
        <v>170</v>
      </c>
      <c r="M175">
        <f>PMTable!AE173</f>
        <v>89.323230134605765</v>
      </c>
      <c r="N175">
        <f t="shared" si="28"/>
        <v>0</v>
      </c>
      <c r="O175">
        <f>PMTable!AF173</f>
        <v>38.042350855810099</v>
      </c>
      <c r="P175">
        <f t="shared" si="29"/>
        <v>1</v>
      </c>
      <c r="Q175">
        <f>PMTable!AG173</f>
        <v>28.804267409151411</v>
      </c>
      <c r="R175">
        <f t="shared" si="30"/>
        <v>1</v>
      </c>
      <c r="S175">
        <f>PMTable!AH173</f>
        <v>3.7592951394626097</v>
      </c>
      <c r="T175">
        <f t="shared" si="31"/>
        <v>1</v>
      </c>
      <c r="V175">
        <v>170</v>
      </c>
      <c r="W175">
        <f>PMTable!O173</f>
        <v>0.74547329894660519</v>
      </c>
      <c r="X175">
        <f t="shared" si="32"/>
        <v>0</v>
      </c>
      <c r="Y175">
        <f>PMTable!P173</f>
        <v>0.88784028849535523</v>
      </c>
      <c r="Z175">
        <f t="shared" si="33"/>
        <v>0</v>
      </c>
      <c r="AA175">
        <f>PMTable!Q173</f>
        <v>0.9403589542591676</v>
      </c>
      <c r="AB175">
        <f t="shared" si="34"/>
        <v>0</v>
      </c>
      <c r="AC175">
        <f>PMTable!R173</f>
        <v>0.98794189901767482</v>
      </c>
      <c r="AD175">
        <f t="shared" si="35"/>
        <v>0</v>
      </c>
    </row>
    <row r="176" spans="2:30" x14ac:dyDescent="0.25">
      <c r="B176">
        <v>171</v>
      </c>
      <c r="C176">
        <f>PMTable!W174</f>
        <v>2000</v>
      </c>
      <c r="D176">
        <f t="shared" si="24"/>
        <v>1</v>
      </c>
      <c r="E176">
        <f>PMTable!X174</f>
        <v>3200</v>
      </c>
      <c r="F176">
        <f t="shared" si="25"/>
        <v>1</v>
      </c>
      <c r="G176">
        <f>PMTable!Y174</f>
        <v>3800</v>
      </c>
      <c r="H176">
        <f t="shared" si="26"/>
        <v>1</v>
      </c>
      <c r="I176">
        <f>PMTable!Z174</f>
        <v>4700</v>
      </c>
      <c r="J176">
        <f t="shared" si="27"/>
        <v>1</v>
      </c>
      <c r="L176">
        <v>171</v>
      </c>
      <c r="M176">
        <f>PMTable!AE174</f>
        <v>172.44052491966579</v>
      </c>
      <c r="N176">
        <f t="shared" si="28"/>
        <v>0</v>
      </c>
      <c r="O176">
        <f>PMTable!AF174</f>
        <v>38.953983476070803</v>
      </c>
      <c r="P176">
        <f t="shared" si="29"/>
        <v>1</v>
      </c>
      <c r="Q176">
        <f>PMTable!AG174</f>
        <v>68.690551895282226</v>
      </c>
      <c r="R176">
        <f t="shared" si="30"/>
        <v>0</v>
      </c>
      <c r="S176">
        <f>PMTable!AH174</f>
        <v>12.129535645871652</v>
      </c>
      <c r="T176">
        <f t="shared" si="31"/>
        <v>1</v>
      </c>
      <c r="V176">
        <v>171</v>
      </c>
      <c r="W176">
        <f>PMTable!O174</f>
        <v>0.68174233668491147</v>
      </c>
      <c r="X176">
        <f t="shared" si="32"/>
        <v>1</v>
      </c>
      <c r="Y176">
        <f>PMTable!P174</f>
        <v>0.9254276573888941</v>
      </c>
      <c r="Z176">
        <f t="shared" si="33"/>
        <v>0</v>
      </c>
      <c r="AA176">
        <f>PMTable!Q174</f>
        <v>0.79623096695673479</v>
      </c>
      <c r="AB176">
        <f t="shared" si="34"/>
        <v>0</v>
      </c>
      <c r="AC176">
        <f>PMTable!R174</f>
        <v>0.96757878217423621</v>
      </c>
      <c r="AD176">
        <f t="shared" si="35"/>
        <v>0</v>
      </c>
    </row>
    <row r="177" spans="2:30" x14ac:dyDescent="0.25">
      <c r="B177">
        <v>172</v>
      </c>
      <c r="C177">
        <f>PMTable!W175</f>
        <v>3200</v>
      </c>
      <c r="D177">
        <f t="shared" si="24"/>
        <v>1</v>
      </c>
      <c r="E177">
        <f>PMTable!X175</f>
        <v>2400</v>
      </c>
      <c r="F177">
        <f t="shared" si="25"/>
        <v>1</v>
      </c>
      <c r="G177">
        <f>PMTable!Y175</f>
        <v>1000</v>
      </c>
      <c r="H177">
        <f t="shared" si="26"/>
        <v>1</v>
      </c>
      <c r="I177">
        <f>PMTable!Z175</f>
        <v>2500</v>
      </c>
      <c r="J177">
        <f t="shared" si="27"/>
        <v>1</v>
      </c>
      <c r="L177">
        <v>172</v>
      </c>
      <c r="M177">
        <f>PMTable!AE175</f>
        <v>146.37386632717718</v>
      </c>
      <c r="N177">
        <f t="shared" si="28"/>
        <v>0</v>
      </c>
      <c r="O177">
        <f>PMTable!AF175</f>
        <v>26.931141873760879</v>
      </c>
      <c r="P177">
        <f t="shared" si="29"/>
        <v>1</v>
      </c>
      <c r="Q177">
        <f>PMTable!AG175</f>
        <v>0</v>
      </c>
      <c r="R177">
        <f t="shared" si="30"/>
        <v>1</v>
      </c>
      <c r="S177">
        <f>PMTable!AH175</f>
        <v>0</v>
      </c>
      <c r="T177">
        <f t="shared" si="31"/>
        <v>1</v>
      </c>
      <c r="V177">
        <v>172</v>
      </c>
      <c r="W177">
        <f>PMTable!O175</f>
        <v>0.477339160609421</v>
      </c>
      <c r="X177">
        <f t="shared" si="32"/>
        <v>1</v>
      </c>
      <c r="Y177">
        <f>PMTable!P175</f>
        <v>0.89151767560829032</v>
      </c>
      <c r="Z177">
        <f t="shared" si="33"/>
        <v>0</v>
      </c>
      <c r="AA177">
        <f>PMTable!Q175</f>
        <v>1</v>
      </c>
      <c r="AB177">
        <f t="shared" si="34"/>
        <v>0</v>
      </c>
      <c r="AC177">
        <f>PMTable!R175</f>
        <v>1</v>
      </c>
      <c r="AD177">
        <f t="shared" si="35"/>
        <v>0</v>
      </c>
    </row>
    <row r="178" spans="2:30" x14ac:dyDescent="0.25">
      <c r="B178">
        <v>173</v>
      </c>
      <c r="C178">
        <f>PMTable!W176</f>
        <v>1850</v>
      </c>
      <c r="D178">
        <f t="shared" si="24"/>
        <v>1</v>
      </c>
      <c r="E178">
        <f>PMTable!X176</f>
        <v>3200</v>
      </c>
      <c r="F178">
        <f t="shared" si="25"/>
        <v>1</v>
      </c>
      <c r="G178">
        <f>PMTable!Y176</f>
        <v>4200</v>
      </c>
      <c r="H178">
        <f t="shared" si="26"/>
        <v>1</v>
      </c>
      <c r="I178">
        <f>PMTable!Z176</f>
        <v>3600</v>
      </c>
      <c r="J178">
        <f t="shared" si="27"/>
        <v>1</v>
      </c>
      <c r="L178">
        <v>173</v>
      </c>
      <c r="M178">
        <f>PMTable!AE176</f>
        <v>65.818418665754649</v>
      </c>
      <c r="N178">
        <f t="shared" si="28"/>
        <v>0</v>
      </c>
      <c r="O178">
        <f>PMTable!AF176</f>
        <v>32.586299198507191</v>
      </c>
      <c r="P178">
        <f t="shared" si="29"/>
        <v>1</v>
      </c>
      <c r="Q178">
        <f>PMTable!AG176</f>
        <v>91.518234216892111</v>
      </c>
      <c r="R178">
        <f t="shared" si="30"/>
        <v>0</v>
      </c>
      <c r="S178">
        <f>PMTable!AH176</f>
        <v>5.6141735182669983</v>
      </c>
      <c r="T178">
        <f t="shared" si="31"/>
        <v>1</v>
      </c>
      <c r="V178">
        <v>173</v>
      </c>
      <c r="W178">
        <f>PMTable!O176</f>
        <v>0.70655831169224392</v>
      </c>
      <c r="X178">
        <f t="shared" si="32"/>
        <v>0</v>
      </c>
      <c r="Y178">
        <f>PMTable!P176</f>
        <v>0.8733210045328581</v>
      </c>
      <c r="Z178">
        <f t="shared" si="33"/>
        <v>0</v>
      </c>
      <c r="AA178">
        <f>PMTable!Q176</f>
        <v>0.77099579952119623</v>
      </c>
      <c r="AB178">
        <f t="shared" si="34"/>
        <v>0</v>
      </c>
      <c r="AC178">
        <f>PMTable!R176</f>
        <v>0.9844310029915192</v>
      </c>
      <c r="AD178">
        <f t="shared" si="35"/>
        <v>0</v>
      </c>
    </row>
    <row r="179" spans="2:30" x14ac:dyDescent="0.25">
      <c r="B179">
        <v>174</v>
      </c>
      <c r="C179">
        <f>PMTable!W177</f>
        <v>1550</v>
      </c>
      <c r="D179">
        <f t="shared" si="24"/>
        <v>1</v>
      </c>
      <c r="E179">
        <f>PMTable!X177</f>
        <v>2200</v>
      </c>
      <c r="F179">
        <f t="shared" si="25"/>
        <v>1</v>
      </c>
      <c r="G179">
        <f>PMTable!Y177</f>
        <v>2200</v>
      </c>
      <c r="H179">
        <f t="shared" si="26"/>
        <v>1</v>
      </c>
      <c r="I179">
        <f>PMTable!Z177</f>
        <v>4700</v>
      </c>
      <c r="J179">
        <f t="shared" si="27"/>
        <v>1</v>
      </c>
      <c r="L179">
        <v>174</v>
      </c>
      <c r="M179">
        <f>PMTable!AE177</f>
        <v>67.92511335610746</v>
      </c>
      <c r="N179">
        <f t="shared" si="28"/>
        <v>0</v>
      </c>
      <c r="O179">
        <f>PMTable!AF177</f>
        <v>20.421571733328339</v>
      </c>
      <c r="P179">
        <f t="shared" si="29"/>
        <v>1</v>
      </c>
      <c r="Q179">
        <f>PMTable!AG177</f>
        <v>26.413357668464911</v>
      </c>
      <c r="R179">
        <f t="shared" si="30"/>
        <v>1</v>
      </c>
      <c r="S179">
        <f>PMTable!AH177</f>
        <v>4</v>
      </c>
      <c r="T179">
        <f t="shared" si="31"/>
        <v>1</v>
      </c>
      <c r="V179">
        <v>174</v>
      </c>
      <c r="W179">
        <f>PMTable!O177</f>
        <v>0.74052995756446505</v>
      </c>
      <c r="X179">
        <f t="shared" si="32"/>
        <v>0</v>
      </c>
      <c r="Y179">
        <f>PMTable!P177</f>
        <v>0.93115735367936203</v>
      </c>
      <c r="Z179">
        <f t="shared" si="33"/>
        <v>0</v>
      </c>
      <c r="AA179">
        <f>PMTable!Q177</f>
        <v>0.92343977495630469</v>
      </c>
      <c r="AB179">
        <f t="shared" si="34"/>
        <v>0</v>
      </c>
      <c r="AC179">
        <f>PMTable!R177</f>
        <v>0.97630038927143736</v>
      </c>
      <c r="AD179">
        <f t="shared" si="35"/>
        <v>0</v>
      </c>
    </row>
    <row r="180" spans="2:30" x14ac:dyDescent="0.25">
      <c r="B180">
        <v>175</v>
      </c>
      <c r="C180">
        <f>PMTable!W178</f>
        <v>950</v>
      </c>
      <c r="D180">
        <f t="shared" si="24"/>
        <v>1</v>
      </c>
      <c r="E180">
        <f>PMTable!X178</f>
        <v>1800</v>
      </c>
      <c r="F180">
        <f t="shared" si="25"/>
        <v>1</v>
      </c>
      <c r="G180">
        <f>PMTable!Y178</f>
        <v>2200</v>
      </c>
      <c r="H180">
        <f t="shared" si="26"/>
        <v>1</v>
      </c>
      <c r="I180">
        <f>PMTable!Z178</f>
        <v>5800</v>
      </c>
      <c r="J180">
        <f t="shared" si="27"/>
        <v>0</v>
      </c>
      <c r="L180">
        <v>175</v>
      </c>
      <c r="M180">
        <f>PMTable!AE178</f>
        <v>13.092604350661464</v>
      </c>
      <c r="N180">
        <f t="shared" si="28"/>
        <v>1</v>
      </c>
      <c r="O180">
        <f>PMTable!AF178</f>
        <v>19.855788610985208</v>
      </c>
      <c r="P180">
        <f t="shared" si="29"/>
        <v>1</v>
      </c>
      <c r="Q180">
        <f>PMTable!AG178</f>
        <v>36.722877749600073</v>
      </c>
      <c r="R180">
        <f t="shared" si="30"/>
        <v>1</v>
      </c>
      <c r="S180">
        <f>PMTable!AH178</f>
        <v>10.086854302360621</v>
      </c>
      <c r="T180">
        <f t="shared" si="31"/>
        <v>1</v>
      </c>
      <c r="V180">
        <v>175</v>
      </c>
      <c r="W180">
        <f>PMTable!O178</f>
        <v>0.88303855856213853</v>
      </c>
      <c r="X180">
        <f t="shared" si="32"/>
        <v>0</v>
      </c>
      <c r="Y180">
        <f>PMTable!P178</f>
        <v>0.93030867114195714</v>
      </c>
      <c r="Z180">
        <f t="shared" si="33"/>
        <v>0</v>
      </c>
      <c r="AA180">
        <f>PMTable!Q178</f>
        <v>0.91336332723801206</v>
      </c>
      <c r="AB180">
        <f t="shared" si="34"/>
        <v>0</v>
      </c>
      <c r="AC180">
        <f>PMTable!R178</f>
        <v>0.96158007314049831</v>
      </c>
      <c r="AD180">
        <f t="shared" si="35"/>
        <v>0</v>
      </c>
    </row>
    <row r="181" spans="2:30" x14ac:dyDescent="0.25">
      <c r="B181">
        <v>176</v>
      </c>
      <c r="C181">
        <f>PMTable!W179</f>
        <v>1850</v>
      </c>
      <c r="D181">
        <f t="shared" si="24"/>
        <v>1</v>
      </c>
      <c r="E181">
        <f>PMTable!X179</f>
        <v>2200</v>
      </c>
      <c r="F181">
        <f t="shared" si="25"/>
        <v>1</v>
      </c>
      <c r="G181">
        <f>PMTable!Y179</f>
        <v>1000</v>
      </c>
      <c r="H181">
        <f t="shared" si="26"/>
        <v>1</v>
      </c>
      <c r="I181">
        <f>PMTable!Z179</f>
        <v>4700</v>
      </c>
      <c r="J181">
        <f t="shared" si="27"/>
        <v>1</v>
      </c>
      <c r="L181">
        <v>176</v>
      </c>
      <c r="M181">
        <f>PMTable!AE179</f>
        <v>51.081341625265651</v>
      </c>
      <c r="N181">
        <f t="shared" si="28"/>
        <v>1</v>
      </c>
      <c r="O181">
        <f>PMTable!AF179</f>
        <v>23.18033952932565</v>
      </c>
      <c r="P181">
        <f t="shared" si="29"/>
        <v>1</v>
      </c>
      <c r="Q181">
        <f>PMTable!AG179</f>
        <v>0</v>
      </c>
      <c r="R181">
        <f t="shared" si="30"/>
        <v>1</v>
      </c>
      <c r="S181">
        <f>PMTable!AH179</f>
        <v>10.359272954865107</v>
      </c>
      <c r="T181">
        <f t="shared" si="31"/>
        <v>1</v>
      </c>
      <c r="V181">
        <v>176</v>
      </c>
      <c r="W181">
        <f>PMTable!O179</f>
        <v>0.74371393282319087</v>
      </c>
      <c r="X181">
        <f t="shared" si="32"/>
        <v>0</v>
      </c>
      <c r="Y181">
        <f>PMTable!P179</f>
        <v>0.92168280491072085</v>
      </c>
      <c r="Z181">
        <f t="shared" si="33"/>
        <v>0</v>
      </c>
      <c r="AA181">
        <f>PMTable!Q179</f>
        <v>1</v>
      </c>
      <c r="AB181">
        <f t="shared" si="34"/>
        <v>0</v>
      </c>
      <c r="AC181">
        <f>PMTable!R179</f>
        <v>0.97338902274925165</v>
      </c>
      <c r="AD181">
        <f t="shared" si="35"/>
        <v>0</v>
      </c>
    </row>
    <row r="182" spans="2:30" x14ac:dyDescent="0.25">
      <c r="B182">
        <v>177</v>
      </c>
      <c r="C182">
        <f>PMTable!W180</f>
        <v>1700</v>
      </c>
      <c r="D182">
        <f t="shared" si="24"/>
        <v>1</v>
      </c>
      <c r="E182">
        <f>PMTable!X180</f>
        <v>1600</v>
      </c>
      <c r="F182">
        <f t="shared" si="25"/>
        <v>1</v>
      </c>
      <c r="G182">
        <f>PMTable!Y180</f>
        <v>1800</v>
      </c>
      <c r="H182">
        <f t="shared" si="26"/>
        <v>1</v>
      </c>
      <c r="I182">
        <f>PMTable!Z180</f>
        <v>2500</v>
      </c>
      <c r="J182">
        <f t="shared" si="27"/>
        <v>1</v>
      </c>
      <c r="L182">
        <v>177</v>
      </c>
      <c r="M182">
        <f>PMTable!AE180</f>
        <v>88.134054512541766</v>
      </c>
      <c r="N182">
        <f t="shared" si="28"/>
        <v>0</v>
      </c>
      <c r="O182">
        <f>PMTable!AF180</f>
        <v>22.785998699960764</v>
      </c>
      <c r="P182">
        <f t="shared" si="29"/>
        <v>1</v>
      </c>
      <c r="Q182">
        <f>PMTable!AG180</f>
        <v>27.94446206812691</v>
      </c>
      <c r="R182">
        <f t="shared" si="30"/>
        <v>1</v>
      </c>
      <c r="S182">
        <f>PMTable!AH180</f>
        <v>0</v>
      </c>
      <c r="T182">
        <f t="shared" si="31"/>
        <v>1</v>
      </c>
      <c r="V182">
        <v>177</v>
      </c>
      <c r="W182">
        <f>PMTable!O180</f>
        <v>0.73674288790634879</v>
      </c>
      <c r="X182">
        <f t="shared" si="32"/>
        <v>0</v>
      </c>
      <c r="Y182">
        <f>PMTable!P180</f>
        <v>0.92361399850730186</v>
      </c>
      <c r="Z182">
        <f t="shared" si="33"/>
        <v>0</v>
      </c>
      <c r="AA182">
        <f>PMTable!Q180</f>
        <v>0.93809751375064965</v>
      </c>
      <c r="AB182">
        <f t="shared" si="34"/>
        <v>0</v>
      </c>
      <c r="AC182">
        <f>PMTable!R180</f>
        <v>1</v>
      </c>
      <c r="AD182">
        <f t="shared" si="35"/>
        <v>0</v>
      </c>
    </row>
    <row r="183" spans="2:30" x14ac:dyDescent="0.25">
      <c r="B183">
        <v>178</v>
      </c>
      <c r="C183">
        <f>PMTable!W181</f>
        <v>1250</v>
      </c>
      <c r="D183">
        <f t="shared" si="24"/>
        <v>1</v>
      </c>
      <c r="E183">
        <f>PMTable!X181</f>
        <v>2400</v>
      </c>
      <c r="F183">
        <f t="shared" si="25"/>
        <v>1</v>
      </c>
      <c r="G183">
        <f>PMTable!Y181</f>
        <v>3400</v>
      </c>
      <c r="H183">
        <f t="shared" si="26"/>
        <v>1</v>
      </c>
      <c r="I183">
        <f>PMTable!Z181</f>
        <v>3600</v>
      </c>
      <c r="J183">
        <f t="shared" si="27"/>
        <v>1</v>
      </c>
      <c r="L183">
        <v>178</v>
      </c>
      <c r="M183">
        <f>PMTable!AE181</f>
        <v>47.933812306889344</v>
      </c>
      <c r="N183">
        <f t="shared" si="28"/>
        <v>1</v>
      </c>
      <c r="O183">
        <f>PMTable!AF181</f>
        <v>25.763228203914998</v>
      </c>
      <c r="P183">
        <f t="shared" si="29"/>
        <v>1</v>
      </c>
      <c r="Q183">
        <f>PMTable!AG181</f>
        <v>73.099453251222997</v>
      </c>
      <c r="R183">
        <f t="shared" si="30"/>
        <v>0</v>
      </c>
      <c r="S183">
        <f>PMTable!AH181</f>
        <v>7.9554972102998285</v>
      </c>
      <c r="T183">
        <f t="shared" si="31"/>
        <v>1</v>
      </c>
      <c r="V183">
        <v>178</v>
      </c>
      <c r="W183">
        <f>PMTable!O181</f>
        <v>0.8342716113236921</v>
      </c>
      <c r="X183">
        <f t="shared" si="32"/>
        <v>0</v>
      </c>
      <c r="Y183">
        <f>PMTable!P181</f>
        <v>0.90655448051411924</v>
      </c>
      <c r="Z183">
        <f t="shared" si="33"/>
        <v>0</v>
      </c>
      <c r="AA183">
        <f>PMTable!Q181</f>
        <v>0.82277669390559127</v>
      </c>
      <c r="AB183">
        <f t="shared" si="34"/>
        <v>0</v>
      </c>
      <c r="AC183">
        <f>PMTable!R181</f>
        <v>0.98104672682367333</v>
      </c>
      <c r="AD183">
        <f t="shared" si="35"/>
        <v>0</v>
      </c>
    </row>
    <row r="184" spans="2:30" x14ac:dyDescent="0.25">
      <c r="B184">
        <v>179</v>
      </c>
      <c r="C184">
        <f>PMTable!W182</f>
        <v>2000</v>
      </c>
      <c r="D184">
        <f t="shared" si="24"/>
        <v>1</v>
      </c>
      <c r="E184">
        <f>PMTable!X182</f>
        <v>3200</v>
      </c>
      <c r="F184">
        <f t="shared" si="25"/>
        <v>1</v>
      </c>
      <c r="G184">
        <f>PMTable!Y182</f>
        <v>2600</v>
      </c>
      <c r="H184">
        <f t="shared" si="26"/>
        <v>1</v>
      </c>
      <c r="I184">
        <f>PMTable!Z182</f>
        <v>2500</v>
      </c>
      <c r="J184">
        <f t="shared" si="27"/>
        <v>1</v>
      </c>
      <c r="L184">
        <v>179</v>
      </c>
      <c r="M184">
        <f>PMTable!AE182</f>
        <v>103.45861122106407</v>
      </c>
      <c r="N184">
        <f t="shared" si="28"/>
        <v>0</v>
      </c>
      <c r="O184">
        <f>PMTable!AF182</f>
        <v>43.647341727409646</v>
      </c>
      <c r="P184">
        <f t="shared" si="29"/>
        <v>1</v>
      </c>
      <c r="Q184">
        <f>PMTable!AG182</f>
        <v>35.280303336716358</v>
      </c>
      <c r="R184">
        <f t="shared" si="30"/>
        <v>1</v>
      </c>
      <c r="S184">
        <f>PMTable!AH182</f>
        <v>0</v>
      </c>
      <c r="T184">
        <f t="shared" si="31"/>
        <v>1</v>
      </c>
      <c r="V184">
        <v>179</v>
      </c>
      <c r="W184">
        <f>PMTable!O182</f>
        <v>0.70251250706165602</v>
      </c>
      <c r="X184">
        <f t="shared" si="32"/>
        <v>0</v>
      </c>
      <c r="Y184">
        <f>PMTable!P182</f>
        <v>0.90899212464017987</v>
      </c>
      <c r="Z184">
        <f t="shared" si="33"/>
        <v>0</v>
      </c>
      <c r="AA184">
        <f>PMTable!Q182</f>
        <v>0.90960146948087484</v>
      </c>
      <c r="AB184">
        <f t="shared" si="34"/>
        <v>0</v>
      </c>
      <c r="AC184">
        <f>PMTable!R182</f>
        <v>1</v>
      </c>
      <c r="AD184">
        <f t="shared" si="35"/>
        <v>0</v>
      </c>
    </row>
    <row r="185" spans="2:30" x14ac:dyDescent="0.25">
      <c r="B185">
        <v>180</v>
      </c>
      <c r="C185">
        <f>PMTable!W183</f>
        <v>1550</v>
      </c>
      <c r="D185">
        <f t="shared" si="24"/>
        <v>1</v>
      </c>
      <c r="E185">
        <f>PMTable!X183</f>
        <v>2400</v>
      </c>
      <c r="F185">
        <f t="shared" si="25"/>
        <v>1</v>
      </c>
      <c r="G185">
        <f>PMTable!Y183</f>
        <v>2600</v>
      </c>
      <c r="H185">
        <f t="shared" si="26"/>
        <v>1</v>
      </c>
      <c r="I185">
        <f>PMTable!Z183</f>
        <v>3600</v>
      </c>
      <c r="J185">
        <f t="shared" si="27"/>
        <v>1</v>
      </c>
      <c r="L185">
        <v>180</v>
      </c>
      <c r="M185">
        <f>PMTable!AE183</f>
        <v>51.878559710798363</v>
      </c>
      <c r="N185">
        <f t="shared" si="28"/>
        <v>1</v>
      </c>
      <c r="O185">
        <f>PMTable!AF183</f>
        <v>30.795704667708769</v>
      </c>
      <c r="P185">
        <f t="shared" si="29"/>
        <v>1</v>
      </c>
      <c r="Q185">
        <f>PMTable!AG183</f>
        <v>49.775138413029197</v>
      </c>
      <c r="R185">
        <f t="shared" si="30"/>
        <v>1</v>
      </c>
      <c r="S185">
        <f>PMTable!AH183</f>
        <v>4.6922631784065523</v>
      </c>
      <c r="T185">
        <f t="shared" si="31"/>
        <v>1</v>
      </c>
      <c r="V185">
        <v>180</v>
      </c>
      <c r="W185">
        <f>PMTable!O183</f>
        <v>0.76955300196909127</v>
      </c>
      <c r="X185">
        <f t="shared" si="32"/>
        <v>0</v>
      </c>
      <c r="Y185">
        <f>PMTable!P183</f>
        <v>0.93003320619158281</v>
      </c>
      <c r="Z185">
        <f t="shared" si="33"/>
        <v>0</v>
      </c>
      <c r="AA185">
        <f>PMTable!Q183</f>
        <v>0.85694325016820472</v>
      </c>
      <c r="AB185">
        <f t="shared" si="34"/>
        <v>0</v>
      </c>
      <c r="AC185">
        <f>PMTable!R183</f>
        <v>0.98885846879297912</v>
      </c>
      <c r="AD185">
        <f t="shared" si="35"/>
        <v>0</v>
      </c>
    </row>
    <row r="186" spans="2:30" x14ac:dyDescent="0.25">
      <c r="B186">
        <v>181</v>
      </c>
      <c r="C186">
        <f>PMTable!W184</f>
        <v>2300</v>
      </c>
      <c r="D186">
        <f t="shared" si="24"/>
        <v>1</v>
      </c>
      <c r="E186">
        <f>PMTable!X184</f>
        <v>2000</v>
      </c>
      <c r="F186">
        <f t="shared" si="25"/>
        <v>1</v>
      </c>
      <c r="G186">
        <f>PMTable!Y184</f>
        <v>3400</v>
      </c>
      <c r="H186">
        <f t="shared" si="26"/>
        <v>1</v>
      </c>
      <c r="I186">
        <f>PMTable!Z184</f>
        <v>2500</v>
      </c>
      <c r="J186">
        <f t="shared" si="27"/>
        <v>1</v>
      </c>
      <c r="L186">
        <v>181</v>
      </c>
      <c r="M186">
        <f>PMTable!AE184</f>
        <v>107.4881767181032</v>
      </c>
      <c r="N186">
        <f t="shared" si="28"/>
        <v>0</v>
      </c>
      <c r="O186">
        <f>PMTable!AF184</f>
        <v>22.42140320950255</v>
      </c>
      <c r="P186">
        <f t="shared" si="29"/>
        <v>1</v>
      </c>
      <c r="Q186">
        <f>PMTable!AG184</f>
        <v>86.716037290588872</v>
      </c>
      <c r="R186">
        <f t="shared" si="30"/>
        <v>0</v>
      </c>
      <c r="S186">
        <f>PMTable!AH184</f>
        <v>0</v>
      </c>
      <c r="T186">
        <f t="shared" si="31"/>
        <v>1</v>
      </c>
      <c r="V186">
        <v>181</v>
      </c>
      <c r="W186">
        <f>PMTable!O184</f>
        <v>0.61648038749681033</v>
      </c>
      <c r="X186">
        <f t="shared" si="32"/>
        <v>1</v>
      </c>
      <c r="Y186">
        <f>PMTable!P184</f>
        <v>0.92356355819884739</v>
      </c>
      <c r="Z186">
        <f t="shared" si="33"/>
        <v>0</v>
      </c>
      <c r="AA186">
        <f>PMTable!Q184</f>
        <v>0.81752522768864455</v>
      </c>
      <c r="AB186">
        <f t="shared" si="34"/>
        <v>0</v>
      </c>
      <c r="AC186">
        <f>PMTable!R184</f>
        <v>1</v>
      </c>
      <c r="AD186">
        <f t="shared" si="35"/>
        <v>0</v>
      </c>
    </row>
    <row r="187" spans="2:30" x14ac:dyDescent="0.25">
      <c r="B187">
        <v>182</v>
      </c>
      <c r="C187">
        <f>PMTable!W185</f>
        <v>1700</v>
      </c>
      <c r="D187">
        <f t="shared" si="24"/>
        <v>1</v>
      </c>
      <c r="E187">
        <f>PMTable!X185</f>
        <v>2400</v>
      </c>
      <c r="F187">
        <f t="shared" si="25"/>
        <v>1</v>
      </c>
      <c r="G187">
        <f>PMTable!Y185</f>
        <v>2600</v>
      </c>
      <c r="H187">
        <f t="shared" si="26"/>
        <v>1</v>
      </c>
      <c r="I187">
        <f>PMTable!Z185</f>
        <v>2500</v>
      </c>
      <c r="J187">
        <f t="shared" si="27"/>
        <v>1</v>
      </c>
      <c r="L187">
        <v>182</v>
      </c>
      <c r="M187">
        <f>PMTable!AE185</f>
        <v>38.63235833494624</v>
      </c>
      <c r="N187">
        <f t="shared" si="28"/>
        <v>1</v>
      </c>
      <c r="O187">
        <f>PMTable!AF185</f>
        <v>20</v>
      </c>
      <c r="P187">
        <f t="shared" si="29"/>
        <v>1</v>
      </c>
      <c r="Q187">
        <f>PMTable!AG185</f>
        <v>27.8923091656666</v>
      </c>
      <c r="R187">
        <f t="shared" si="30"/>
        <v>1</v>
      </c>
      <c r="S187">
        <f>PMTable!AH185</f>
        <v>0</v>
      </c>
      <c r="T187">
        <f t="shared" si="31"/>
        <v>1</v>
      </c>
      <c r="V187">
        <v>182</v>
      </c>
      <c r="W187">
        <f>PMTable!O185</f>
        <v>0.74022366196603884</v>
      </c>
      <c r="X187">
        <f t="shared" si="32"/>
        <v>0</v>
      </c>
      <c r="Y187">
        <f>PMTable!P185</f>
        <v>0.98833530987343021</v>
      </c>
      <c r="Z187">
        <f t="shared" si="33"/>
        <v>0</v>
      </c>
      <c r="AA187">
        <f>PMTable!Q185</f>
        <v>0.9161926923551249</v>
      </c>
      <c r="AB187">
        <f t="shared" si="34"/>
        <v>0</v>
      </c>
      <c r="AC187">
        <f>PMTable!R185</f>
        <v>1</v>
      </c>
      <c r="AD187">
        <f t="shared" si="35"/>
        <v>0</v>
      </c>
    </row>
    <row r="188" spans="2:30" x14ac:dyDescent="0.25">
      <c r="B188">
        <v>183</v>
      </c>
      <c r="C188">
        <f>PMTable!W186</f>
        <v>2000</v>
      </c>
      <c r="D188">
        <f t="shared" si="24"/>
        <v>1</v>
      </c>
      <c r="E188">
        <f>PMTable!X186</f>
        <v>2200</v>
      </c>
      <c r="F188">
        <f t="shared" si="25"/>
        <v>1</v>
      </c>
      <c r="G188">
        <f>PMTable!Y186</f>
        <v>2200</v>
      </c>
      <c r="H188">
        <f t="shared" si="26"/>
        <v>1</v>
      </c>
      <c r="I188">
        <f>PMTable!Z186</f>
        <v>8000</v>
      </c>
      <c r="J188">
        <f t="shared" si="27"/>
        <v>0</v>
      </c>
      <c r="L188">
        <v>183</v>
      </c>
      <c r="M188">
        <f>PMTable!AE186</f>
        <v>24</v>
      </c>
      <c r="N188">
        <f t="shared" si="28"/>
        <v>1</v>
      </c>
      <c r="O188">
        <f>PMTable!AF186</f>
        <v>22.690149826579002</v>
      </c>
      <c r="P188">
        <f t="shared" si="29"/>
        <v>1</v>
      </c>
      <c r="Q188">
        <f>PMTable!AG186</f>
        <v>6.9279795530376571</v>
      </c>
      <c r="R188">
        <f t="shared" si="30"/>
        <v>1</v>
      </c>
      <c r="S188">
        <f>PMTable!AH186</f>
        <v>29.059803136610903</v>
      </c>
      <c r="T188">
        <f t="shared" si="31"/>
        <v>1</v>
      </c>
      <c r="V188">
        <v>183</v>
      </c>
      <c r="W188">
        <f>PMTable!O186</f>
        <v>0.74837050772020663</v>
      </c>
      <c r="X188">
        <f t="shared" si="32"/>
        <v>0</v>
      </c>
      <c r="Y188">
        <f>PMTable!P186</f>
        <v>0.94872535243975054</v>
      </c>
      <c r="Z188">
        <f t="shared" si="33"/>
        <v>0</v>
      </c>
      <c r="AA188">
        <f>PMTable!Q186</f>
        <v>0.93636252008980592</v>
      </c>
      <c r="AB188">
        <f t="shared" si="34"/>
        <v>0</v>
      </c>
      <c r="AC188">
        <f>PMTable!R186</f>
        <v>0.92260241304536661</v>
      </c>
      <c r="AD188">
        <f t="shared" si="35"/>
        <v>0</v>
      </c>
    </row>
    <row r="189" spans="2:30" x14ac:dyDescent="0.25">
      <c r="B189">
        <v>184</v>
      </c>
      <c r="C189">
        <f>PMTable!W187</f>
        <v>1550</v>
      </c>
      <c r="D189">
        <f t="shared" si="24"/>
        <v>1</v>
      </c>
      <c r="E189">
        <f>PMTable!X187</f>
        <v>2000</v>
      </c>
      <c r="F189">
        <f t="shared" si="25"/>
        <v>1</v>
      </c>
      <c r="G189">
        <f>PMTable!Y187</f>
        <v>4200</v>
      </c>
      <c r="H189">
        <f t="shared" si="26"/>
        <v>1</v>
      </c>
      <c r="I189">
        <f>PMTable!Z187</f>
        <v>5800</v>
      </c>
      <c r="J189">
        <f t="shared" si="27"/>
        <v>0</v>
      </c>
      <c r="L189">
        <v>184</v>
      </c>
      <c r="M189">
        <f>PMTable!AE187</f>
        <v>18</v>
      </c>
      <c r="N189">
        <f t="shared" si="28"/>
        <v>1</v>
      </c>
      <c r="O189">
        <f>PMTable!AF187</f>
        <v>18.325548948644276</v>
      </c>
      <c r="P189">
        <f t="shared" si="29"/>
        <v>1</v>
      </c>
      <c r="Q189">
        <f>PMTable!AG187</f>
        <v>63.586663338899385</v>
      </c>
      <c r="R189">
        <f t="shared" si="30"/>
        <v>0</v>
      </c>
      <c r="S189">
        <f>PMTable!AH187</f>
        <v>19.87129908573251</v>
      </c>
      <c r="T189">
        <f t="shared" si="31"/>
        <v>1</v>
      </c>
      <c r="V189">
        <v>184</v>
      </c>
      <c r="W189">
        <f>PMTable!O187</f>
        <v>0.76852232722826475</v>
      </c>
      <c r="X189">
        <f t="shared" si="32"/>
        <v>0</v>
      </c>
      <c r="Y189">
        <f>PMTable!P187</f>
        <v>0.9331212153228633</v>
      </c>
      <c r="Z189">
        <f t="shared" si="33"/>
        <v>0</v>
      </c>
      <c r="AA189">
        <f>PMTable!Q187</f>
        <v>0.76321768149183034</v>
      </c>
      <c r="AB189">
        <f t="shared" si="34"/>
        <v>0</v>
      </c>
      <c r="AC189">
        <f>PMTable!R187</f>
        <v>0.96103682357713771</v>
      </c>
      <c r="AD189">
        <f t="shared" si="35"/>
        <v>0</v>
      </c>
    </row>
    <row r="190" spans="2:30" x14ac:dyDescent="0.25">
      <c r="B190">
        <v>185</v>
      </c>
      <c r="C190">
        <f>PMTable!W188</f>
        <v>2150</v>
      </c>
      <c r="D190">
        <f t="shared" si="24"/>
        <v>1</v>
      </c>
      <c r="E190">
        <f>PMTable!X188</f>
        <v>1600</v>
      </c>
      <c r="F190">
        <f t="shared" si="25"/>
        <v>1</v>
      </c>
      <c r="G190">
        <f>PMTable!Y188</f>
        <v>1800</v>
      </c>
      <c r="H190">
        <f t="shared" si="26"/>
        <v>1</v>
      </c>
      <c r="I190">
        <f>PMTable!Z188</f>
        <v>2500</v>
      </c>
      <c r="J190">
        <f t="shared" si="27"/>
        <v>1</v>
      </c>
      <c r="L190">
        <v>185</v>
      </c>
      <c r="M190">
        <f>PMTable!AE188</f>
        <v>86.533728290034105</v>
      </c>
      <c r="N190">
        <f t="shared" si="28"/>
        <v>0</v>
      </c>
      <c r="O190">
        <f>PMTable!AF188</f>
        <v>26.633593977977085</v>
      </c>
      <c r="P190">
        <f t="shared" si="29"/>
        <v>1</v>
      </c>
      <c r="Q190">
        <f>PMTable!AG188</f>
        <v>17.670530316213242</v>
      </c>
      <c r="R190">
        <f t="shared" si="30"/>
        <v>1</v>
      </c>
      <c r="S190">
        <f>PMTable!AH188</f>
        <v>0</v>
      </c>
      <c r="T190">
        <f t="shared" si="31"/>
        <v>1</v>
      </c>
      <c r="V190">
        <v>185</v>
      </c>
      <c r="W190">
        <f>PMTable!O188</f>
        <v>0.66287021091513876</v>
      </c>
      <c r="X190">
        <f t="shared" si="32"/>
        <v>1</v>
      </c>
      <c r="Y190">
        <f>PMTable!P188</f>
        <v>0.93108528109839517</v>
      </c>
      <c r="Z190">
        <f t="shared" si="33"/>
        <v>0</v>
      </c>
      <c r="AA190">
        <f>PMTable!Q188</f>
        <v>0.93506613453198262</v>
      </c>
      <c r="AB190">
        <f t="shared" si="34"/>
        <v>0</v>
      </c>
      <c r="AC190">
        <f>PMTable!R188</f>
        <v>1</v>
      </c>
      <c r="AD190">
        <f t="shared" si="35"/>
        <v>0</v>
      </c>
    </row>
    <row r="191" spans="2:30" x14ac:dyDescent="0.25">
      <c r="B191">
        <v>186</v>
      </c>
      <c r="C191">
        <f>PMTable!W189</f>
        <v>1550</v>
      </c>
      <c r="D191">
        <f t="shared" si="24"/>
        <v>1</v>
      </c>
      <c r="E191">
        <f>PMTable!X189</f>
        <v>4000</v>
      </c>
      <c r="F191">
        <f t="shared" si="25"/>
        <v>1</v>
      </c>
      <c r="G191">
        <f>PMTable!Y189</f>
        <v>2200</v>
      </c>
      <c r="H191">
        <f t="shared" si="26"/>
        <v>1</v>
      </c>
      <c r="I191">
        <f>PMTable!Z189</f>
        <v>3600</v>
      </c>
      <c r="J191">
        <f t="shared" si="27"/>
        <v>1</v>
      </c>
      <c r="L191">
        <v>186</v>
      </c>
      <c r="M191">
        <f>PMTable!AE189</f>
        <v>36.088295206807615</v>
      </c>
      <c r="N191">
        <f t="shared" si="28"/>
        <v>1</v>
      </c>
      <c r="O191">
        <f>PMTable!AF189</f>
        <v>89.503201415938378</v>
      </c>
      <c r="P191">
        <f t="shared" si="29"/>
        <v>0</v>
      </c>
      <c r="Q191">
        <f>PMTable!AG189</f>
        <v>13.888187427813307</v>
      </c>
      <c r="R191">
        <f t="shared" si="30"/>
        <v>1</v>
      </c>
      <c r="S191">
        <f>PMTable!AH189</f>
        <v>2</v>
      </c>
      <c r="T191">
        <f t="shared" si="31"/>
        <v>1</v>
      </c>
      <c r="V191">
        <v>186</v>
      </c>
      <c r="W191">
        <f>PMTable!O189</f>
        <v>0.791554901862352</v>
      </c>
      <c r="X191">
        <f t="shared" si="32"/>
        <v>0</v>
      </c>
      <c r="Y191">
        <f>PMTable!P189</f>
        <v>0.83082424339875272</v>
      </c>
      <c r="Z191">
        <f t="shared" si="33"/>
        <v>0</v>
      </c>
      <c r="AA191">
        <f>PMTable!Q189</f>
        <v>0.94214374668204226</v>
      </c>
      <c r="AB191">
        <f t="shared" si="34"/>
        <v>0</v>
      </c>
      <c r="AC191">
        <f>PMTable!R189</f>
        <v>0.99021382064059393</v>
      </c>
      <c r="AD191">
        <f t="shared" si="35"/>
        <v>0</v>
      </c>
    </row>
    <row r="192" spans="2:30" x14ac:dyDescent="0.25">
      <c r="B192">
        <v>187</v>
      </c>
      <c r="C192">
        <f>PMTable!W190</f>
        <v>950</v>
      </c>
      <c r="D192">
        <f t="shared" si="24"/>
        <v>1</v>
      </c>
      <c r="E192">
        <f>PMTable!X190</f>
        <v>3000</v>
      </c>
      <c r="F192">
        <f t="shared" si="25"/>
        <v>1</v>
      </c>
      <c r="G192">
        <f>PMTable!Y190</f>
        <v>2200</v>
      </c>
      <c r="H192">
        <f t="shared" si="26"/>
        <v>1</v>
      </c>
      <c r="I192">
        <f>PMTable!Z190</f>
        <v>2500</v>
      </c>
      <c r="J192">
        <f t="shared" si="27"/>
        <v>1</v>
      </c>
      <c r="L192">
        <v>187</v>
      </c>
      <c r="M192">
        <f>PMTable!AE190</f>
        <v>20.770359698021501</v>
      </c>
      <c r="N192">
        <f t="shared" si="28"/>
        <v>1</v>
      </c>
      <c r="O192">
        <f>PMTable!AF190</f>
        <v>44.868992577653977</v>
      </c>
      <c r="P192">
        <f t="shared" si="29"/>
        <v>1</v>
      </c>
      <c r="Q192">
        <f>PMTable!AG190</f>
        <v>37.232640630478578</v>
      </c>
      <c r="R192">
        <f t="shared" si="30"/>
        <v>1</v>
      </c>
      <c r="S192">
        <f>PMTable!AH190</f>
        <v>0</v>
      </c>
      <c r="T192">
        <f t="shared" si="31"/>
        <v>1</v>
      </c>
      <c r="V192">
        <v>187</v>
      </c>
      <c r="W192">
        <f>PMTable!O190</f>
        <v>0.88643849543411779</v>
      </c>
      <c r="X192">
        <f t="shared" si="32"/>
        <v>0</v>
      </c>
      <c r="Y192">
        <f>PMTable!P190</f>
        <v>0.8667260438785197</v>
      </c>
      <c r="Z192">
        <f t="shared" si="33"/>
        <v>0</v>
      </c>
      <c r="AA192">
        <f>PMTable!Q190</f>
        <v>0.90903382446987591</v>
      </c>
      <c r="AB192">
        <f t="shared" si="34"/>
        <v>0</v>
      </c>
      <c r="AC192">
        <f>PMTable!R190</f>
        <v>1</v>
      </c>
      <c r="AD192">
        <f t="shared" si="35"/>
        <v>0</v>
      </c>
    </row>
    <row r="193" spans="2:30" x14ac:dyDescent="0.25">
      <c r="B193">
        <v>188</v>
      </c>
      <c r="C193">
        <f>PMTable!W191</f>
        <v>1400</v>
      </c>
      <c r="D193">
        <f t="shared" si="24"/>
        <v>1</v>
      </c>
      <c r="E193">
        <f>PMTable!X191</f>
        <v>2200</v>
      </c>
      <c r="F193">
        <f t="shared" si="25"/>
        <v>1</v>
      </c>
      <c r="G193">
        <f>PMTable!Y191</f>
        <v>1400</v>
      </c>
      <c r="H193">
        <f t="shared" si="26"/>
        <v>1</v>
      </c>
      <c r="I193">
        <f>PMTable!Z191</f>
        <v>2500</v>
      </c>
      <c r="J193">
        <f t="shared" si="27"/>
        <v>1</v>
      </c>
      <c r="L193">
        <v>188</v>
      </c>
      <c r="M193">
        <f>PMTable!AE191</f>
        <v>59.758301467189206</v>
      </c>
      <c r="N193">
        <f t="shared" si="28"/>
        <v>0</v>
      </c>
      <c r="O193">
        <f>PMTable!AF191</f>
        <v>18</v>
      </c>
      <c r="P193">
        <f t="shared" si="29"/>
        <v>1</v>
      </c>
      <c r="Q193">
        <f>PMTable!AG191</f>
        <v>14.202919509648272</v>
      </c>
      <c r="R193">
        <f t="shared" si="30"/>
        <v>1</v>
      </c>
      <c r="S193">
        <f>PMTable!AH191</f>
        <v>0</v>
      </c>
      <c r="T193">
        <f t="shared" si="31"/>
        <v>1</v>
      </c>
      <c r="V193">
        <v>188</v>
      </c>
      <c r="W193">
        <f>PMTable!O191</f>
        <v>0.78351801916901964</v>
      </c>
      <c r="X193">
        <f t="shared" si="32"/>
        <v>0</v>
      </c>
      <c r="Y193">
        <f>PMTable!P191</f>
        <v>0.92570651041015928</v>
      </c>
      <c r="Z193">
        <f t="shared" si="33"/>
        <v>0</v>
      </c>
      <c r="AA193">
        <f>PMTable!Q191</f>
        <v>0.96478308273184687</v>
      </c>
      <c r="AB193">
        <f t="shared" si="34"/>
        <v>0</v>
      </c>
      <c r="AC193">
        <f>PMTable!R191</f>
        <v>1</v>
      </c>
      <c r="AD193">
        <f t="shared" si="35"/>
        <v>0</v>
      </c>
    </row>
    <row r="194" spans="2:30" x14ac:dyDescent="0.25">
      <c r="B194">
        <v>189</v>
      </c>
      <c r="C194">
        <f>PMTable!W192</f>
        <v>1250</v>
      </c>
      <c r="D194">
        <f t="shared" si="24"/>
        <v>1</v>
      </c>
      <c r="E194">
        <f>PMTable!X192</f>
        <v>2800</v>
      </c>
      <c r="F194">
        <f t="shared" si="25"/>
        <v>1</v>
      </c>
      <c r="G194">
        <f>PMTable!Y192</f>
        <v>2200</v>
      </c>
      <c r="H194">
        <f t="shared" si="26"/>
        <v>1</v>
      </c>
      <c r="I194">
        <f>PMTable!Z192</f>
        <v>2500</v>
      </c>
      <c r="J194">
        <f t="shared" si="27"/>
        <v>1</v>
      </c>
      <c r="L194">
        <v>189</v>
      </c>
      <c r="M194">
        <f>PMTable!AE192</f>
        <v>40.508897709286998</v>
      </c>
      <c r="N194">
        <f t="shared" si="28"/>
        <v>1</v>
      </c>
      <c r="O194">
        <f>PMTable!AF192</f>
        <v>24</v>
      </c>
      <c r="P194">
        <f t="shared" si="29"/>
        <v>1</v>
      </c>
      <c r="Q194">
        <f>PMTable!AG192</f>
        <v>32.452711785744043</v>
      </c>
      <c r="R194">
        <f t="shared" si="30"/>
        <v>1</v>
      </c>
      <c r="S194">
        <f>PMTable!AH192</f>
        <v>0</v>
      </c>
      <c r="T194">
        <f t="shared" si="31"/>
        <v>1</v>
      </c>
      <c r="V194">
        <v>189</v>
      </c>
      <c r="W194">
        <f>PMTable!O192</f>
        <v>0.80009869764249486</v>
      </c>
      <c r="X194">
        <f t="shared" si="32"/>
        <v>0</v>
      </c>
      <c r="Y194">
        <f>PMTable!P192</f>
        <v>0.88189668974320246</v>
      </c>
      <c r="Z194">
        <f t="shared" si="33"/>
        <v>0</v>
      </c>
      <c r="AA194">
        <f>PMTable!Q192</f>
        <v>0.91767714475193951</v>
      </c>
      <c r="AB194">
        <f t="shared" si="34"/>
        <v>0</v>
      </c>
      <c r="AC194">
        <f>PMTable!R192</f>
        <v>1</v>
      </c>
      <c r="AD194">
        <f t="shared" si="35"/>
        <v>0</v>
      </c>
    </row>
    <row r="195" spans="2:30" x14ac:dyDescent="0.25">
      <c r="B195">
        <v>190</v>
      </c>
      <c r="C195">
        <f>PMTable!W193</f>
        <v>1100</v>
      </c>
      <c r="D195">
        <f t="shared" si="24"/>
        <v>1</v>
      </c>
      <c r="E195">
        <f>PMTable!X193</f>
        <v>2000</v>
      </c>
      <c r="F195">
        <f t="shared" si="25"/>
        <v>1</v>
      </c>
      <c r="G195">
        <f>PMTable!Y193</f>
        <v>1800</v>
      </c>
      <c r="H195">
        <f t="shared" si="26"/>
        <v>1</v>
      </c>
      <c r="I195">
        <f>PMTable!Z193</f>
        <v>3600</v>
      </c>
      <c r="J195">
        <f t="shared" si="27"/>
        <v>1</v>
      </c>
      <c r="L195">
        <v>190</v>
      </c>
      <c r="M195">
        <f>PMTable!AE193</f>
        <v>12</v>
      </c>
      <c r="N195">
        <f t="shared" si="28"/>
        <v>1</v>
      </c>
      <c r="O195">
        <f>PMTable!AF193</f>
        <v>19.791548594959551</v>
      </c>
      <c r="P195">
        <f t="shared" si="29"/>
        <v>1</v>
      </c>
      <c r="Q195">
        <f>PMTable!AG193</f>
        <v>23.819084508542915</v>
      </c>
      <c r="R195">
        <f t="shared" si="30"/>
        <v>1</v>
      </c>
      <c r="S195">
        <f>PMTable!AH193</f>
        <v>5.6963118900925283</v>
      </c>
      <c r="T195">
        <f t="shared" si="31"/>
        <v>1</v>
      </c>
      <c r="V195">
        <v>190</v>
      </c>
      <c r="W195">
        <f>PMTable!O193</f>
        <v>0.84694458892851943</v>
      </c>
      <c r="X195">
        <f t="shared" si="32"/>
        <v>0</v>
      </c>
      <c r="Y195">
        <f>PMTable!P193</f>
        <v>0.97909697836790965</v>
      </c>
      <c r="Z195">
        <f t="shared" si="33"/>
        <v>0</v>
      </c>
      <c r="AA195">
        <f>PMTable!Q193</f>
        <v>0.93175021664781843</v>
      </c>
      <c r="AB195">
        <f t="shared" si="34"/>
        <v>0</v>
      </c>
      <c r="AC195">
        <f>PMTable!R193</f>
        <v>0.9863830316035922</v>
      </c>
      <c r="AD195">
        <f t="shared" si="35"/>
        <v>0</v>
      </c>
    </row>
    <row r="196" spans="2:30" x14ac:dyDescent="0.25">
      <c r="B196">
        <v>191</v>
      </c>
      <c r="C196">
        <f>PMTable!W194</f>
        <v>1850</v>
      </c>
      <c r="D196">
        <f t="shared" si="24"/>
        <v>1</v>
      </c>
      <c r="E196">
        <f>PMTable!X194</f>
        <v>1800</v>
      </c>
      <c r="F196">
        <f t="shared" si="25"/>
        <v>1</v>
      </c>
      <c r="G196">
        <f>PMTable!Y194</f>
        <v>2200</v>
      </c>
      <c r="H196">
        <f t="shared" si="26"/>
        <v>1</v>
      </c>
      <c r="I196">
        <f>PMTable!Z194</f>
        <v>4700</v>
      </c>
      <c r="J196">
        <f t="shared" si="27"/>
        <v>1</v>
      </c>
      <c r="L196">
        <v>191</v>
      </c>
      <c r="M196">
        <f>PMTable!AE194</f>
        <v>38.31744984333865</v>
      </c>
      <c r="N196">
        <f t="shared" si="28"/>
        <v>1</v>
      </c>
      <c r="O196">
        <f>PMTable!AF194</f>
        <v>41.898818564227739</v>
      </c>
      <c r="P196">
        <f t="shared" si="29"/>
        <v>1</v>
      </c>
      <c r="Q196">
        <f>PMTable!AG194</f>
        <v>15.663777762008444</v>
      </c>
      <c r="R196">
        <f t="shared" si="30"/>
        <v>1</v>
      </c>
      <c r="S196">
        <f>PMTable!AH194</f>
        <v>5.893633001726811</v>
      </c>
      <c r="T196">
        <f t="shared" si="31"/>
        <v>1</v>
      </c>
      <c r="V196">
        <v>191</v>
      </c>
      <c r="W196">
        <f>PMTable!O194</f>
        <v>0.72610038164740365</v>
      </c>
      <c r="X196">
        <f t="shared" si="32"/>
        <v>0</v>
      </c>
      <c r="Y196">
        <f>PMTable!P194</f>
        <v>0.95037012943099786</v>
      </c>
      <c r="Z196">
        <f t="shared" si="33"/>
        <v>0</v>
      </c>
      <c r="AA196">
        <f>PMTable!Q194</f>
        <v>0.92702498421392632</v>
      </c>
      <c r="AB196">
        <f t="shared" si="34"/>
        <v>0</v>
      </c>
      <c r="AC196">
        <f>PMTable!R194</f>
        <v>0.97598041107083777</v>
      </c>
      <c r="AD196">
        <f t="shared" si="35"/>
        <v>0</v>
      </c>
    </row>
    <row r="197" spans="2:30" x14ac:dyDescent="0.25">
      <c r="B197">
        <v>192</v>
      </c>
      <c r="C197">
        <f>PMTable!W195</f>
        <v>1400</v>
      </c>
      <c r="D197">
        <f t="shared" si="24"/>
        <v>1</v>
      </c>
      <c r="E197">
        <f>PMTable!X195</f>
        <v>2400</v>
      </c>
      <c r="F197">
        <f t="shared" si="25"/>
        <v>1</v>
      </c>
      <c r="G197">
        <f>PMTable!Y195</f>
        <v>1400</v>
      </c>
      <c r="H197">
        <f t="shared" si="26"/>
        <v>1</v>
      </c>
      <c r="I197">
        <f>PMTable!Z195</f>
        <v>2500</v>
      </c>
      <c r="J197">
        <f t="shared" si="27"/>
        <v>1</v>
      </c>
      <c r="L197">
        <v>192</v>
      </c>
      <c r="M197">
        <f>PMTable!AE195</f>
        <v>16</v>
      </c>
      <c r="N197">
        <f t="shared" si="28"/>
        <v>1</v>
      </c>
      <c r="O197">
        <f>PMTable!AF195</f>
        <v>20</v>
      </c>
      <c r="P197">
        <f t="shared" si="29"/>
        <v>1</v>
      </c>
      <c r="Q197">
        <f>PMTable!AG195</f>
        <v>5.5117978894137352</v>
      </c>
      <c r="R197">
        <f t="shared" si="30"/>
        <v>1</v>
      </c>
      <c r="S197">
        <f>PMTable!AH195</f>
        <v>0</v>
      </c>
      <c r="T197">
        <f t="shared" si="31"/>
        <v>1</v>
      </c>
      <c r="V197">
        <v>192</v>
      </c>
      <c r="W197">
        <f>PMTable!O195</f>
        <v>0.83519990396636534</v>
      </c>
      <c r="X197">
        <f t="shared" si="32"/>
        <v>0</v>
      </c>
      <c r="Y197">
        <f>PMTable!P195</f>
        <v>0.96877805067144873</v>
      </c>
      <c r="Z197">
        <f t="shared" si="33"/>
        <v>0</v>
      </c>
      <c r="AA197">
        <f>PMTable!Q195</f>
        <v>0.98135914105173128</v>
      </c>
      <c r="AB197">
        <f t="shared" si="34"/>
        <v>0</v>
      </c>
      <c r="AC197">
        <f>PMTable!R195</f>
        <v>1</v>
      </c>
      <c r="AD197">
        <f t="shared" si="35"/>
        <v>0</v>
      </c>
    </row>
    <row r="198" spans="2:30" x14ac:dyDescent="0.25">
      <c r="B198">
        <v>193</v>
      </c>
      <c r="C198">
        <f>PMTable!W196</f>
        <v>1550</v>
      </c>
      <c r="D198">
        <f t="shared" si="24"/>
        <v>1</v>
      </c>
      <c r="E198">
        <f>PMTable!X196</f>
        <v>3200</v>
      </c>
      <c r="F198">
        <f t="shared" si="25"/>
        <v>1</v>
      </c>
      <c r="G198">
        <f>PMTable!Y196</f>
        <v>3000</v>
      </c>
      <c r="H198">
        <f t="shared" si="26"/>
        <v>1</v>
      </c>
      <c r="I198">
        <f>PMTable!Z196</f>
        <v>6900</v>
      </c>
      <c r="J198">
        <f t="shared" si="27"/>
        <v>0</v>
      </c>
      <c r="L198">
        <v>193</v>
      </c>
      <c r="M198">
        <f>PMTable!AE196</f>
        <v>18</v>
      </c>
      <c r="N198">
        <f t="shared" si="28"/>
        <v>1</v>
      </c>
      <c r="O198">
        <f>PMTable!AF196</f>
        <v>49.311847098339783</v>
      </c>
      <c r="P198">
        <f t="shared" si="29"/>
        <v>1</v>
      </c>
      <c r="Q198">
        <f>PMTable!AG196</f>
        <v>53.943635299136574</v>
      </c>
      <c r="R198">
        <f t="shared" si="30"/>
        <v>1</v>
      </c>
      <c r="S198">
        <f>PMTable!AH196</f>
        <v>28.110175303031347</v>
      </c>
      <c r="T198">
        <f t="shared" si="31"/>
        <v>1</v>
      </c>
      <c r="V198">
        <v>193</v>
      </c>
      <c r="W198">
        <f>PMTable!O196</f>
        <v>0.81417783698679658</v>
      </c>
      <c r="X198">
        <f t="shared" si="32"/>
        <v>0</v>
      </c>
      <c r="Y198">
        <f>PMTable!P196</f>
        <v>0.85662018584323185</v>
      </c>
      <c r="Z198">
        <f t="shared" si="33"/>
        <v>0</v>
      </c>
      <c r="AA198">
        <f>PMTable!Q196</f>
        <v>0.8665672198384502</v>
      </c>
      <c r="AB198">
        <f t="shared" si="34"/>
        <v>0</v>
      </c>
      <c r="AC198">
        <f>PMTable!R196</f>
        <v>0.93221202122914582</v>
      </c>
      <c r="AD198">
        <f t="shared" si="35"/>
        <v>0</v>
      </c>
    </row>
    <row r="199" spans="2:30" x14ac:dyDescent="0.25">
      <c r="B199">
        <v>194</v>
      </c>
      <c r="C199">
        <f>PMTable!W197</f>
        <v>2000</v>
      </c>
      <c r="D199">
        <f t="shared" ref="D199:D262" si="36">IF(C199&lt;$C$4,1,0)</f>
        <v>1</v>
      </c>
      <c r="E199">
        <f>PMTable!X197</f>
        <v>2600</v>
      </c>
      <c r="F199">
        <f t="shared" ref="F199:F262" si="37">IF(E199&lt;$E$4,1,0)</f>
        <v>1</v>
      </c>
      <c r="G199">
        <f>PMTable!Y197</f>
        <v>1400</v>
      </c>
      <c r="H199">
        <f t="shared" ref="H199:H262" si="38">IF(G199&lt;$G$4,1,0)</f>
        <v>1</v>
      </c>
      <c r="I199">
        <f>PMTable!Z197</f>
        <v>2500</v>
      </c>
      <c r="J199">
        <f t="shared" ref="J199:J262" si="39">IF(I199&lt;$I$4,1,0)</f>
        <v>1</v>
      </c>
      <c r="L199">
        <v>194</v>
      </c>
      <c r="M199">
        <f>PMTable!AE197</f>
        <v>24</v>
      </c>
      <c r="N199">
        <f t="shared" ref="N199:N262" si="40">IF(M199&lt;$M$4,1,0)</f>
        <v>1</v>
      </c>
      <c r="O199">
        <f>PMTable!AF197</f>
        <v>39.28275310859604</v>
      </c>
      <c r="P199">
        <f t="shared" ref="P199:P262" si="41">IF(O199&lt;$O$4,1,0)</f>
        <v>1</v>
      </c>
      <c r="Q199">
        <f>PMTable!AG197</f>
        <v>7.8448944551446624</v>
      </c>
      <c r="R199">
        <f t="shared" ref="R199:R262" si="42">IF(Q199&lt;$Q$4,1,0)</f>
        <v>1</v>
      </c>
      <c r="S199">
        <f>PMTable!AH197</f>
        <v>0</v>
      </c>
      <c r="T199">
        <f t="shared" ref="T199:T262" si="43">IF(S199&lt;$S$4,1,0)</f>
        <v>1</v>
      </c>
      <c r="V199">
        <v>194</v>
      </c>
      <c r="W199">
        <f>PMTable!O197</f>
        <v>0.74780837538332301</v>
      </c>
      <c r="X199">
        <f t="shared" ref="X199:X262" si="44">IF(W199&lt;$W$4,1,0)</f>
        <v>0</v>
      </c>
      <c r="Y199">
        <f>PMTable!P197</f>
        <v>0.90280842242855452</v>
      </c>
      <c r="Z199">
        <f t="shared" ref="Z199:Z262" si="45">IF(Y199&lt;$Y$4,1,0)</f>
        <v>0</v>
      </c>
      <c r="AA199">
        <f>PMTable!Q197</f>
        <v>0.96821355515271823</v>
      </c>
      <c r="AB199">
        <f t="shared" ref="AB199:AB262" si="46">IF(AA199&lt;$AA$4,1,0)</f>
        <v>0</v>
      </c>
      <c r="AC199">
        <f>PMTable!R197</f>
        <v>1</v>
      </c>
      <c r="AD199">
        <f t="shared" ref="AD199:AD262" si="47">IF(AC199&lt;$AC$4,1,0)</f>
        <v>0</v>
      </c>
    </row>
    <row r="200" spans="2:30" x14ac:dyDescent="0.25">
      <c r="B200">
        <v>195</v>
      </c>
      <c r="C200">
        <f>PMTable!W198</f>
        <v>1100</v>
      </c>
      <c r="D200">
        <f t="shared" si="36"/>
        <v>1</v>
      </c>
      <c r="E200">
        <f>PMTable!X198</f>
        <v>2000</v>
      </c>
      <c r="F200">
        <f t="shared" si="37"/>
        <v>1</v>
      </c>
      <c r="G200">
        <f>PMTable!Y198</f>
        <v>2200</v>
      </c>
      <c r="H200">
        <f t="shared" si="38"/>
        <v>1</v>
      </c>
      <c r="I200">
        <f>PMTable!Z198</f>
        <v>3600</v>
      </c>
      <c r="J200">
        <f t="shared" si="39"/>
        <v>1</v>
      </c>
      <c r="L200">
        <v>195</v>
      </c>
      <c r="M200">
        <f>PMTable!AE198</f>
        <v>12</v>
      </c>
      <c r="N200">
        <f t="shared" si="40"/>
        <v>1</v>
      </c>
      <c r="O200">
        <f>PMTable!AF198</f>
        <v>24.492776942053773</v>
      </c>
      <c r="P200">
        <f t="shared" si="41"/>
        <v>1</v>
      </c>
      <c r="Q200">
        <f>PMTable!AG198</f>
        <v>21.915299565110274</v>
      </c>
      <c r="R200">
        <f t="shared" si="42"/>
        <v>1</v>
      </c>
      <c r="S200">
        <f>PMTable!AH198</f>
        <v>5.7446732792995041</v>
      </c>
      <c r="T200">
        <f t="shared" si="43"/>
        <v>1</v>
      </c>
      <c r="V200">
        <v>195</v>
      </c>
      <c r="W200">
        <f>PMTable!O198</f>
        <v>0.87925360277333608</v>
      </c>
      <c r="X200">
        <f t="shared" si="44"/>
        <v>0</v>
      </c>
      <c r="Y200">
        <f>PMTable!P198</f>
        <v>0.93867241090161568</v>
      </c>
      <c r="Z200">
        <f t="shared" si="45"/>
        <v>0</v>
      </c>
      <c r="AA200">
        <f>PMTable!Q198</f>
        <v>0.91837801072909209</v>
      </c>
      <c r="AB200">
        <f t="shared" si="46"/>
        <v>0</v>
      </c>
      <c r="AC200">
        <f>PMTable!R198</f>
        <v>0.98451176151250952</v>
      </c>
      <c r="AD200">
        <f t="shared" si="47"/>
        <v>0</v>
      </c>
    </row>
    <row r="201" spans="2:30" x14ac:dyDescent="0.25">
      <c r="B201">
        <v>196</v>
      </c>
      <c r="C201">
        <f>PMTable!W199</f>
        <v>1250</v>
      </c>
      <c r="D201">
        <f t="shared" si="36"/>
        <v>1</v>
      </c>
      <c r="E201">
        <f>PMTable!X199</f>
        <v>2200</v>
      </c>
      <c r="F201">
        <f t="shared" si="37"/>
        <v>1</v>
      </c>
      <c r="G201">
        <f>PMTable!Y199</f>
        <v>1800</v>
      </c>
      <c r="H201">
        <f t="shared" si="38"/>
        <v>1</v>
      </c>
      <c r="I201">
        <f>PMTable!Z199</f>
        <v>2500</v>
      </c>
      <c r="J201">
        <f t="shared" si="39"/>
        <v>1</v>
      </c>
      <c r="L201">
        <v>196</v>
      </c>
      <c r="M201">
        <f>PMTable!AE199</f>
        <v>36.251624997409138</v>
      </c>
      <c r="N201">
        <f t="shared" si="40"/>
        <v>1</v>
      </c>
      <c r="O201">
        <f>PMTable!AF199</f>
        <v>39.330389957992701</v>
      </c>
      <c r="P201">
        <f t="shared" si="41"/>
        <v>1</v>
      </c>
      <c r="Q201">
        <f>PMTable!AG199</f>
        <v>15.48678477522008</v>
      </c>
      <c r="R201">
        <f t="shared" si="42"/>
        <v>1</v>
      </c>
      <c r="S201">
        <f>PMTable!AH199</f>
        <v>0</v>
      </c>
      <c r="T201">
        <f t="shared" si="43"/>
        <v>1</v>
      </c>
      <c r="V201">
        <v>196</v>
      </c>
      <c r="W201">
        <f>PMTable!O199</f>
        <v>0.79765475279184195</v>
      </c>
      <c r="X201">
        <f t="shared" si="44"/>
        <v>0</v>
      </c>
      <c r="Y201">
        <f>PMTable!P199</f>
        <v>0.88969653612027444</v>
      </c>
      <c r="Z201">
        <f t="shared" si="45"/>
        <v>0</v>
      </c>
      <c r="AA201">
        <f>PMTable!Q199</f>
        <v>0.96255392137430396</v>
      </c>
      <c r="AB201">
        <f t="shared" si="46"/>
        <v>0</v>
      </c>
      <c r="AC201">
        <f>PMTable!R199</f>
        <v>1</v>
      </c>
      <c r="AD201">
        <f t="shared" si="47"/>
        <v>0</v>
      </c>
    </row>
    <row r="202" spans="2:30" x14ac:dyDescent="0.25">
      <c r="B202">
        <v>197</v>
      </c>
      <c r="C202">
        <f>PMTable!W200</f>
        <v>1700</v>
      </c>
      <c r="D202">
        <f t="shared" si="36"/>
        <v>1</v>
      </c>
      <c r="E202">
        <f>PMTable!X200</f>
        <v>3000</v>
      </c>
      <c r="F202">
        <f t="shared" si="37"/>
        <v>1</v>
      </c>
      <c r="G202">
        <f>PMTable!Y200</f>
        <v>2200</v>
      </c>
      <c r="H202">
        <f t="shared" si="38"/>
        <v>1</v>
      </c>
      <c r="I202">
        <f>PMTable!Z200</f>
        <v>3600</v>
      </c>
      <c r="J202">
        <f t="shared" si="39"/>
        <v>1</v>
      </c>
      <c r="L202">
        <v>197</v>
      </c>
      <c r="M202">
        <f>PMTable!AE200</f>
        <v>40.989681455508141</v>
      </c>
      <c r="N202">
        <f t="shared" si="40"/>
        <v>1</v>
      </c>
      <c r="O202">
        <f>PMTable!AF200</f>
        <v>28.572460640588087</v>
      </c>
      <c r="P202">
        <f t="shared" si="41"/>
        <v>1</v>
      </c>
      <c r="Q202">
        <f>PMTable!AG200</f>
        <v>26.58995281342791</v>
      </c>
      <c r="R202">
        <f t="shared" si="42"/>
        <v>1</v>
      </c>
      <c r="S202">
        <f>PMTable!AH200</f>
        <v>5.978856456422343</v>
      </c>
      <c r="T202">
        <f t="shared" si="43"/>
        <v>1</v>
      </c>
      <c r="V202">
        <v>197</v>
      </c>
      <c r="W202">
        <f>PMTable!O200</f>
        <v>0.78269956362999404</v>
      </c>
      <c r="X202">
        <f t="shared" si="44"/>
        <v>0</v>
      </c>
      <c r="Y202">
        <f>PMTable!P200</f>
        <v>0.90325443696605034</v>
      </c>
      <c r="Z202">
        <f t="shared" si="45"/>
        <v>0</v>
      </c>
      <c r="AA202">
        <f>PMTable!Q200</f>
        <v>0.9273987999799167</v>
      </c>
      <c r="AB202">
        <f t="shared" si="46"/>
        <v>0</v>
      </c>
      <c r="AC202">
        <f>PMTable!R200</f>
        <v>0.98633513608842016</v>
      </c>
      <c r="AD202">
        <f t="shared" si="47"/>
        <v>0</v>
      </c>
    </row>
    <row r="203" spans="2:30" x14ac:dyDescent="0.25">
      <c r="B203">
        <v>198</v>
      </c>
      <c r="C203">
        <f>PMTable!W201</f>
        <v>1250</v>
      </c>
      <c r="D203">
        <f t="shared" si="36"/>
        <v>1</v>
      </c>
      <c r="E203">
        <f>PMTable!X201</f>
        <v>2400</v>
      </c>
      <c r="F203">
        <f t="shared" si="37"/>
        <v>1</v>
      </c>
      <c r="G203">
        <f>PMTable!Y201</f>
        <v>2600</v>
      </c>
      <c r="H203">
        <f t="shared" si="38"/>
        <v>1</v>
      </c>
      <c r="I203">
        <f>PMTable!Z201</f>
        <v>4700</v>
      </c>
      <c r="J203">
        <f t="shared" si="39"/>
        <v>1</v>
      </c>
      <c r="L203">
        <v>198</v>
      </c>
      <c r="M203">
        <f>PMTable!AE201</f>
        <v>46.260511268188644</v>
      </c>
      <c r="N203">
        <f t="shared" si="40"/>
        <v>1</v>
      </c>
      <c r="O203">
        <f>PMTable!AF201</f>
        <v>35.209807771577772</v>
      </c>
      <c r="P203">
        <f t="shared" si="41"/>
        <v>1</v>
      </c>
      <c r="Q203">
        <f>PMTable!AG201</f>
        <v>8.4757465771135543</v>
      </c>
      <c r="R203">
        <f t="shared" si="42"/>
        <v>1</v>
      </c>
      <c r="S203">
        <f>PMTable!AH201</f>
        <v>13.457792838590441</v>
      </c>
      <c r="T203">
        <f t="shared" si="43"/>
        <v>1</v>
      </c>
      <c r="V203">
        <v>198</v>
      </c>
      <c r="W203">
        <f>PMTable!O201</f>
        <v>0.81741701133094991</v>
      </c>
      <c r="X203">
        <f t="shared" si="44"/>
        <v>0</v>
      </c>
      <c r="Y203">
        <f>PMTable!P201</f>
        <v>0.86459326548506221</v>
      </c>
      <c r="Z203">
        <f t="shared" si="45"/>
        <v>0</v>
      </c>
      <c r="AA203">
        <f>PMTable!Q201</f>
        <v>0.95906943470419748</v>
      </c>
      <c r="AB203">
        <f t="shared" si="46"/>
        <v>0</v>
      </c>
      <c r="AC203">
        <f>PMTable!R201</f>
        <v>0.97221249424678147</v>
      </c>
      <c r="AD203">
        <f t="shared" si="47"/>
        <v>0</v>
      </c>
    </row>
    <row r="204" spans="2:30" x14ac:dyDescent="0.25">
      <c r="B204">
        <v>199</v>
      </c>
      <c r="C204">
        <f>PMTable!W202</f>
        <v>1100</v>
      </c>
      <c r="D204">
        <f t="shared" si="36"/>
        <v>1</v>
      </c>
      <c r="E204">
        <f>PMTable!X202</f>
        <v>1800</v>
      </c>
      <c r="F204">
        <f t="shared" si="37"/>
        <v>1</v>
      </c>
      <c r="G204">
        <f>PMTable!Y202</f>
        <v>2200</v>
      </c>
      <c r="H204">
        <f t="shared" si="38"/>
        <v>1</v>
      </c>
      <c r="I204">
        <f>PMTable!Z202</f>
        <v>3600</v>
      </c>
      <c r="J204">
        <f t="shared" si="39"/>
        <v>1</v>
      </c>
      <c r="L204">
        <v>199</v>
      </c>
      <c r="M204">
        <f>PMTable!AE202</f>
        <v>63.526815254595661</v>
      </c>
      <c r="N204">
        <f t="shared" si="40"/>
        <v>0</v>
      </c>
      <c r="O204">
        <f>PMTable!AF202</f>
        <v>17.875772622292054</v>
      </c>
      <c r="P204">
        <f t="shared" si="41"/>
        <v>1</v>
      </c>
      <c r="Q204">
        <f>PMTable!AG202</f>
        <v>34.85964546801894</v>
      </c>
      <c r="R204">
        <f t="shared" si="42"/>
        <v>1</v>
      </c>
      <c r="S204">
        <f>PMTable!AH202</f>
        <v>7.7886058103479208</v>
      </c>
      <c r="T204">
        <f t="shared" si="43"/>
        <v>1</v>
      </c>
      <c r="V204">
        <v>199</v>
      </c>
      <c r="W204">
        <f>PMTable!O202</f>
        <v>0.82783068113007752</v>
      </c>
      <c r="X204">
        <f t="shared" si="44"/>
        <v>0</v>
      </c>
      <c r="Y204">
        <f>PMTable!P202</f>
        <v>0.95381920194138603</v>
      </c>
      <c r="Z204">
        <f t="shared" si="45"/>
        <v>0</v>
      </c>
      <c r="AA204">
        <f>PMTable!Q202</f>
        <v>0.8883797675183901</v>
      </c>
      <c r="AB204">
        <f t="shared" si="46"/>
        <v>0</v>
      </c>
      <c r="AC204">
        <f>PMTable!R202</f>
        <v>0.98400473365636021</v>
      </c>
      <c r="AD204">
        <f t="shared" si="47"/>
        <v>0</v>
      </c>
    </row>
    <row r="205" spans="2:30" x14ac:dyDescent="0.25">
      <c r="B205">
        <v>200</v>
      </c>
      <c r="C205">
        <f>PMTable!W203</f>
        <v>1100</v>
      </c>
      <c r="D205">
        <f t="shared" si="36"/>
        <v>1</v>
      </c>
      <c r="E205">
        <f>PMTable!X203</f>
        <v>2000</v>
      </c>
      <c r="F205">
        <f t="shared" si="37"/>
        <v>1</v>
      </c>
      <c r="G205">
        <f>PMTable!Y203</f>
        <v>3000</v>
      </c>
      <c r="H205">
        <f t="shared" si="38"/>
        <v>1</v>
      </c>
      <c r="I205">
        <f>PMTable!Z203</f>
        <v>2500</v>
      </c>
      <c r="J205">
        <f t="shared" si="39"/>
        <v>1</v>
      </c>
      <c r="L205">
        <v>200</v>
      </c>
      <c r="M205">
        <f>PMTable!AE203</f>
        <v>12</v>
      </c>
      <c r="N205">
        <f t="shared" si="40"/>
        <v>1</v>
      </c>
      <c r="O205">
        <f>PMTable!AF203</f>
        <v>16</v>
      </c>
      <c r="P205">
        <f t="shared" si="41"/>
        <v>1</v>
      </c>
      <c r="Q205">
        <f>PMTable!AG203</f>
        <v>29.190504349480712</v>
      </c>
      <c r="R205">
        <f t="shared" si="42"/>
        <v>1</v>
      </c>
      <c r="S205">
        <f>PMTable!AH203</f>
        <v>0</v>
      </c>
      <c r="T205">
        <f t="shared" si="43"/>
        <v>1</v>
      </c>
      <c r="V205">
        <v>200</v>
      </c>
      <c r="W205">
        <f>PMTable!O203</f>
        <v>0.84976762026881514</v>
      </c>
      <c r="X205">
        <f t="shared" si="44"/>
        <v>0</v>
      </c>
      <c r="Y205">
        <f>PMTable!P203</f>
        <v>0.94016782189657888</v>
      </c>
      <c r="Z205">
        <f t="shared" si="45"/>
        <v>0</v>
      </c>
      <c r="AA205">
        <f>PMTable!Q203</f>
        <v>0.87741875826636395</v>
      </c>
      <c r="AB205">
        <f t="shared" si="46"/>
        <v>0</v>
      </c>
      <c r="AC205">
        <f>PMTable!R203</f>
        <v>1</v>
      </c>
      <c r="AD205">
        <f t="shared" si="47"/>
        <v>0</v>
      </c>
    </row>
    <row r="206" spans="2:30" x14ac:dyDescent="0.25">
      <c r="B206">
        <v>201</v>
      </c>
      <c r="C206">
        <f>PMTable!W204</f>
        <v>2600</v>
      </c>
      <c r="D206">
        <f t="shared" si="36"/>
        <v>1</v>
      </c>
      <c r="E206">
        <f>PMTable!X204</f>
        <v>2800</v>
      </c>
      <c r="F206">
        <f t="shared" si="37"/>
        <v>1</v>
      </c>
      <c r="G206">
        <f>PMTable!Y204</f>
        <v>2600</v>
      </c>
      <c r="H206">
        <f t="shared" si="38"/>
        <v>1</v>
      </c>
      <c r="I206">
        <f>PMTable!Z204</f>
        <v>3600</v>
      </c>
      <c r="J206">
        <f t="shared" si="39"/>
        <v>1</v>
      </c>
      <c r="L206">
        <v>201</v>
      </c>
      <c r="M206">
        <f>PMTable!AE204</f>
        <v>72.765432578249445</v>
      </c>
      <c r="N206">
        <f t="shared" si="40"/>
        <v>0</v>
      </c>
      <c r="O206">
        <f>PMTable!AF204</f>
        <v>24</v>
      </c>
      <c r="P206">
        <f t="shared" si="41"/>
        <v>1</v>
      </c>
      <c r="Q206">
        <f>PMTable!AG204</f>
        <v>52.512710976255008</v>
      </c>
      <c r="R206">
        <f t="shared" si="42"/>
        <v>1</v>
      </c>
      <c r="S206">
        <f>PMTable!AH204</f>
        <v>6.0377732395312922</v>
      </c>
      <c r="T206">
        <f t="shared" si="43"/>
        <v>1</v>
      </c>
      <c r="V206">
        <v>201</v>
      </c>
      <c r="W206">
        <f>PMTable!O204</f>
        <v>0.61841419327889613</v>
      </c>
      <c r="X206">
        <f t="shared" si="44"/>
        <v>1</v>
      </c>
      <c r="Y206">
        <f>PMTable!P204</f>
        <v>0.89934453568444439</v>
      </c>
      <c r="Z206">
        <f t="shared" si="45"/>
        <v>0</v>
      </c>
      <c r="AA206">
        <f>PMTable!Q204</f>
        <v>0.85515563123515159</v>
      </c>
      <c r="AB206">
        <f t="shared" si="46"/>
        <v>0</v>
      </c>
      <c r="AC206">
        <f>PMTable!R204</f>
        <v>0.98360750049819867</v>
      </c>
      <c r="AD206">
        <f t="shared" si="47"/>
        <v>0</v>
      </c>
    </row>
    <row r="207" spans="2:30" x14ac:dyDescent="0.25">
      <c r="B207">
        <v>202</v>
      </c>
      <c r="C207">
        <f>PMTable!W205</f>
        <v>2300</v>
      </c>
      <c r="D207">
        <f t="shared" si="36"/>
        <v>1</v>
      </c>
      <c r="E207">
        <f>PMTable!X205</f>
        <v>2600</v>
      </c>
      <c r="F207">
        <f t="shared" si="37"/>
        <v>1</v>
      </c>
      <c r="G207">
        <f>PMTable!Y205</f>
        <v>3000</v>
      </c>
      <c r="H207">
        <f t="shared" si="38"/>
        <v>1</v>
      </c>
      <c r="I207">
        <f>PMTable!Z205</f>
        <v>3600</v>
      </c>
      <c r="J207">
        <f t="shared" si="39"/>
        <v>1</v>
      </c>
      <c r="L207">
        <v>202</v>
      </c>
      <c r="M207">
        <f>PMTable!AE205</f>
        <v>104.33642077538191</v>
      </c>
      <c r="N207">
        <f t="shared" si="40"/>
        <v>0</v>
      </c>
      <c r="O207">
        <f>PMTable!AF205</f>
        <v>22</v>
      </c>
      <c r="P207">
        <f t="shared" si="41"/>
        <v>1</v>
      </c>
      <c r="Q207">
        <f>PMTable!AG205</f>
        <v>59.647399299667974</v>
      </c>
      <c r="R207">
        <f t="shared" si="42"/>
        <v>0</v>
      </c>
      <c r="S207">
        <f>PMTable!AH205</f>
        <v>8.0571265981754294</v>
      </c>
      <c r="T207">
        <f t="shared" si="43"/>
        <v>1</v>
      </c>
      <c r="V207">
        <v>202</v>
      </c>
      <c r="W207">
        <f>PMTable!O205</f>
        <v>0.58252306692634903</v>
      </c>
      <c r="X207">
        <f t="shared" si="44"/>
        <v>1</v>
      </c>
      <c r="Y207">
        <f>PMTable!P205</f>
        <v>0.89994096471810991</v>
      </c>
      <c r="Z207">
        <f t="shared" si="45"/>
        <v>0</v>
      </c>
      <c r="AA207">
        <f>PMTable!Q205</f>
        <v>0.83932327342277391</v>
      </c>
      <c r="AB207">
        <f t="shared" si="46"/>
        <v>0</v>
      </c>
      <c r="AC207">
        <f>PMTable!R205</f>
        <v>0.9822986123394718</v>
      </c>
      <c r="AD207">
        <f t="shared" si="47"/>
        <v>0</v>
      </c>
    </row>
    <row r="208" spans="2:30" x14ac:dyDescent="0.25">
      <c r="B208">
        <v>203</v>
      </c>
      <c r="C208">
        <f>PMTable!W206</f>
        <v>2000</v>
      </c>
      <c r="D208">
        <f t="shared" si="36"/>
        <v>1</v>
      </c>
      <c r="E208">
        <f>PMTable!X206</f>
        <v>2800</v>
      </c>
      <c r="F208">
        <f t="shared" si="37"/>
        <v>1</v>
      </c>
      <c r="G208">
        <f>PMTable!Y206</f>
        <v>1400</v>
      </c>
      <c r="H208">
        <f t="shared" si="38"/>
        <v>1</v>
      </c>
      <c r="I208">
        <f>PMTable!Z206</f>
        <v>4700</v>
      </c>
      <c r="J208">
        <f t="shared" si="39"/>
        <v>1</v>
      </c>
      <c r="L208">
        <v>203</v>
      </c>
      <c r="M208">
        <f>PMTable!AE206</f>
        <v>27.885036827798587</v>
      </c>
      <c r="N208">
        <f t="shared" si="40"/>
        <v>1</v>
      </c>
      <c r="O208">
        <f>PMTable!AF206</f>
        <v>24</v>
      </c>
      <c r="P208">
        <f t="shared" si="41"/>
        <v>1</v>
      </c>
      <c r="Q208">
        <f>PMTable!AG206</f>
        <v>13.737137000284704</v>
      </c>
      <c r="R208">
        <f t="shared" si="42"/>
        <v>1</v>
      </c>
      <c r="S208">
        <f>PMTable!AH206</f>
        <v>9.8533893156353116</v>
      </c>
      <c r="T208">
        <f t="shared" si="43"/>
        <v>1</v>
      </c>
      <c r="V208">
        <v>203</v>
      </c>
      <c r="W208">
        <f>PMTable!O206</f>
        <v>0.71281329055103826</v>
      </c>
      <c r="X208">
        <f t="shared" si="44"/>
        <v>0</v>
      </c>
      <c r="Y208">
        <f>PMTable!P206</f>
        <v>0.89664813327925641</v>
      </c>
      <c r="Z208">
        <f t="shared" si="45"/>
        <v>0</v>
      </c>
      <c r="AA208">
        <f>PMTable!Q206</f>
        <v>0.95819074320357867</v>
      </c>
      <c r="AB208">
        <f t="shared" si="46"/>
        <v>0</v>
      </c>
      <c r="AC208">
        <f>PMTable!R206</f>
        <v>0.97170624455620991</v>
      </c>
      <c r="AD208">
        <f t="shared" si="47"/>
        <v>0</v>
      </c>
    </row>
    <row r="209" spans="2:30" x14ac:dyDescent="0.25">
      <c r="B209">
        <v>204</v>
      </c>
      <c r="C209">
        <f>PMTable!W207</f>
        <v>1100</v>
      </c>
      <c r="D209">
        <f t="shared" si="36"/>
        <v>1</v>
      </c>
      <c r="E209">
        <f>PMTable!X207</f>
        <v>3000</v>
      </c>
      <c r="F209">
        <f t="shared" si="37"/>
        <v>1</v>
      </c>
      <c r="G209">
        <f>PMTable!Y207</f>
        <v>2200</v>
      </c>
      <c r="H209">
        <f t="shared" si="38"/>
        <v>1</v>
      </c>
      <c r="I209">
        <f>PMTable!Z207</f>
        <v>2500</v>
      </c>
      <c r="J209">
        <f t="shared" si="39"/>
        <v>1</v>
      </c>
      <c r="L209">
        <v>204</v>
      </c>
      <c r="M209">
        <f>PMTable!AE207</f>
        <v>12</v>
      </c>
      <c r="N209">
        <f t="shared" si="40"/>
        <v>1</v>
      </c>
      <c r="O209">
        <f>PMTable!AF207</f>
        <v>37.263322559951057</v>
      </c>
      <c r="P209">
        <f t="shared" si="41"/>
        <v>1</v>
      </c>
      <c r="Q209">
        <f>PMTable!AG207</f>
        <v>52.417687212334457</v>
      </c>
      <c r="R209">
        <f t="shared" si="42"/>
        <v>1</v>
      </c>
      <c r="S209">
        <f>PMTable!AH207</f>
        <v>0</v>
      </c>
      <c r="T209">
        <f t="shared" si="43"/>
        <v>1</v>
      </c>
      <c r="V209">
        <v>204</v>
      </c>
      <c r="W209">
        <f>PMTable!O207</f>
        <v>0.85618076594173764</v>
      </c>
      <c r="X209">
        <f t="shared" si="44"/>
        <v>0</v>
      </c>
      <c r="Y209">
        <f>PMTable!P207</f>
        <v>0.87717223027295144</v>
      </c>
      <c r="Z209">
        <f t="shared" si="45"/>
        <v>0</v>
      </c>
      <c r="AA209">
        <f>PMTable!Q207</f>
        <v>0.87842383915261224</v>
      </c>
      <c r="AB209">
        <f t="shared" si="46"/>
        <v>0</v>
      </c>
      <c r="AC209">
        <f>PMTable!R207</f>
        <v>1</v>
      </c>
      <c r="AD209">
        <f t="shared" si="47"/>
        <v>0</v>
      </c>
    </row>
    <row r="210" spans="2:30" x14ac:dyDescent="0.25">
      <c r="B210">
        <v>205</v>
      </c>
      <c r="C210">
        <f>PMTable!W208</f>
        <v>1400</v>
      </c>
      <c r="D210">
        <f t="shared" si="36"/>
        <v>1</v>
      </c>
      <c r="E210">
        <f>PMTable!X208</f>
        <v>2200</v>
      </c>
      <c r="F210">
        <f t="shared" si="37"/>
        <v>1</v>
      </c>
      <c r="G210">
        <f>PMTable!Y208</f>
        <v>2600</v>
      </c>
      <c r="H210">
        <f t="shared" si="38"/>
        <v>1</v>
      </c>
      <c r="I210">
        <f>PMTable!Z208</f>
        <v>3600</v>
      </c>
      <c r="J210">
        <f t="shared" si="39"/>
        <v>1</v>
      </c>
      <c r="L210">
        <v>205</v>
      </c>
      <c r="M210">
        <f>PMTable!AE208</f>
        <v>25.73059157632618</v>
      </c>
      <c r="N210">
        <f t="shared" si="40"/>
        <v>1</v>
      </c>
      <c r="O210">
        <f>PMTable!AF208</f>
        <v>18</v>
      </c>
      <c r="P210">
        <f t="shared" si="41"/>
        <v>1</v>
      </c>
      <c r="Q210">
        <f>PMTable!AG208</f>
        <v>37.932227461529095</v>
      </c>
      <c r="R210">
        <f t="shared" si="42"/>
        <v>1</v>
      </c>
      <c r="S210">
        <f>PMTable!AH208</f>
        <v>9.1071726127273571</v>
      </c>
      <c r="T210">
        <f t="shared" si="43"/>
        <v>1</v>
      </c>
      <c r="V210">
        <v>205</v>
      </c>
      <c r="W210">
        <f>PMTable!O208</f>
        <v>0.81071339933993469</v>
      </c>
      <c r="X210">
        <f t="shared" si="44"/>
        <v>0</v>
      </c>
      <c r="Y210">
        <f>PMTable!P208</f>
        <v>0.95226627352386051</v>
      </c>
      <c r="Z210">
        <f t="shared" si="45"/>
        <v>0</v>
      </c>
      <c r="AA210">
        <f>PMTable!Q208</f>
        <v>0.90028776017001289</v>
      </c>
      <c r="AB210">
        <f t="shared" si="46"/>
        <v>0</v>
      </c>
      <c r="AC210">
        <f>PMTable!R208</f>
        <v>0.98275728142898167</v>
      </c>
      <c r="AD210">
        <f t="shared" si="47"/>
        <v>0</v>
      </c>
    </row>
    <row r="211" spans="2:30" x14ac:dyDescent="0.25">
      <c r="B211">
        <v>206</v>
      </c>
      <c r="C211">
        <f>PMTable!W209</f>
        <v>1400</v>
      </c>
      <c r="D211">
        <f t="shared" si="36"/>
        <v>1</v>
      </c>
      <c r="E211">
        <f>PMTable!X209</f>
        <v>2600</v>
      </c>
      <c r="F211">
        <f t="shared" si="37"/>
        <v>1</v>
      </c>
      <c r="G211">
        <f>PMTable!Y209</f>
        <v>1800</v>
      </c>
      <c r="H211">
        <f t="shared" si="38"/>
        <v>1</v>
      </c>
      <c r="I211">
        <f>PMTable!Z209</f>
        <v>2500</v>
      </c>
      <c r="J211">
        <f t="shared" si="39"/>
        <v>1</v>
      </c>
      <c r="L211">
        <v>206</v>
      </c>
      <c r="M211">
        <f>PMTable!AE209</f>
        <v>52.577215931668611</v>
      </c>
      <c r="N211">
        <f t="shared" si="40"/>
        <v>1</v>
      </c>
      <c r="O211">
        <f>PMTable!AF209</f>
        <v>33.740645315628335</v>
      </c>
      <c r="P211">
        <f t="shared" si="41"/>
        <v>1</v>
      </c>
      <c r="Q211">
        <f>PMTable!AG209</f>
        <v>21.69232021768736</v>
      </c>
      <c r="R211">
        <f t="shared" si="42"/>
        <v>1</v>
      </c>
      <c r="S211">
        <f>PMTable!AH209</f>
        <v>0</v>
      </c>
      <c r="T211">
        <f t="shared" si="43"/>
        <v>1</v>
      </c>
      <c r="V211">
        <v>206</v>
      </c>
      <c r="W211">
        <f>PMTable!O209</f>
        <v>0.80420380800661218</v>
      </c>
      <c r="X211">
        <f t="shared" si="44"/>
        <v>0</v>
      </c>
      <c r="Y211">
        <f>PMTable!P209</f>
        <v>0.88518459300313046</v>
      </c>
      <c r="Z211">
        <f t="shared" si="45"/>
        <v>0</v>
      </c>
      <c r="AA211">
        <f>PMTable!Q209</f>
        <v>0.94842815184470486</v>
      </c>
      <c r="AB211">
        <f t="shared" si="46"/>
        <v>0</v>
      </c>
      <c r="AC211">
        <f>PMTable!R209</f>
        <v>1</v>
      </c>
      <c r="AD211">
        <f t="shared" si="47"/>
        <v>0</v>
      </c>
    </row>
    <row r="212" spans="2:30" x14ac:dyDescent="0.25">
      <c r="B212">
        <v>207</v>
      </c>
      <c r="C212">
        <f>PMTable!W210</f>
        <v>2000</v>
      </c>
      <c r="D212">
        <f t="shared" si="36"/>
        <v>1</v>
      </c>
      <c r="E212">
        <f>PMTable!X210</f>
        <v>2800</v>
      </c>
      <c r="F212">
        <f t="shared" si="37"/>
        <v>1</v>
      </c>
      <c r="G212">
        <f>PMTable!Y210</f>
        <v>2200</v>
      </c>
      <c r="H212">
        <f t="shared" si="38"/>
        <v>1</v>
      </c>
      <c r="I212">
        <f>PMTable!Z210</f>
        <v>3600</v>
      </c>
      <c r="J212">
        <f t="shared" si="39"/>
        <v>1</v>
      </c>
      <c r="L212">
        <v>207</v>
      </c>
      <c r="M212">
        <f>PMTable!AE210</f>
        <v>24</v>
      </c>
      <c r="N212">
        <f t="shared" si="40"/>
        <v>1</v>
      </c>
      <c r="O212">
        <f>PMTable!AF210</f>
        <v>34.654039910426413</v>
      </c>
      <c r="P212">
        <f t="shared" si="41"/>
        <v>1</v>
      </c>
      <c r="Q212">
        <f>PMTable!AG210</f>
        <v>33.353879187473311</v>
      </c>
      <c r="R212">
        <f t="shared" si="42"/>
        <v>1</v>
      </c>
      <c r="S212">
        <f>PMTable!AH210</f>
        <v>2.4617520378602959</v>
      </c>
      <c r="T212">
        <f t="shared" si="43"/>
        <v>1</v>
      </c>
      <c r="V212">
        <v>207</v>
      </c>
      <c r="W212">
        <f>PMTable!O210</f>
        <v>0.73196551376868912</v>
      </c>
      <c r="X212">
        <f t="shared" si="44"/>
        <v>0</v>
      </c>
      <c r="Y212">
        <f>PMTable!P210</f>
        <v>0.86248942282498697</v>
      </c>
      <c r="Z212">
        <f t="shared" si="45"/>
        <v>0</v>
      </c>
      <c r="AA212">
        <f>PMTable!Q210</f>
        <v>0.91217005190062206</v>
      </c>
      <c r="AB212">
        <f t="shared" si="46"/>
        <v>0</v>
      </c>
      <c r="AC212">
        <f>PMTable!R210</f>
        <v>0.98966688357999399</v>
      </c>
      <c r="AD212">
        <f t="shared" si="47"/>
        <v>0</v>
      </c>
    </row>
    <row r="213" spans="2:30" x14ac:dyDescent="0.25">
      <c r="B213">
        <v>208</v>
      </c>
      <c r="C213">
        <f>PMTable!W211</f>
        <v>1700</v>
      </c>
      <c r="D213">
        <f t="shared" si="36"/>
        <v>1</v>
      </c>
      <c r="E213">
        <f>PMTable!X211</f>
        <v>3600</v>
      </c>
      <c r="F213">
        <f t="shared" si="37"/>
        <v>1</v>
      </c>
      <c r="G213">
        <f>PMTable!Y211</f>
        <v>2600</v>
      </c>
      <c r="H213">
        <f t="shared" si="38"/>
        <v>1</v>
      </c>
      <c r="I213">
        <f>PMTable!Z211</f>
        <v>3600</v>
      </c>
      <c r="J213">
        <f t="shared" si="39"/>
        <v>1</v>
      </c>
      <c r="L213">
        <v>208</v>
      </c>
      <c r="M213">
        <f>PMTable!AE211</f>
        <v>58.793662081589233</v>
      </c>
      <c r="N213">
        <f t="shared" si="40"/>
        <v>0</v>
      </c>
      <c r="O213">
        <f>PMTable!AF211</f>
        <v>39.745444126183671</v>
      </c>
      <c r="P213">
        <f t="shared" si="41"/>
        <v>1</v>
      </c>
      <c r="Q213">
        <f>PMTable!AG211</f>
        <v>44.365855527138876</v>
      </c>
      <c r="R213">
        <f t="shared" si="42"/>
        <v>1</v>
      </c>
      <c r="S213">
        <f>PMTable!AH211</f>
        <v>6.8048752545620435</v>
      </c>
      <c r="T213">
        <f t="shared" si="43"/>
        <v>1</v>
      </c>
      <c r="V213">
        <v>208</v>
      </c>
      <c r="W213">
        <f>PMTable!O211</f>
        <v>0.75697550921754297</v>
      </c>
      <c r="X213">
        <f t="shared" si="44"/>
        <v>0</v>
      </c>
      <c r="Y213">
        <f>PMTable!P211</f>
        <v>0.8725880376745645</v>
      </c>
      <c r="Z213">
        <f t="shared" si="45"/>
        <v>0</v>
      </c>
      <c r="AA213">
        <f>PMTable!Q211</f>
        <v>0.85615265593089274</v>
      </c>
      <c r="AB213">
        <f t="shared" si="46"/>
        <v>0</v>
      </c>
      <c r="AC213">
        <f>PMTable!R211</f>
        <v>0.98608266507924347</v>
      </c>
      <c r="AD213">
        <f t="shared" si="47"/>
        <v>0</v>
      </c>
    </row>
    <row r="214" spans="2:30" x14ac:dyDescent="0.25">
      <c r="B214">
        <v>209</v>
      </c>
      <c r="C214">
        <f>PMTable!W212</f>
        <v>1100</v>
      </c>
      <c r="D214">
        <f t="shared" si="36"/>
        <v>1</v>
      </c>
      <c r="E214">
        <f>PMTable!X212</f>
        <v>2200</v>
      </c>
      <c r="F214">
        <f t="shared" si="37"/>
        <v>1</v>
      </c>
      <c r="G214">
        <f>PMTable!Y212</f>
        <v>3000</v>
      </c>
      <c r="H214">
        <f t="shared" si="38"/>
        <v>1</v>
      </c>
      <c r="I214">
        <f>PMTable!Z212</f>
        <v>4700</v>
      </c>
      <c r="J214">
        <f t="shared" si="39"/>
        <v>1</v>
      </c>
      <c r="L214">
        <v>209</v>
      </c>
      <c r="M214">
        <f>PMTable!AE212</f>
        <v>51.130145722040652</v>
      </c>
      <c r="N214">
        <f t="shared" si="40"/>
        <v>1</v>
      </c>
      <c r="O214">
        <f>PMTable!AF212</f>
        <v>19.672522619592428</v>
      </c>
      <c r="P214">
        <f t="shared" si="41"/>
        <v>1</v>
      </c>
      <c r="Q214">
        <f>PMTable!AG212</f>
        <v>56.964970484582381</v>
      </c>
      <c r="R214">
        <f t="shared" si="42"/>
        <v>0</v>
      </c>
      <c r="S214">
        <f>PMTable!AH212</f>
        <v>7.3345503312286553</v>
      </c>
      <c r="T214">
        <f t="shared" si="43"/>
        <v>1</v>
      </c>
      <c r="V214">
        <v>209</v>
      </c>
      <c r="W214">
        <f>PMTable!O212</f>
        <v>0.84578897458357705</v>
      </c>
      <c r="X214">
        <f t="shared" si="44"/>
        <v>0</v>
      </c>
      <c r="Y214">
        <f>PMTable!P212</f>
        <v>0.93535234010752333</v>
      </c>
      <c r="Z214">
        <f t="shared" si="45"/>
        <v>0</v>
      </c>
      <c r="AA214">
        <f>PMTable!Q212</f>
        <v>0.82802314480467032</v>
      </c>
      <c r="AB214">
        <f t="shared" si="46"/>
        <v>0</v>
      </c>
      <c r="AC214">
        <f>PMTable!R212</f>
        <v>0.97480245314872915</v>
      </c>
      <c r="AD214">
        <f t="shared" si="47"/>
        <v>0</v>
      </c>
    </row>
    <row r="215" spans="2:30" x14ac:dyDescent="0.25">
      <c r="B215">
        <v>210</v>
      </c>
      <c r="C215">
        <f>PMTable!W213</f>
        <v>1400</v>
      </c>
      <c r="D215">
        <f t="shared" si="36"/>
        <v>1</v>
      </c>
      <c r="E215">
        <f>PMTable!X213</f>
        <v>2200</v>
      </c>
      <c r="F215">
        <f t="shared" si="37"/>
        <v>1</v>
      </c>
      <c r="G215">
        <f>PMTable!Y213</f>
        <v>2600</v>
      </c>
      <c r="H215">
        <f t="shared" si="38"/>
        <v>1</v>
      </c>
      <c r="I215">
        <f>PMTable!Z213</f>
        <v>2500</v>
      </c>
      <c r="J215">
        <f t="shared" si="39"/>
        <v>1</v>
      </c>
      <c r="L215">
        <v>210</v>
      </c>
      <c r="M215">
        <f>PMTable!AE213</f>
        <v>57.559329909599327</v>
      </c>
      <c r="N215">
        <f t="shared" si="40"/>
        <v>0</v>
      </c>
      <c r="O215">
        <f>PMTable!AF213</f>
        <v>18</v>
      </c>
      <c r="P215">
        <f t="shared" si="41"/>
        <v>1</v>
      </c>
      <c r="Q215">
        <f>PMTable!AG213</f>
        <v>35.204062517117642</v>
      </c>
      <c r="R215">
        <f t="shared" si="42"/>
        <v>1</v>
      </c>
      <c r="S215">
        <f>PMTable!AH213</f>
        <v>0</v>
      </c>
      <c r="T215">
        <f t="shared" si="43"/>
        <v>1</v>
      </c>
      <c r="V215">
        <v>210</v>
      </c>
      <c r="W215">
        <f>PMTable!O213</f>
        <v>0.79631495269128705</v>
      </c>
      <c r="X215">
        <f t="shared" si="44"/>
        <v>0</v>
      </c>
      <c r="Y215">
        <f>PMTable!P213</f>
        <v>0.91755812794311997</v>
      </c>
      <c r="Z215">
        <f t="shared" si="45"/>
        <v>0</v>
      </c>
      <c r="AA215">
        <f>PMTable!Q213</f>
        <v>0.91056376171892484</v>
      </c>
      <c r="AB215">
        <f t="shared" si="46"/>
        <v>0</v>
      </c>
      <c r="AC215">
        <f>PMTable!R213</f>
        <v>1</v>
      </c>
      <c r="AD215">
        <f t="shared" si="47"/>
        <v>0</v>
      </c>
    </row>
    <row r="216" spans="2:30" x14ac:dyDescent="0.25">
      <c r="B216">
        <v>211</v>
      </c>
      <c r="C216">
        <f>PMTable!W214</f>
        <v>1850</v>
      </c>
      <c r="D216">
        <f t="shared" si="36"/>
        <v>1</v>
      </c>
      <c r="E216">
        <f>PMTable!X214</f>
        <v>3400</v>
      </c>
      <c r="F216">
        <f t="shared" si="37"/>
        <v>1</v>
      </c>
      <c r="G216">
        <f>PMTable!Y214</f>
        <v>2600</v>
      </c>
      <c r="H216">
        <f t="shared" si="38"/>
        <v>1</v>
      </c>
      <c r="I216">
        <f>PMTable!Z214</f>
        <v>5800</v>
      </c>
      <c r="J216">
        <f t="shared" si="39"/>
        <v>0</v>
      </c>
      <c r="L216">
        <v>211</v>
      </c>
      <c r="M216">
        <f>PMTable!AE214</f>
        <v>49.398975541847769</v>
      </c>
      <c r="N216">
        <f t="shared" si="40"/>
        <v>1</v>
      </c>
      <c r="O216">
        <f>PMTable!AF214</f>
        <v>57.617418247911104</v>
      </c>
      <c r="P216">
        <f t="shared" si="41"/>
        <v>0</v>
      </c>
      <c r="Q216">
        <f>PMTable!AG214</f>
        <v>22.761577851997799</v>
      </c>
      <c r="R216">
        <f t="shared" si="42"/>
        <v>1</v>
      </c>
      <c r="S216">
        <f>PMTable!AH214</f>
        <v>11.633210744712118</v>
      </c>
      <c r="T216">
        <f t="shared" si="43"/>
        <v>1</v>
      </c>
      <c r="V216">
        <v>211</v>
      </c>
      <c r="W216">
        <f>PMTable!O214</f>
        <v>0.69804634849874836</v>
      </c>
      <c r="X216">
        <f t="shared" si="44"/>
        <v>1</v>
      </c>
      <c r="Y216">
        <f>PMTable!P214</f>
        <v>0.89459802867868676</v>
      </c>
      <c r="Z216">
        <f t="shared" si="45"/>
        <v>0</v>
      </c>
      <c r="AA216">
        <f>PMTable!Q214</f>
        <v>0.89548437368861555</v>
      </c>
      <c r="AB216">
        <f t="shared" si="46"/>
        <v>0</v>
      </c>
      <c r="AC216">
        <f>PMTable!R214</f>
        <v>0.96738655684932018</v>
      </c>
      <c r="AD216">
        <f t="shared" si="47"/>
        <v>0</v>
      </c>
    </row>
    <row r="217" spans="2:30" x14ac:dyDescent="0.25">
      <c r="B217">
        <v>212</v>
      </c>
      <c r="C217">
        <f>PMTable!W215</f>
        <v>1550</v>
      </c>
      <c r="D217">
        <f t="shared" si="36"/>
        <v>1</v>
      </c>
      <c r="E217">
        <f>PMTable!X215</f>
        <v>1400</v>
      </c>
      <c r="F217">
        <f t="shared" si="37"/>
        <v>1</v>
      </c>
      <c r="G217">
        <f>PMTable!Y215</f>
        <v>2200</v>
      </c>
      <c r="H217">
        <f t="shared" si="38"/>
        <v>1</v>
      </c>
      <c r="I217">
        <f>PMTable!Z215</f>
        <v>2500</v>
      </c>
      <c r="J217">
        <f t="shared" si="39"/>
        <v>1</v>
      </c>
      <c r="L217">
        <v>212</v>
      </c>
      <c r="M217">
        <f>PMTable!AE215</f>
        <v>33.908727998453863</v>
      </c>
      <c r="N217">
        <f t="shared" si="40"/>
        <v>1</v>
      </c>
      <c r="O217">
        <f>PMTable!AF215</f>
        <v>16.892632136421494</v>
      </c>
      <c r="P217">
        <f t="shared" si="41"/>
        <v>1</v>
      </c>
      <c r="Q217">
        <f>PMTable!AG215</f>
        <v>25.776339622916922</v>
      </c>
      <c r="R217">
        <f t="shared" si="42"/>
        <v>1</v>
      </c>
      <c r="S217">
        <f>PMTable!AH215</f>
        <v>0</v>
      </c>
      <c r="T217">
        <f t="shared" si="43"/>
        <v>1</v>
      </c>
      <c r="V217">
        <v>212</v>
      </c>
      <c r="W217">
        <f>PMTable!O215</f>
        <v>0.79857826001052135</v>
      </c>
      <c r="X217">
        <f t="shared" si="44"/>
        <v>0</v>
      </c>
      <c r="Y217">
        <f>PMTable!P215</f>
        <v>0.95689863147587795</v>
      </c>
      <c r="Z217">
        <f t="shared" si="45"/>
        <v>0</v>
      </c>
      <c r="AA217">
        <f>PMTable!Q215</f>
        <v>0.9114429521531936</v>
      </c>
      <c r="AB217">
        <f t="shared" si="46"/>
        <v>0</v>
      </c>
      <c r="AC217">
        <f>PMTable!R215</f>
        <v>1</v>
      </c>
      <c r="AD217">
        <f t="shared" si="47"/>
        <v>0</v>
      </c>
    </row>
    <row r="218" spans="2:30" x14ac:dyDescent="0.25">
      <c r="B218">
        <v>213</v>
      </c>
      <c r="C218">
        <f>PMTable!W216</f>
        <v>2000</v>
      </c>
      <c r="D218">
        <f t="shared" si="36"/>
        <v>1</v>
      </c>
      <c r="E218">
        <f>PMTable!X216</f>
        <v>3000</v>
      </c>
      <c r="F218">
        <f t="shared" si="37"/>
        <v>1</v>
      </c>
      <c r="G218">
        <f>PMTable!Y216</f>
        <v>1800</v>
      </c>
      <c r="H218">
        <f t="shared" si="38"/>
        <v>1</v>
      </c>
      <c r="I218">
        <f>PMTable!Z216</f>
        <v>2500</v>
      </c>
      <c r="J218">
        <f t="shared" si="39"/>
        <v>1</v>
      </c>
      <c r="L218">
        <v>213</v>
      </c>
      <c r="M218">
        <f>PMTable!AE216</f>
        <v>68.436065742881823</v>
      </c>
      <c r="N218">
        <f t="shared" si="40"/>
        <v>0</v>
      </c>
      <c r="O218">
        <f>PMTable!AF216</f>
        <v>42.841494599208097</v>
      </c>
      <c r="P218">
        <f t="shared" si="41"/>
        <v>1</v>
      </c>
      <c r="Q218">
        <f>PMTable!AG216</f>
        <v>24.211303846522675</v>
      </c>
      <c r="R218">
        <f t="shared" si="42"/>
        <v>1</v>
      </c>
      <c r="S218">
        <f>PMTable!AH216</f>
        <v>0</v>
      </c>
      <c r="T218">
        <f t="shared" si="43"/>
        <v>1</v>
      </c>
      <c r="V218">
        <v>213</v>
      </c>
      <c r="W218">
        <f>PMTable!O216</f>
        <v>0.71050039649188013</v>
      </c>
      <c r="X218">
        <f t="shared" si="44"/>
        <v>0</v>
      </c>
      <c r="Y218">
        <f>PMTable!P216</f>
        <v>0.88246609071962068</v>
      </c>
      <c r="Z218">
        <f t="shared" si="45"/>
        <v>0</v>
      </c>
      <c r="AA218">
        <f>PMTable!Q216</f>
        <v>0.94012867556411384</v>
      </c>
      <c r="AB218">
        <f t="shared" si="46"/>
        <v>0</v>
      </c>
      <c r="AC218">
        <f>PMTable!R216</f>
        <v>1</v>
      </c>
      <c r="AD218">
        <f t="shared" si="47"/>
        <v>0</v>
      </c>
    </row>
    <row r="219" spans="2:30" x14ac:dyDescent="0.25">
      <c r="B219">
        <v>214</v>
      </c>
      <c r="C219">
        <f>PMTable!W217</f>
        <v>2450</v>
      </c>
      <c r="D219">
        <f t="shared" si="36"/>
        <v>1</v>
      </c>
      <c r="E219">
        <f>PMTable!X217</f>
        <v>2800</v>
      </c>
      <c r="F219">
        <f t="shared" si="37"/>
        <v>1</v>
      </c>
      <c r="G219">
        <f>PMTable!Y217</f>
        <v>1800</v>
      </c>
      <c r="H219">
        <f t="shared" si="38"/>
        <v>1</v>
      </c>
      <c r="I219">
        <f>PMTable!Z217</f>
        <v>3600</v>
      </c>
      <c r="J219">
        <f t="shared" si="39"/>
        <v>1</v>
      </c>
      <c r="L219">
        <v>214</v>
      </c>
      <c r="M219">
        <f>PMTable!AE217</f>
        <v>91.671907665324994</v>
      </c>
      <c r="N219">
        <f t="shared" si="40"/>
        <v>0</v>
      </c>
      <c r="O219">
        <f>PMTable!AF217</f>
        <v>40.311529505693791</v>
      </c>
      <c r="P219">
        <f t="shared" si="41"/>
        <v>1</v>
      </c>
      <c r="Q219">
        <f>PMTable!AG217</f>
        <v>20.180704560174714</v>
      </c>
      <c r="R219">
        <f t="shared" si="42"/>
        <v>1</v>
      </c>
      <c r="S219">
        <f>PMTable!AH217</f>
        <v>5.9685641320147944</v>
      </c>
      <c r="T219">
        <f t="shared" si="43"/>
        <v>1</v>
      </c>
      <c r="V219">
        <v>214</v>
      </c>
      <c r="W219">
        <f>PMTable!O217</f>
        <v>0.61103833210867509</v>
      </c>
      <c r="X219">
        <f t="shared" si="44"/>
        <v>1</v>
      </c>
      <c r="Y219">
        <f>PMTable!P217</f>
        <v>0.91374605302808742</v>
      </c>
      <c r="Z219">
        <f t="shared" si="45"/>
        <v>0</v>
      </c>
      <c r="AA219">
        <f>PMTable!Q217</f>
        <v>0.95153523235185233</v>
      </c>
      <c r="AB219">
        <f t="shared" si="46"/>
        <v>0</v>
      </c>
      <c r="AC219">
        <f>PMTable!R217</f>
        <v>0.98667895168118613</v>
      </c>
      <c r="AD219">
        <f t="shared" si="47"/>
        <v>0</v>
      </c>
    </row>
    <row r="220" spans="2:30" x14ac:dyDescent="0.25">
      <c r="B220">
        <v>215</v>
      </c>
      <c r="C220">
        <f>PMTable!W218</f>
        <v>2450</v>
      </c>
      <c r="D220">
        <f t="shared" si="36"/>
        <v>1</v>
      </c>
      <c r="E220">
        <f>PMTable!X218</f>
        <v>2800</v>
      </c>
      <c r="F220">
        <f t="shared" si="37"/>
        <v>1</v>
      </c>
      <c r="G220">
        <f>PMTable!Y218</f>
        <v>3000</v>
      </c>
      <c r="H220">
        <f t="shared" si="38"/>
        <v>1</v>
      </c>
      <c r="I220">
        <f>PMTable!Z218</f>
        <v>3600</v>
      </c>
      <c r="J220">
        <f t="shared" si="39"/>
        <v>1</v>
      </c>
      <c r="L220">
        <v>215</v>
      </c>
      <c r="M220">
        <f>PMTable!AE218</f>
        <v>76.483600230223502</v>
      </c>
      <c r="N220">
        <f t="shared" si="40"/>
        <v>0</v>
      </c>
      <c r="O220">
        <f>PMTable!AF218</f>
        <v>40.866903161380918</v>
      </c>
      <c r="P220">
        <f t="shared" si="41"/>
        <v>1</v>
      </c>
      <c r="Q220">
        <f>PMTable!AG218</f>
        <v>25.394175877677991</v>
      </c>
      <c r="R220">
        <f t="shared" si="42"/>
        <v>1</v>
      </c>
      <c r="S220">
        <f>PMTable!AH218</f>
        <v>7.2703241729996195</v>
      </c>
      <c r="T220">
        <f t="shared" si="43"/>
        <v>1</v>
      </c>
      <c r="V220">
        <v>215</v>
      </c>
      <c r="W220">
        <f>PMTable!O218</f>
        <v>0.62503474603025111</v>
      </c>
      <c r="X220">
        <f t="shared" si="44"/>
        <v>1</v>
      </c>
      <c r="Y220">
        <f>PMTable!P218</f>
        <v>0.90528863497956269</v>
      </c>
      <c r="Z220">
        <f t="shared" si="45"/>
        <v>0</v>
      </c>
      <c r="AA220">
        <f>PMTable!Q218</f>
        <v>0.8848008590041837</v>
      </c>
      <c r="AB220">
        <f t="shared" si="46"/>
        <v>0</v>
      </c>
      <c r="AC220">
        <f>PMTable!R218</f>
        <v>0.98341866613989637</v>
      </c>
      <c r="AD220">
        <f t="shared" si="47"/>
        <v>0</v>
      </c>
    </row>
    <row r="221" spans="2:30" x14ac:dyDescent="0.25">
      <c r="B221">
        <v>216</v>
      </c>
      <c r="C221">
        <f>PMTable!W219</f>
        <v>1550</v>
      </c>
      <c r="D221">
        <f t="shared" si="36"/>
        <v>1</v>
      </c>
      <c r="E221">
        <f>PMTable!X219</f>
        <v>3600</v>
      </c>
      <c r="F221">
        <f t="shared" si="37"/>
        <v>1</v>
      </c>
      <c r="G221">
        <f>PMTable!Y219</f>
        <v>1400</v>
      </c>
      <c r="H221">
        <f t="shared" si="38"/>
        <v>1</v>
      </c>
      <c r="I221">
        <f>PMTable!Z219</f>
        <v>2500</v>
      </c>
      <c r="J221">
        <f t="shared" si="39"/>
        <v>1</v>
      </c>
      <c r="L221">
        <v>216</v>
      </c>
      <c r="M221">
        <f>PMTable!AE219</f>
        <v>18</v>
      </c>
      <c r="N221">
        <f t="shared" si="40"/>
        <v>1</v>
      </c>
      <c r="O221">
        <f>PMTable!AF219</f>
        <v>39.601072626774219</v>
      </c>
      <c r="P221">
        <f t="shared" si="41"/>
        <v>1</v>
      </c>
      <c r="Q221">
        <f>PMTable!AG219</f>
        <v>11.787884169467418</v>
      </c>
      <c r="R221">
        <f t="shared" si="42"/>
        <v>1</v>
      </c>
      <c r="S221">
        <f>PMTable!AH219</f>
        <v>0</v>
      </c>
      <c r="T221">
        <f t="shared" si="43"/>
        <v>1</v>
      </c>
      <c r="V221">
        <v>216</v>
      </c>
      <c r="W221">
        <f>PMTable!O219</f>
        <v>0.80868969608329999</v>
      </c>
      <c r="X221">
        <f t="shared" si="44"/>
        <v>0</v>
      </c>
      <c r="Y221">
        <f>PMTable!P219</f>
        <v>0.8872251116001979</v>
      </c>
      <c r="Z221">
        <f t="shared" si="45"/>
        <v>0</v>
      </c>
      <c r="AA221">
        <f>PMTable!Q219</f>
        <v>0.96992334023032134</v>
      </c>
      <c r="AB221">
        <f t="shared" si="46"/>
        <v>0</v>
      </c>
      <c r="AC221">
        <f>PMTable!R219</f>
        <v>1</v>
      </c>
      <c r="AD221">
        <f t="shared" si="47"/>
        <v>0</v>
      </c>
    </row>
    <row r="222" spans="2:30" x14ac:dyDescent="0.25">
      <c r="B222">
        <v>217</v>
      </c>
      <c r="C222">
        <f>PMTable!W220</f>
        <v>1700</v>
      </c>
      <c r="D222">
        <f t="shared" si="36"/>
        <v>1</v>
      </c>
      <c r="E222">
        <f>PMTable!X220</f>
        <v>2400</v>
      </c>
      <c r="F222">
        <f t="shared" si="37"/>
        <v>1</v>
      </c>
      <c r="G222">
        <f>PMTable!Y220</f>
        <v>3000</v>
      </c>
      <c r="H222">
        <f t="shared" si="38"/>
        <v>1</v>
      </c>
      <c r="I222">
        <f>PMTable!Z220</f>
        <v>6900</v>
      </c>
      <c r="J222">
        <f t="shared" si="39"/>
        <v>0</v>
      </c>
      <c r="L222">
        <v>217</v>
      </c>
      <c r="M222">
        <f>PMTable!AE220</f>
        <v>72.435610331710379</v>
      </c>
      <c r="N222">
        <f t="shared" si="40"/>
        <v>0</v>
      </c>
      <c r="O222">
        <f>PMTable!AF220</f>
        <v>27.715777613555108</v>
      </c>
      <c r="P222">
        <f t="shared" si="41"/>
        <v>1</v>
      </c>
      <c r="Q222">
        <f>PMTable!AG220</f>
        <v>69.206503238545508</v>
      </c>
      <c r="R222">
        <f t="shared" si="42"/>
        <v>0</v>
      </c>
      <c r="S222">
        <f>PMTable!AH220</f>
        <v>25.723987215664142</v>
      </c>
      <c r="T222">
        <f t="shared" si="43"/>
        <v>1</v>
      </c>
      <c r="V222">
        <v>217</v>
      </c>
      <c r="W222">
        <f>PMTable!O220</f>
        <v>0.72774298255507497</v>
      </c>
      <c r="X222">
        <f t="shared" si="44"/>
        <v>0</v>
      </c>
      <c r="Y222">
        <f>PMTable!P220</f>
        <v>0.92425468564304214</v>
      </c>
      <c r="Z222">
        <f t="shared" si="45"/>
        <v>0</v>
      </c>
      <c r="AA222">
        <f>PMTable!Q220</f>
        <v>0.85072142523752547</v>
      </c>
      <c r="AB222">
        <f t="shared" si="46"/>
        <v>0</v>
      </c>
      <c r="AC222">
        <f>PMTable!R220</f>
        <v>0.92858390520664247</v>
      </c>
      <c r="AD222">
        <f t="shared" si="47"/>
        <v>0</v>
      </c>
    </row>
    <row r="223" spans="2:30" x14ac:dyDescent="0.25">
      <c r="B223">
        <v>218</v>
      </c>
      <c r="C223">
        <f>PMTable!W221</f>
        <v>350</v>
      </c>
      <c r="D223">
        <f t="shared" si="36"/>
        <v>1</v>
      </c>
      <c r="E223">
        <f>PMTable!X221</f>
        <v>3400</v>
      </c>
      <c r="F223">
        <f t="shared" si="37"/>
        <v>1</v>
      </c>
      <c r="G223">
        <f>PMTable!Y221</f>
        <v>2600</v>
      </c>
      <c r="H223">
        <f t="shared" si="38"/>
        <v>1</v>
      </c>
      <c r="I223">
        <f>PMTable!Z221</f>
        <v>2500</v>
      </c>
      <c r="J223">
        <f t="shared" si="39"/>
        <v>1</v>
      </c>
      <c r="L223">
        <v>218</v>
      </c>
      <c r="M223">
        <f>PMTable!AE221</f>
        <v>4.2099926214931891</v>
      </c>
      <c r="N223">
        <f t="shared" si="40"/>
        <v>1</v>
      </c>
      <c r="O223">
        <f>PMTable!AF221</f>
        <v>59.901189062953193</v>
      </c>
      <c r="P223">
        <f t="shared" si="41"/>
        <v>0</v>
      </c>
      <c r="Q223">
        <f>PMTable!AG221</f>
        <v>57.709405055799316</v>
      </c>
      <c r="R223">
        <f t="shared" si="42"/>
        <v>0</v>
      </c>
      <c r="S223">
        <f>PMTable!AH221</f>
        <v>0</v>
      </c>
      <c r="T223">
        <f t="shared" si="43"/>
        <v>1</v>
      </c>
      <c r="V223">
        <v>218</v>
      </c>
      <c r="W223">
        <f>PMTable!O221</f>
        <v>0.97458200691527697</v>
      </c>
      <c r="X223">
        <f t="shared" si="44"/>
        <v>0</v>
      </c>
      <c r="Y223">
        <f>PMTable!P221</f>
        <v>0.84020035479252742</v>
      </c>
      <c r="Z223">
        <f t="shared" si="45"/>
        <v>0</v>
      </c>
      <c r="AA223">
        <f>PMTable!Q221</f>
        <v>0.88488159428676505</v>
      </c>
      <c r="AB223">
        <f t="shared" si="46"/>
        <v>0</v>
      </c>
      <c r="AC223">
        <f>PMTable!R221</f>
        <v>1</v>
      </c>
      <c r="AD223">
        <f t="shared" si="47"/>
        <v>0</v>
      </c>
    </row>
    <row r="224" spans="2:30" x14ac:dyDescent="0.25">
      <c r="B224">
        <v>219</v>
      </c>
      <c r="C224">
        <f>PMTable!W222</f>
        <v>2750</v>
      </c>
      <c r="D224">
        <f t="shared" si="36"/>
        <v>1</v>
      </c>
      <c r="E224">
        <f>PMTable!X222</f>
        <v>2600</v>
      </c>
      <c r="F224">
        <f t="shared" si="37"/>
        <v>1</v>
      </c>
      <c r="G224">
        <f>PMTable!Y222</f>
        <v>1800</v>
      </c>
      <c r="H224">
        <f t="shared" si="38"/>
        <v>1</v>
      </c>
      <c r="I224">
        <f>PMTable!Z222</f>
        <v>5800</v>
      </c>
      <c r="J224">
        <f t="shared" si="39"/>
        <v>0</v>
      </c>
      <c r="L224">
        <v>219</v>
      </c>
      <c r="M224">
        <f>PMTable!AE222</f>
        <v>114.79604862135965</v>
      </c>
      <c r="N224">
        <f t="shared" si="40"/>
        <v>0</v>
      </c>
      <c r="O224">
        <f>PMTable!AF222</f>
        <v>38.326600761947518</v>
      </c>
      <c r="P224">
        <f t="shared" si="41"/>
        <v>1</v>
      </c>
      <c r="Q224">
        <f>PMTable!AG222</f>
        <v>19.46739399400257</v>
      </c>
      <c r="R224">
        <f t="shared" si="42"/>
        <v>1</v>
      </c>
      <c r="S224">
        <f>PMTable!AH222</f>
        <v>6.9488579768042582</v>
      </c>
      <c r="T224">
        <f t="shared" si="43"/>
        <v>1</v>
      </c>
      <c r="V224">
        <v>219</v>
      </c>
      <c r="W224">
        <f>PMTable!O222</f>
        <v>0.50884428673180648</v>
      </c>
      <c r="X224">
        <f t="shared" si="44"/>
        <v>1</v>
      </c>
      <c r="Y224">
        <f>PMTable!P222</f>
        <v>0.87753073031670337</v>
      </c>
      <c r="Z224">
        <f t="shared" si="45"/>
        <v>0</v>
      </c>
      <c r="AA224">
        <f>PMTable!Q222</f>
        <v>0.93227934070083562</v>
      </c>
      <c r="AB224">
        <f t="shared" si="46"/>
        <v>0</v>
      </c>
      <c r="AC224">
        <f>PMTable!R222</f>
        <v>0.97016252413424509</v>
      </c>
      <c r="AD224">
        <f t="shared" si="47"/>
        <v>0</v>
      </c>
    </row>
    <row r="225" spans="2:30" x14ac:dyDescent="0.25">
      <c r="B225">
        <v>220</v>
      </c>
      <c r="C225">
        <f>PMTable!W223</f>
        <v>1700</v>
      </c>
      <c r="D225">
        <f t="shared" si="36"/>
        <v>1</v>
      </c>
      <c r="E225">
        <f>PMTable!X223</f>
        <v>2600</v>
      </c>
      <c r="F225">
        <f t="shared" si="37"/>
        <v>1</v>
      </c>
      <c r="G225">
        <f>PMTable!Y223</f>
        <v>2200</v>
      </c>
      <c r="H225">
        <f t="shared" si="38"/>
        <v>1</v>
      </c>
      <c r="I225">
        <f>PMTable!Z223</f>
        <v>3600</v>
      </c>
      <c r="J225">
        <f t="shared" si="39"/>
        <v>1</v>
      </c>
      <c r="L225">
        <v>220</v>
      </c>
      <c r="M225">
        <f>PMTable!AE223</f>
        <v>58.537815580114355</v>
      </c>
      <c r="N225">
        <f t="shared" si="40"/>
        <v>0</v>
      </c>
      <c r="O225">
        <f>PMTable!AF223</f>
        <v>28.419145267326147</v>
      </c>
      <c r="P225">
        <f t="shared" si="41"/>
        <v>1</v>
      </c>
      <c r="Q225">
        <f>PMTable!AG223</f>
        <v>31.339181160929602</v>
      </c>
      <c r="R225">
        <f t="shared" si="42"/>
        <v>1</v>
      </c>
      <c r="S225">
        <f>PMTable!AH223</f>
        <v>7.1613865976347677</v>
      </c>
      <c r="T225">
        <f t="shared" si="43"/>
        <v>1</v>
      </c>
      <c r="V225">
        <v>220</v>
      </c>
      <c r="W225">
        <f>PMTable!O223</f>
        <v>0.73741058237777302</v>
      </c>
      <c r="X225">
        <f t="shared" si="44"/>
        <v>0</v>
      </c>
      <c r="Y225">
        <f>PMTable!P223</f>
        <v>0.86698812553467774</v>
      </c>
      <c r="Z225">
        <f t="shared" si="45"/>
        <v>0</v>
      </c>
      <c r="AA225">
        <f>PMTable!Q223</f>
        <v>0.92542163801876021</v>
      </c>
      <c r="AB225">
        <f t="shared" si="46"/>
        <v>0</v>
      </c>
      <c r="AC225">
        <f>PMTable!R223</f>
        <v>0.9842658688374335</v>
      </c>
      <c r="AD225">
        <f t="shared" si="47"/>
        <v>0</v>
      </c>
    </row>
    <row r="226" spans="2:30" x14ac:dyDescent="0.25">
      <c r="B226">
        <v>221</v>
      </c>
      <c r="C226">
        <f>PMTable!W224</f>
        <v>1550</v>
      </c>
      <c r="D226">
        <f t="shared" si="36"/>
        <v>1</v>
      </c>
      <c r="E226">
        <f>PMTable!X224</f>
        <v>2800</v>
      </c>
      <c r="F226">
        <f t="shared" si="37"/>
        <v>1</v>
      </c>
      <c r="G226">
        <f>PMTable!Y224</f>
        <v>2200</v>
      </c>
      <c r="H226">
        <f t="shared" si="38"/>
        <v>1</v>
      </c>
      <c r="I226">
        <f>PMTable!Z224</f>
        <v>2500</v>
      </c>
      <c r="J226">
        <f t="shared" si="39"/>
        <v>1</v>
      </c>
      <c r="L226">
        <v>221</v>
      </c>
      <c r="M226">
        <f>PMTable!AE224</f>
        <v>18</v>
      </c>
      <c r="N226">
        <f t="shared" si="40"/>
        <v>1</v>
      </c>
      <c r="O226">
        <f>PMTable!AF224</f>
        <v>51.385089095721256</v>
      </c>
      <c r="P226">
        <f t="shared" si="41"/>
        <v>1</v>
      </c>
      <c r="Q226">
        <f>PMTable!AG224</f>
        <v>22.220383690976025</v>
      </c>
      <c r="R226">
        <f t="shared" si="42"/>
        <v>1</v>
      </c>
      <c r="S226">
        <f>PMTable!AH224</f>
        <v>0</v>
      </c>
      <c r="T226">
        <f t="shared" si="43"/>
        <v>1</v>
      </c>
      <c r="V226">
        <v>221</v>
      </c>
      <c r="W226">
        <f>PMTable!O224</f>
        <v>0.77494075536329021</v>
      </c>
      <c r="X226">
        <f t="shared" si="44"/>
        <v>0</v>
      </c>
      <c r="Y226">
        <f>PMTable!P224</f>
        <v>0.95738621161688764</v>
      </c>
      <c r="Z226">
        <f t="shared" si="45"/>
        <v>0</v>
      </c>
      <c r="AA226">
        <f>PMTable!Q224</f>
        <v>0.96124227697848952</v>
      </c>
      <c r="AB226">
        <f t="shared" si="46"/>
        <v>0</v>
      </c>
      <c r="AC226">
        <f>PMTable!R224</f>
        <v>1</v>
      </c>
      <c r="AD226">
        <f t="shared" si="47"/>
        <v>0</v>
      </c>
    </row>
    <row r="227" spans="2:30" x14ac:dyDescent="0.25">
      <c r="B227">
        <v>222</v>
      </c>
      <c r="C227">
        <f>PMTable!W225</f>
        <v>2150</v>
      </c>
      <c r="D227">
        <f t="shared" si="36"/>
        <v>1</v>
      </c>
      <c r="E227">
        <f>PMTable!X225</f>
        <v>3400</v>
      </c>
      <c r="F227">
        <f t="shared" si="37"/>
        <v>1</v>
      </c>
      <c r="G227">
        <f>PMTable!Y225</f>
        <v>1800</v>
      </c>
      <c r="H227">
        <f t="shared" si="38"/>
        <v>1</v>
      </c>
      <c r="I227">
        <f>PMTable!Z225</f>
        <v>4700</v>
      </c>
      <c r="J227">
        <f t="shared" si="39"/>
        <v>1</v>
      </c>
      <c r="L227">
        <v>222</v>
      </c>
      <c r="M227">
        <f>PMTable!AE225</f>
        <v>59.341492081100675</v>
      </c>
      <c r="N227">
        <f t="shared" si="40"/>
        <v>0</v>
      </c>
      <c r="O227">
        <f>PMTable!AF225</f>
        <v>65.371543565020133</v>
      </c>
      <c r="P227">
        <f t="shared" si="41"/>
        <v>0</v>
      </c>
      <c r="Q227">
        <f>PMTable!AG225</f>
        <v>20.068804369343372</v>
      </c>
      <c r="R227">
        <f t="shared" si="42"/>
        <v>1</v>
      </c>
      <c r="S227">
        <f>PMTable!AH225</f>
        <v>6.8918326357792754</v>
      </c>
      <c r="T227">
        <f t="shared" si="43"/>
        <v>1</v>
      </c>
      <c r="V227">
        <v>222</v>
      </c>
      <c r="W227">
        <f>PMTable!O225</f>
        <v>0.68010407991947197</v>
      </c>
      <c r="X227">
        <f t="shared" si="44"/>
        <v>1</v>
      </c>
      <c r="Y227">
        <f>PMTable!P225</f>
        <v>0.88986061395709215</v>
      </c>
      <c r="Z227">
        <f t="shared" si="45"/>
        <v>0</v>
      </c>
      <c r="AA227">
        <f>PMTable!Q225</f>
        <v>0.93124552678072803</v>
      </c>
      <c r="AB227">
        <f t="shared" si="46"/>
        <v>0</v>
      </c>
      <c r="AC227">
        <f>PMTable!R225</f>
        <v>0.97303225358905965</v>
      </c>
      <c r="AD227">
        <f t="shared" si="47"/>
        <v>0</v>
      </c>
    </row>
    <row r="228" spans="2:30" x14ac:dyDescent="0.25">
      <c r="B228">
        <v>223</v>
      </c>
      <c r="C228">
        <f>PMTable!W226</f>
        <v>1550</v>
      </c>
      <c r="D228">
        <f t="shared" si="36"/>
        <v>1</v>
      </c>
      <c r="E228">
        <f>PMTable!X226</f>
        <v>1800</v>
      </c>
      <c r="F228">
        <f t="shared" si="37"/>
        <v>1</v>
      </c>
      <c r="G228">
        <f>PMTable!Y226</f>
        <v>1000</v>
      </c>
      <c r="H228">
        <f t="shared" si="38"/>
        <v>1</v>
      </c>
      <c r="I228">
        <f>PMTable!Z226</f>
        <v>3600</v>
      </c>
      <c r="J228">
        <f t="shared" si="39"/>
        <v>1</v>
      </c>
      <c r="L228">
        <v>223</v>
      </c>
      <c r="M228">
        <f>PMTable!AE226</f>
        <v>53.803345216943256</v>
      </c>
      <c r="N228">
        <f t="shared" si="40"/>
        <v>1</v>
      </c>
      <c r="O228">
        <f>PMTable!AF226</f>
        <v>22.227149726627019</v>
      </c>
      <c r="P228">
        <f t="shared" si="41"/>
        <v>1</v>
      </c>
      <c r="Q228">
        <f>PMTable!AG226</f>
        <v>0</v>
      </c>
      <c r="R228">
        <f t="shared" si="42"/>
        <v>1</v>
      </c>
      <c r="S228">
        <f>PMTable!AH226</f>
        <v>6.630161663767864</v>
      </c>
      <c r="T228">
        <f t="shared" si="43"/>
        <v>1</v>
      </c>
      <c r="V228">
        <v>223</v>
      </c>
      <c r="W228">
        <f>PMTable!O226</f>
        <v>0.79448552092088787</v>
      </c>
      <c r="X228">
        <f t="shared" si="44"/>
        <v>0</v>
      </c>
      <c r="Y228">
        <f>PMTable!P226</f>
        <v>0.94651143535052651</v>
      </c>
      <c r="Z228">
        <f t="shared" si="45"/>
        <v>0</v>
      </c>
      <c r="AA228">
        <f>PMTable!Q226</f>
        <v>1</v>
      </c>
      <c r="AB228">
        <f t="shared" si="46"/>
        <v>0</v>
      </c>
      <c r="AC228">
        <f>PMTable!R226</f>
        <v>0.98555443100917983</v>
      </c>
      <c r="AD228">
        <f t="shared" si="47"/>
        <v>0</v>
      </c>
    </row>
    <row r="229" spans="2:30" x14ac:dyDescent="0.25">
      <c r="B229">
        <v>224</v>
      </c>
      <c r="C229">
        <f>PMTable!W227</f>
        <v>2000</v>
      </c>
      <c r="D229">
        <f t="shared" si="36"/>
        <v>1</v>
      </c>
      <c r="E229">
        <f>PMTable!X227</f>
        <v>1400</v>
      </c>
      <c r="F229">
        <f t="shared" si="37"/>
        <v>1</v>
      </c>
      <c r="G229">
        <f>PMTable!Y227</f>
        <v>1800</v>
      </c>
      <c r="H229">
        <f t="shared" si="38"/>
        <v>1</v>
      </c>
      <c r="I229">
        <f>PMTable!Z227</f>
        <v>3600</v>
      </c>
      <c r="J229">
        <f t="shared" si="39"/>
        <v>1</v>
      </c>
      <c r="L229">
        <v>224</v>
      </c>
      <c r="M229">
        <f>PMTable!AE227</f>
        <v>45.510184781979632</v>
      </c>
      <c r="N229">
        <f t="shared" si="40"/>
        <v>1</v>
      </c>
      <c r="O229">
        <f>PMTable!AF227</f>
        <v>22.203036394068398</v>
      </c>
      <c r="P229">
        <f t="shared" si="41"/>
        <v>1</v>
      </c>
      <c r="Q229">
        <f>PMTable!AG227</f>
        <v>21.274434423837796</v>
      </c>
      <c r="R229">
        <f t="shared" si="42"/>
        <v>1</v>
      </c>
      <c r="S229">
        <f>PMTable!AH227</f>
        <v>4.5762610200722058</v>
      </c>
      <c r="T229">
        <f t="shared" si="43"/>
        <v>1</v>
      </c>
      <c r="V229">
        <v>224</v>
      </c>
      <c r="W229">
        <f>PMTable!O227</f>
        <v>0.74198872765122781</v>
      </c>
      <c r="X229">
        <f t="shared" si="44"/>
        <v>0</v>
      </c>
      <c r="Y229">
        <f>PMTable!P227</f>
        <v>0.95310994208527344</v>
      </c>
      <c r="Z229">
        <f t="shared" si="45"/>
        <v>0</v>
      </c>
      <c r="AA229">
        <f>PMTable!Q227</f>
        <v>0.93361102132396134</v>
      </c>
      <c r="AB229">
        <f t="shared" si="46"/>
        <v>0</v>
      </c>
      <c r="AC229">
        <f>PMTable!R227</f>
        <v>0.98705506365723272</v>
      </c>
      <c r="AD229">
        <f t="shared" si="47"/>
        <v>0</v>
      </c>
    </row>
    <row r="230" spans="2:30" x14ac:dyDescent="0.25">
      <c r="B230">
        <v>225</v>
      </c>
      <c r="C230">
        <f>PMTable!W228</f>
        <v>2450</v>
      </c>
      <c r="D230">
        <f t="shared" si="36"/>
        <v>1</v>
      </c>
      <c r="E230">
        <f>PMTable!X228</f>
        <v>4000</v>
      </c>
      <c r="F230">
        <f t="shared" si="37"/>
        <v>1</v>
      </c>
      <c r="G230">
        <f>PMTable!Y228</f>
        <v>3800</v>
      </c>
      <c r="H230">
        <f t="shared" si="38"/>
        <v>1</v>
      </c>
      <c r="I230">
        <f>PMTable!Z228</f>
        <v>2500</v>
      </c>
      <c r="J230">
        <f t="shared" si="39"/>
        <v>1</v>
      </c>
      <c r="L230">
        <v>225</v>
      </c>
      <c r="M230">
        <f>PMTable!AE228</f>
        <v>105.513018207659</v>
      </c>
      <c r="N230">
        <f t="shared" si="40"/>
        <v>0</v>
      </c>
      <c r="O230">
        <f>PMTable!AF228</f>
        <v>110.93257279707962</v>
      </c>
      <c r="P230">
        <f t="shared" si="41"/>
        <v>0</v>
      </c>
      <c r="Q230">
        <f>PMTable!AG228</f>
        <v>77.210330720147965</v>
      </c>
      <c r="R230">
        <f t="shared" si="42"/>
        <v>0</v>
      </c>
      <c r="S230">
        <f>PMTable!AH228</f>
        <v>0</v>
      </c>
      <c r="T230">
        <f t="shared" si="43"/>
        <v>1</v>
      </c>
      <c r="V230">
        <v>225</v>
      </c>
      <c r="W230">
        <f>PMTable!O228</f>
        <v>0.67405592056025943</v>
      </c>
      <c r="X230">
        <f t="shared" si="44"/>
        <v>1</v>
      </c>
      <c r="Y230">
        <f>PMTable!P228</f>
        <v>0.80702481209290577</v>
      </c>
      <c r="Z230">
        <f t="shared" si="45"/>
        <v>0</v>
      </c>
      <c r="AA230">
        <f>PMTable!Q228</f>
        <v>0.82648134584092048</v>
      </c>
      <c r="AB230">
        <f t="shared" si="46"/>
        <v>0</v>
      </c>
      <c r="AC230">
        <f>PMTable!R228</f>
        <v>1</v>
      </c>
      <c r="AD230">
        <f t="shared" si="47"/>
        <v>0</v>
      </c>
    </row>
    <row r="231" spans="2:30" x14ac:dyDescent="0.25">
      <c r="B231">
        <v>226</v>
      </c>
      <c r="C231">
        <f>PMTable!W229</f>
        <v>2300</v>
      </c>
      <c r="D231">
        <f t="shared" si="36"/>
        <v>1</v>
      </c>
      <c r="E231">
        <f>PMTable!X229</f>
        <v>2800</v>
      </c>
      <c r="F231">
        <f t="shared" si="37"/>
        <v>1</v>
      </c>
      <c r="G231">
        <f>PMTable!Y229</f>
        <v>2200</v>
      </c>
      <c r="H231">
        <f t="shared" si="38"/>
        <v>1</v>
      </c>
      <c r="I231">
        <f>PMTable!Z229</f>
        <v>4700</v>
      </c>
      <c r="J231">
        <f t="shared" si="39"/>
        <v>1</v>
      </c>
      <c r="L231">
        <v>226</v>
      </c>
      <c r="M231">
        <f>PMTable!AE229</f>
        <v>63.509190310999408</v>
      </c>
      <c r="N231">
        <f t="shared" si="40"/>
        <v>0</v>
      </c>
      <c r="O231">
        <f>PMTable!AF229</f>
        <v>52.364832404944281</v>
      </c>
      <c r="P231">
        <f t="shared" si="41"/>
        <v>1</v>
      </c>
      <c r="Q231">
        <f>PMTable!AG229</f>
        <v>29.780314296948902</v>
      </c>
      <c r="R231">
        <f t="shared" si="42"/>
        <v>1</v>
      </c>
      <c r="S231">
        <f>PMTable!AH229</f>
        <v>15.17356234485564</v>
      </c>
      <c r="T231">
        <f t="shared" si="43"/>
        <v>1</v>
      </c>
      <c r="V231">
        <v>226</v>
      </c>
      <c r="W231">
        <f>PMTable!O229</f>
        <v>0.67764515593803665</v>
      </c>
      <c r="X231">
        <f t="shared" si="44"/>
        <v>1</v>
      </c>
      <c r="Y231">
        <f>PMTable!P229</f>
        <v>0.882507975688542</v>
      </c>
      <c r="Z231">
        <f t="shared" si="45"/>
        <v>0</v>
      </c>
      <c r="AA231">
        <f>PMTable!Q229</f>
        <v>0.92410499107200528</v>
      </c>
      <c r="AB231">
        <f t="shared" si="46"/>
        <v>0</v>
      </c>
      <c r="AC231">
        <f>PMTable!R229</f>
        <v>0.96814829056898033</v>
      </c>
      <c r="AD231">
        <f t="shared" si="47"/>
        <v>0</v>
      </c>
    </row>
    <row r="232" spans="2:30" x14ac:dyDescent="0.25">
      <c r="B232">
        <v>227</v>
      </c>
      <c r="C232">
        <f>PMTable!W230</f>
        <v>950</v>
      </c>
      <c r="D232">
        <f t="shared" si="36"/>
        <v>1</v>
      </c>
      <c r="E232">
        <f>PMTable!X230</f>
        <v>1200</v>
      </c>
      <c r="F232">
        <f t="shared" si="37"/>
        <v>1</v>
      </c>
      <c r="G232">
        <f>PMTable!Y230</f>
        <v>2600</v>
      </c>
      <c r="H232">
        <f t="shared" si="38"/>
        <v>1</v>
      </c>
      <c r="I232">
        <f>PMTable!Z230</f>
        <v>5800</v>
      </c>
      <c r="J232">
        <f t="shared" si="39"/>
        <v>0</v>
      </c>
      <c r="L232">
        <v>227</v>
      </c>
      <c r="M232">
        <f>PMTable!AE230</f>
        <v>41.782588890027398</v>
      </c>
      <c r="N232">
        <f t="shared" si="40"/>
        <v>1</v>
      </c>
      <c r="O232">
        <f>PMTable!AF230</f>
        <v>8.5187323157672008</v>
      </c>
      <c r="P232">
        <f t="shared" si="41"/>
        <v>1</v>
      </c>
      <c r="Q232">
        <f>PMTable!AG230</f>
        <v>35.01559198181215</v>
      </c>
      <c r="R232">
        <f t="shared" si="42"/>
        <v>1</v>
      </c>
      <c r="S232">
        <f>PMTable!AH230</f>
        <v>11.761555741692023</v>
      </c>
      <c r="T232">
        <f t="shared" si="43"/>
        <v>1</v>
      </c>
      <c r="V232">
        <v>227</v>
      </c>
      <c r="W232">
        <f>PMTable!O230</f>
        <v>0.86583618125744422</v>
      </c>
      <c r="X232">
        <f t="shared" si="44"/>
        <v>0</v>
      </c>
      <c r="Y232">
        <f>PMTable!P230</f>
        <v>0.97509761272350493</v>
      </c>
      <c r="Z232">
        <f t="shared" si="45"/>
        <v>0</v>
      </c>
      <c r="AA232">
        <f>PMTable!Q230</f>
        <v>0.91542844437063464</v>
      </c>
      <c r="AB232">
        <f t="shared" si="46"/>
        <v>0</v>
      </c>
      <c r="AC232">
        <f>PMTable!R230</f>
        <v>0.96345811724231889</v>
      </c>
      <c r="AD232">
        <f t="shared" si="47"/>
        <v>0</v>
      </c>
    </row>
    <row r="233" spans="2:30" x14ac:dyDescent="0.25">
      <c r="B233">
        <v>228</v>
      </c>
      <c r="C233">
        <f>PMTable!W231</f>
        <v>2450</v>
      </c>
      <c r="D233">
        <f t="shared" si="36"/>
        <v>1</v>
      </c>
      <c r="E233">
        <f>PMTable!X231</f>
        <v>3000</v>
      </c>
      <c r="F233">
        <f t="shared" si="37"/>
        <v>1</v>
      </c>
      <c r="G233">
        <f>PMTable!Y231</f>
        <v>2600</v>
      </c>
      <c r="H233">
        <f t="shared" si="38"/>
        <v>1</v>
      </c>
      <c r="I233">
        <f>PMTable!Z231</f>
        <v>4700</v>
      </c>
      <c r="J233">
        <f t="shared" si="39"/>
        <v>1</v>
      </c>
      <c r="L233">
        <v>228</v>
      </c>
      <c r="M233">
        <f>PMTable!AE231</f>
        <v>70.029442021683366</v>
      </c>
      <c r="N233">
        <f t="shared" si="40"/>
        <v>0</v>
      </c>
      <c r="O233">
        <f>PMTable!AF231</f>
        <v>26</v>
      </c>
      <c r="P233">
        <f t="shared" si="41"/>
        <v>1</v>
      </c>
      <c r="Q233">
        <f>PMTable!AG231</f>
        <v>62.853144523563998</v>
      </c>
      <c r="R233">
        <f t="shared" si="42"/>
        <v>0</v>
      </c>
      <c r="S233">
        <f>PMTable!AH231</f>
        <v>7.4307521588952863</v>
      </c>
      <c r="T233">
        <f t="shared" si="43"/>
        <v>1</v>
      </c>
      <c r="V233">
        <v>228</v>
      </c>
      <c r="W233">
        <f>PMTable!O231</f>
        <v>0.61102822506397492</v>
      </c>
      <c r="X233">
        <f t="shared" si="44"/>
        <v>1</v>
      </c>
      <c r="Y233">
        <f>PMTable!P231</f>
        <v>0.8858527313690191</v>
      </c>
      <c r="Z233">
        <f t="shared" si="45"/>
        <v>0</v>
      </c>
      <c r="AA233">
        <f>PMTable!Q231</f>
        <v>0.86234467380843349</v>
      </c>
      <c r="AB233">
        <f t="shared" si="46"/>
        <v>0</v>
      </c>
      <c r="AC233">
        <f>PMTable!R231</f>
        <v>0.97482181091797471</v>
      </c>
      <c r="AD233">
        <f t="shared" si="47"/>
        <v>0</v>
      </c>
    </row>
    <row r="234" spans="2:30" x14ac:dyDescent="0.25">
      <c r="B234">
        <v>229</v>
      </c>
      <c r="C234">
        <f>PMTable!W232</f>
        <v>1700</v>
      </c>
      <c r="D234">
        <f t="shared" si="36"/>
        <v>1</v>
      </c>
      <c r="E234">
        <f>PMTable!X232</f>
        <v>2200</v>
      </c>
      <c r="F234">
        <f t="shared" si="37"/>
        <v>1</v>
      </c>
      <c r="G234">
        <f>PMTable!Y232</f>
        <v>2600</v>
      </c>
      <c r="H234">
        <f t="shared" si="38"/>
        <v>1</v>
      </c>
      <c r="I234">
        <f>PMTable!Z232</f>
        <v>6900</v>
      </c>
      <c r="J234">
        <f t="shared" si="39"/>
        <v>0</v>
      </c>
      <c r="L234">
        <v>229</v>
      </c>
      <c r="M234">
        <f>PMTable!AE232</f>
        <v>87.69336086560341</v>
      </c>
      <c r="N234">
        <f t="shared" si="40"/>
        <v>0</v>
      </c>
      <c r="O234">
        <f>PMTable!AF232</f>
        <v>35.045982793581231</v>
      </c>
      <c r="P234">
        <f t="shared" si="41"/>
        <v>1</v>
      </c>
      <c r="Q234">
        <f>PMTable!AG232</f>
        <v>34.049933538371214</v>
      </c>
      <c r="R234">
        <f t="shared" si="42"/>
        <v>1</v>
      </c>
      <c r="S234">
        <f>PMTable!AH232</f>
        <v>29.88329164308972</v>
      </c>
      <c r="T234">
        <f t="shared" si="43"/>
        <v>1</v>
      </c>
      <c r="V234">
        <v>229</v>
      </c>
      <c r="W234">
        <f>PMTable!O232</f>
        <v>0.76021557954592189</v>
      </c>
      <c r="X234">
        <f t="shared" si="44"/>
        <v>0</v>
      </c>
      <c r="Y234">
        <f>PMTable!P232</f>
        <v>0.89743198222281806</v>
      </c>
      <c r="Z234">
        <f t="shared" si="45"/>
        <v>0</v>
      </c>
      <c r="AA234">
        <f>PMTable!Q232</f>
        <v>0.87380508470290574</v>
      </c>
      <c r="AB234">
        <f t="shared" si="46"/>
        <v>0</v>
      </c>
      <c r="AC234">
        <f>PMTable!R232</f>
        <v>0.9325906880862217</v>
      </c>
      <c r="AD234">
        <f t="shared" si="47"/>
        <v>0</v>
      </c>
    </row>
    <row r="235" spans="2:30" x14ac:dyDescent="0.25">
      <c r="B235">
        <v>230</v>
      </c>
      <c r="C235">
        <f>PMTable!W233</f>
        <v>2150</v>
      </c>
      <c r="D235">
        <f t="shared" si="36"/>
        <v>1</v>
      </c>
      <c r="E235">
        <f>PMTable!X233</f>
        <v>3000</v>
      </c>
      <c r="F235">
        <f t="shared" si="37"/>
        <v>1</v>
      </c>
      <c r="G235">
        <f>PMTable!Y233</f>
        <v>3000</v>
      </c>
      <c r="H235">
        <f t="shared" si="38"/>
        <v>1</v>
      </c>
      <c r="I235">
        <f>PMTable!Z233</f>
        <v>2500</v>
      </c>
      <c r="J235">
        <f t="shared" si="39"/>
        <v>1</v>
      </c>
      <c r="L235">
        <v>230</v>
      </c>
      <c r="M235">
        <f>PMTable!AE233</f>
        <v>88.754594762139561</v>
      </c>
      <c r="N235">
        <f t="shared" si="40"/>
        <v>0</v>
      </c>
      <c r="O235">
        <f>PMTable!AF233</f>
        <v>50.763659451348417</v>
      </c>
      <c r="P235">
        <f t="shared" si="41"/>
        <v>1</v>
      </c>
      <c r="Q235">
        <f>PMTable!AG233</f>
        <v>57.165394619235464</v>
      </c>
      <c r="R235">
        <f t="shared" si="42"/>
        <v>0</v>
      </c>
      <c r="S235">
        <f>PMTable!AH233</f>
        <v>0</v>
      </c>
      <c r="T235">
        <f t="shared" si="43"/>
        <v>1</v>
      </c>
      <c r="V235">
        <v>230</v>
      </c>
      <c r="W235">
        <f>PMTable!O233</f>
        <v>0.70614995639596378</v>
      </c>
      <c r="X235">
        <f t="shared" si="44"/>
        <v>0</v>
      </c>
      <c r="Y235">
        <f>PMTable!P233</f>
        <v>0.86027076326554697</v>
      </c>
      <c r="Z235">
        <f t="shared" si="45"/>
        <v>0</v>
      </c>
      <c r="AA235">
        <f>PMTable!Q233</f>
        <v>0.86402704661462182</v>
      </c>
      <c r="AB235">
        <f t="shared" si="46"/>
        <v>0</v>
      </c>
      <c r="AC235">
        <f>PMTable!R233</f>
        <v>1</v>
      </c>
      <c r="AD235">
        <f t="shared" si="47"/>
        <v>0</v>
      </c>
    </row>
    <row r="236" spans="2:30" x14ac:dyDescent="0.25">
      <c r="B236">
        <v>231</v>
      </c>
      <c r="C236">
        <f>PMTable!W234</f>
        <v>1400</v>
      </c>
      <c r="D236">
        <f t="shared" si="36"/>
        <v>1</v>
      </c>
      <c r="E236">
        <f>PMTable!X234</f>
        <v>3400</v>
      </c>
      <c r="F236">
        <f t="shared" si="37"/>
        <v>1</v>
      </c>
      <c r="G236">
        <f>PMTable!Y234</f>
        <v>1800</v>
      </c>
      <c r="H236">
        <f t="shared" si="38"/>
        <v>1</v>
      </c>
      <c r="I236">
        <f>PMTable!Z234</f>
        <v>2500</v>
      </c>
      <c r="J236">
        <f t="shared" si="39"/>
        <v>1</v>
      </c>
      <c r="L236">
        <v>231</v>
      </c>
      <c r="M236">
        <f>PMTable!AE234</f>
        <v>42.35167275362862</v>
      </c>
      <c r="N236">
        <f t="shared" si="40"/>
        <v>1</v>
      </c>
      <c r="O236">
        <f>PMTable!AF234</f>
        <v>52.826971924866434</v>
      </c>
      <c r="P236">
        <f t="shared" si="41"/>
        <v>1</v>
      </c>
      <c r="Q236">
        <f>PMTable!AG234</f>
        <v>11.667204016191464</v>
      </c>
      <c r="R236">
        <f t="shared" si="42"/>
        <v>1</v>
      </c>
      <c r="S236">
        <f>PMTable!AH234</f>
        <v>0</v>
      </c>
      <c r="T236">
        <f t="shared" si="43"/>
        <v>1</v>
      </c>
      <c r="V236">
        <v>231</v>
      </c>
      <c r="W236">
        <f>PMTable!O234</f>
        <v>0.79868885177606141</v>
      </c>
      <c r="X236">
        <f t="shared" si="44"/>
        <v>0</v>
      </c>
      <c r="Y236">
        <f>PMTable!P234</f>
        <v>0.887341350372436</v>
      </c>
      <c r="Z236">
        <f t="shared" si="45"/>
        <v>0</v>
      </c>
      <c r="AA236">
        <f>PMTable!Q234</f>
        <v>0.94963839053802512</v>
      </c>
      <c r="AB236">
        <f t="shared" si="46"/>
        <v>0</v>
      </c>
      <c r="AC236">
        <f>PMTable!R234</f>
        <v>1</v>
      </c>
      <c r="AD236">
        <f t="shared" si="47"/>
        <v>0</v>
      </c>
    </row>
    <row r="237" spans="2:30" x14ac:dyDescent="0.25">
      <c r="B237">
        <v>232</v>
      </c>
      <c r="C237">
        <f>PMTable!W235</f>
        <v>2150</v>
      </c>
      <c r="D237">
        <f t="shared" si="36"/>
        <v>1</v>
      </c>
      <c r="E237">
        <f>PMTable!X235</f>
        <v>2200</v>
      </c>
      <c r="F237">
        <f t="shared" si="37"/>
        <v>1</v>
      </c>
      <c r="G237">
        <f>PMTable!Y235</f>
        <v>2600</v>
      </c>
      <c r="H237">
        <f t="shared" si="38"/>
        <v>1</v>
      </c>
      <c r="I237">
        <f>PMTable!Z235</f>
        <v>3600</v>
      </c>
      <c r="J237">
        <f t="shared" si="39"/>
        <v>1</v>
      </c>
      <c r="L237">
        <v>232</v>
      </c>
      <c r="M237">
        <f>PMTable!AE235</f>
        <v>70.16888872942269</v>
      </c>
      <c r="N237">
        <f t="shared" si="40"/>
        <v>0</v>
      </c>
      <c r="O237">
        <f>PMTable!AF235</f>
        <v>45.408350761456376</v>
      </c>
      <c r="P237">
        <f t="shared" si="41"/>
        <v>1</v>
      </c>
      <c r="Q237">
        <f>PMTable!AG235</f>
        <v>45.036321785291342</v>
      </c>
      <c r="R237">
        <f t="shared" si="42"/>
        <v>1</v>
      </c>
      <c r="S237">
        <f>PMTable!AH235</f>
        <v>4.9642061319227144</v>
      </c>
      <c r="T237">
        <f t="shared" si="43"/>
        <v>1</v>
      </c>
      <c r="V237">
        <v>232</v>
      </c>
      <c r="W237">
        <f>PMTable!O235</f>
        <v>0.65874399014574592</v>
      </c>
      <c r="X237">
        <f t="shared" si="44"/>
        <v>1</v>
      </c>
      <c r="Y237">
        <f>PMTable!P235</f>
        <v>0.92501229226567083</v>
      </c>
      <c r="Z237">
        <f t="shared" si="45"/>
        <v>0</v>
      </c>
      <c r="AA237">
        <f>PMTable!Q235</f>
        <v>0.8850814155475013</v>
      </c>
      <c r="AB237">
        <f t="shared" si="46"/>
        <v>0</v>
      </c>
      <c r="AC237">
        <f>PMTable!R235</f>
        <v>0.98554819617473077</v>
      </c>
      <c r="AD237">
        <f t="shared" si="47"/>
        <v>0</v>
      </c>
    </row>
    <row r="238" spans="2:30" x14ac:dyDescent="0.25">
      <c r="B238">
        <v>233</v>
      </c>
      <c r="C238">
        <f>PMTable!W236</f>
        <v>2900</v>
      </c>
      <c r="D238">
        <f t="shared" si="36"/>
        <v>1</v>
      </c>
      <c r="E238">
        <f>PMTable!X236</f>
        <v>1400</v>
      </c>
      <c r="F238">
        <f t="shared" si="37"/>
        <v>1</v>
      </c>
      <c r="G238">
        <f>PMTable!Y236</f>
        <v>1800</v>
      </c>
      <c r="H238">
        <f t="shared" si="38"/>
        <v>1</v>
      </c>
      <c r="I238">
        <f>PMTable!Z236</f>
        <v>2500</v>
      </c>
      <c r="J238">
        <f t="shared" si="39"/>
        <v>1</v>
      </c>
      <c r="L238">
        <v>233</v>
      </c>
      <c r="M238">
        <f>PMTable!AE236</f>
        <v>51.060246296909533</v>
      </c>
      <c r="N238">
        <f t="shared" si="40"/>
        <v>1</v>
      </c>
      <c r="O238">
        <f>PMTable!AF236</f>
        <v>11.394652611768292</v>
      </c>
      <c r="P238">
        <f t="shared" si="41"/>
        <v>1</v>
      </c>
      <c r="Q238">
        <f>PMTable!AG236</f>
        <v>13.503454665827816</v>
      </c>
      <c r="R238">
        <f t="shared" si="42"/>
        <v>1</v>
      </c>
      <c r="S238">
        <f>PMTable!AH236</f>
        <v>0</v>
      </c>
      <c r="T238">
        <f t="shared" si="43"/>
        <v>1</v>
      </c>
      <c r="V238">
        <v>233</v>
      </c>
      <c r="W238">
        <f>PMTable!O236</f>
        <v>0.59062955370424253</v>
      </c>
      <c r="X238">
        <f t="shared" si="44"/>
        <v>1</v>
      </c>
      <c r="Y238">
        <f>PMTable!P236</f>
        <v>0.93459766926990062</v>
      </c>
      <c r="Z238">
        <f t="shared" si="45"/>
        <v>0</v>
      </c>
      <c r="AA238">
        <f>PMTable!Q236</f>
        <v>0.94656814210946283</v>
      </c>
      <c r="AB238">
        <f t="shared" si="46"/>
        <v>0</v>
      </c>
      <c r="AC238">
        <f>PMTable!R236</f>
        <v>1</v>
      </c>
      <c r="AD238">
        <f t="shared" si="47"/>
        <v>0</v>
      </c>
    </row>
    <row r="239" spans="2:30" x14ac:dyDescent="0.25">
      <c r="B239">
        <v>234</v>
      </c>
      <c r="C239">
        <f>PMTable!W237</f>
        <v>1550</v>
      </c>
      <c r="D239">
        <f t="shared" si="36"/>
        <v>1</v>
      </c>
      <c r="E239">
        <f>PMTable!X237</f>
        <v>3800</v>
      </c>
      <c r="F239">
        <f t="shared" si="37"/>
        <v>1</v>
      </c>
      <c r="G239">
        <f>PMTable!Y237</f>
        <v>2600</v>
      </c>
      <c r="H239">
        <f t="shared" si="38"/>
        <v>1</v>
      </c>
      <c r="I239">
        <f>PMTable!Z237</f>
        <v>4700</v>
      </c>
      <c r="J239">
        <f t="shared" si="39"/>
        <v>1</v>
      </c>
      <c r="L239">
        <v>234</v>
      </c>
      <c r="M239">
        <f>PMTable!AE237</f>
        <v>70.272468008639621</v>
      </c>
      <c r="N239">
        <f t="shared" si="40"/>
        <v>0</v>
      </c>
      <c r="O239">
        <f>PMTable!AF237</f>
        <v>46.255119804686174</v>
      </c>
      <c r="P239">
        <f t="shared" si="41"/>
        <v>1</v>
      </c>
      <c r="Q239">
        <f>PMTable!AG237</f>
        <v>51.45712608683646</v>
      </c>
      <c r="R239">
        <f t="shared" si="42"/>
        <v>1</v>
      </c>
      <c r="S239">
        <f>PMTable!AH237</f>
        <v>4</v>
      </c>
      <c r="T239">
        <f t="shared" si="43"/>
        <v>1</v>
      </c>
      <c r="V239">
        <v>234</v>
      </c>
      <c r="W239">
        <f>PMTable!O237</f>
        <v>0.78773689139882774</v>
      </c>
      <c r="X239">
        <f t="shared" si="44"/>
        <v>0</v>
      </c>
      <c r="Y239">
        <f>PMTable!P237</f>
        <v>0.84642419352854037</v>
      </c>
      <c r="Z239">
        <f t="shared" si="45"/>
        <v>0</v>
      </c>
      <c r="AA239">
        <f>PMTable!Q237</f>
        <v>0.89429724654941711</v>
      </c>
      <c r="AB239">
        <f t="shared" si="46"/>
        <v>0</v>
      </c>
      <c r="AC239">
        <f>PMTable!R237</f>
        <v>0.98208606723852232</v>
      </c>
      <c r="AD239">
        <f t="shared" si="47"/>
        <v>0</v>
      </c>
    </row>
    <row r="240" spans="2:30" x14ac:dyDescent="0.25">
      <c r="B240">
        <v>235</v>
      </c>
      <c r="C240">
        <f>PMTable!W238</f>
        <v>2150</v>
      </c>
      <c r="D240">
        <f t="shared" si="36"/>
        <v>1</v>
      </c>
      <c r="E240">
        <f>PMTable!X238</f>
        <v>3600</v>
      </c>
      <c r="F240">
        <f t="shared" si="37"/>
        <v>1</v>
      </c>
      <c r="G240">
        <f>PMTable!Y238</f>
        <v>2600</v>
      </c>
      <c r="H240">
        <f t="shared" si="38"/>
        <v>1</v>
      </c>
      <c r="I240">
        <f>PMTable!Z238</f>
        <v>2500</v>
      </c>
      <c r="J240">
        <f t="shared" si="39"/>
        <v>1</v>
      </c>
      <c r="L240">
        <v>235</v>
      </c>
      <c r="M240">
        <f>PMTable!AE238</f>
        <v>65.076997933186192</v>
      </c>
      <c r="N240">
        <f t="shared" si="40"/>
        <v>0</v>
      </c>
      <c r="O240">
        <f>PMTable!AF238</f>
        <v>52.022434109834244</v>
      </c>
      <c r="P240">
        <f t="shared" si="41"/>
        <v>1</v>
      </c>
      <c r="Q240">
        <f>PMTable!AG238</f>
        <v>36.238262460556463</v>
      </c>
      <c r="R240">
        <f t="shared" si="42"/>
        <v>1</v>
      </c>
      <c r="S240">
        <f>PMTable!AH238</f>
        <v>0</v>
      </c>
      <c r="T240">
        <f t="shared" si="43"/>
        <v>1</v>
      </c>
      <c r="V240">
        <v>235</v>
      </c>
      <c r="W240">
        <f>PMTable!O238</f>
        <v>0.6283898953989695</v>
      </c>
      <c r="X240">
        <f t="shared" si="44"/>
        <v>1</v>
      </c>
      <c r="Y240">
        <f>PMTable!P238</f>
        <v>0.87232316013559186</v>
      </c>
      <c r="Z240">
        <f t="shared" si="45"/>
        <v>0</v>
      </c>
      <c r="AA240">
        <f>PMTable!Q238</f>
        <v>0.88610158957131679</v>
      </c>
      <c r="AB240">
        <f t="shared" si="46"/>
        <v>0</v>
      </c>
      <c r="AC240">
        <f>PMTable!R238</f>
        <v>1</v>
      </c>
      <c r="AD240">
        <f t="shared" si="47"/>
        <v>0</v>
      </c>
    </row>
    <row r="241" spans="2:30" x14ac:dyDescent="0.25">
      <c r="B241">
        <v>236</v>
      </c>
      <c r="C241">
        <f>PMTable!W239</f>
        <v>1250</v>
      </c>
      <c r="D241">
        <f t="shared" si="36"/>
        <v>1</v>
      </c>
      <c r="E241">
        <f>PMTable!X239</f>
        <v>4000</v>
      </c>
      <c r="F241">
        <f t="shared" si="37"/>
        <v>1</v>
      </c>
      <c r="G241">
        <f>PMTable!Y239</f>
        <v>3800</v>
      </c>
      <c r="H241">
        <f t="shared" si="38"/>
        <v>1</v>
      </c>
      <c r="I241">
        <f>PMTable!Z239</f>
        <v>3600</v>
      </c>
      <c r="J241">
        <f t="shared" si="39"/>
        <v>1</v>
      </c>
      <c r="L241">
        <v>236</v>
      </c>
      <c r="M241">
        <f>PMTable!AE239</f>
        <v>89.526067090980646</v>
      </c>
      <c r="N241">
        <f t="shared" si="40"/>
        <v>0</v>
      </c>
      <c r="O241">
        <f>PMTable!AF239</f>
        <v>36</v>
      </c>
      <c r="P241">
        <f t="shared" si="41"/>
        <v>1</v>
      </c>
      <c r="Q241">
        <f>PMTable!AG239</f>
        <v>73.794066575233131</v>
      </c>
      <c r="R241">
        <f t="shared" si="42"/>
        <v>0</v>
      </c>
      <c r="S241">
        <f>PMTable!AH239</f>
        <v>7.6755937960904621</v>
      </c>
      <c r="T241">
        <f t="shared" si="43"/>
        <v>1</v>
      </c>
      <c r="V241">
        <v>236</v>
      </c>
      <c r="W241">
        <f>PMTable!O239</f>
        <v>0.79978817665566859</v>
      </c>
      <c r="X241">
        <f t="shared" si="44"/>
        <v>0</v>
      </c>
      <c r="Y241">
        <f>PMTable!P239</f>
        <v>0.82568105034863426</v>
      </c>
      <c r="Z241">
        <f t="shared" si="45"/>
        <v>0</v>
      </c>
      <c r="AA241">
        <f>PMTable!Q239</f>
        <v>0.83620630431376142</v>
      </c>
      <c r="AB241">
        <f t="shared" si="46"/>
        <v>0</v>
      </c>
      <c r="AC241">
        <f>PMTable!R239</f>
        <v>0.98227039055718379</v>
      </c>
      <c r="AD241">
        <f t="shared" si="47"/>
        <v>0</v>
      </c>
    </row>
    <row r="242" spans="2:30" x14ac:dyDescent="0.25">
      <c r="B242">
        <v>237</v>
      </c>
      <c r="C242">
        <f>PMTable!W240</f>
        <v>1250</v>
      </c>
      <c r="D242">
        <f t="shared" si="36"/>
        <v>1</v>
      </c>
      <c r="E242">
        <f>PMTable!X240</f>
        <v>2600</v>
      </c>
      <c r="F242">
        <f t="shared" si="37"/>
        <v>1</v>
      </c>
      <c r="G242">
        <f>PMTable!Y240</f>
        <v>2600</v>
      </c>
      <c r="H242">
        <f t="shared" si="38"/>
        <v>1</v>
      </c>
      <c r="I242">
        <f>PMTable!Z240</f>
        <v>4700</v>
      </c>
      <c r="J242">
        <f t="shared" si="39"/>
        <v>1</v>
      </c>
      <c r="L242">
        <v>237</v>
      </c>
      <c r="M242">
        <f>PMTable!AE240</f>
        <v>14</v>
      </c>
      <c r="N242">
        <f t="shared" si="40"/>
        <v>1</v>
      </c>
      <c r="O242">
        <f>PMTable!AF240</f>
        <v>22</v>
      </c>
      <c r="P242">
        <f t="shared" si="41"/>
        <v>1</v>
      </c>
      <c r="Q242">
        <f>PMTable!AG240</f>
        <v>29.63904864608633</v>
      </c>
      <c r="R242">
        <f t="shared" si="42"/>
        <v>1</v>
      </c>
      <c r="S242">
        <f>PMTable!AH240</f>
        <v>10.60422119652768</v>
      </c>
      <c r="T242">
        <f t="shared" si="43"/>
        <v>1</v>
      </c>
      <c r="V242">
        <v>237</v>
      </c>
      <c r="W242">
        <f>PMTable!O240</f>
        <v>0.86910313716793719</v>
      </c>
      <c r="X242">
        <f t="shared" si="44"/>
        <v>0</v>
      </c>
      <c r="Y242">
        <f>PMTable!P240</f>
        <v>0.88036453341965704</v>
      </c>
      <c r="Z242">
        <f t="shared" si="45"/>
        <v>0</v>
      </c>
      <c r="AA242">
        <f>PMTable!Q240</f>
        <v>0.90110507515101212</v>
      </c>
      <c r="AB242">
        <f t="shared" si="46"/>
        <v>0</v>
      </c>
      <c r="AC242">
        <f>PMTable!R240</f>
        <v>0.97136945743863645</v>
      </c>
      <c r="AD242">
        <f t="shared" si="47"/>
        <v>0</v>
      </c>
    </row>
    <row r="243" spans="2:30" x14ac:dyDescent="0.25">
      <c r="B243">
        <v>238</v>
      </c>
      <c r="C243">
        <f>PMTable!W241</f>
        <v>1700</v>
      </c>
      <c r="D243">
        <f t="shared" si="36"/>
        <v>1</v>
      </c>
      <c r="E243">
        <f>PMTable!X241</f>
        <v>3200</v>
      </c>
      <c r="F243">
        <f t="shared" si="37"/>
        <v>1</v>
      </c>
      <c r="G243">
        <f>PMTable!Y241</f>
        <v>2200</v>
      </c>
      <c r="H243">
        <f t="shared" si="38"/>
        <v>1</v>
      </c>
      <c r="I243">
        <f>PMTable!Z241</f>
        <v>3600</v>
      </c>
      <c r="J243">
        <f t="shared" si="39"/>
        <v>1</v>
      </c>
      <c r="L243">
        <v>238</v>
      </c>
      <c r="M243">
        <f>PMTable!AE241</f>
        <v>25.29029830926423</v>
      </c>
      <c r="N243">
        <f t="shared" si="40"/>
        <v>1</v>
      </c>
      <c r="O243">
        <f>PMTable!AF241</f>
        <v>47.219261286872104</v>
      </c>
      <c r="P243">
        <f t="shared" si="41"/>
        <v>1</v>
      </c>
      <c r="Q243">
        <f>PMTable!AG241</f>
        <v>36.118923479539063</v>
      </c>
      <c r="R243">
        <f t="shared" si="42"/>
        <v>1</v>
      </c>
      <c r="S243">
        <f>PMTable!AH241</f>
        <v>6.4364883825247352</v>
      </c>
      <c r="T243">
        <f t="shared" si="43"/>
        <v>1</v>
      </c>
      <c r="V243">
        <v>238</v>
      </c>
      <c r="W243">
        <f>PMTable!O241</f>
        <v>0.74290300452400326</v>
      </c>
      <c r="X243">
        <f t="shared" si="44"/>
        <v>0</v>
      </c>
      <c r="Y243">
        <f>PMTable!P241</f>
        <v>0.88725194055819434</v>
      </c>
      <c r="Z243">
        <f t="shared" si="45"/>
        <v>0</v>
      </c>
      <c r="AA243">
        <f>PMTable!Q241</f>
        <v>0.89933797506154112</v>
      </c>
      <c r="AB243">
        <f t="shared" si="46"/>
        <v>0</v>
      </c>
      <c r="AC243">
        <f>PMTable!R241</f>
        <v>0.98666700449886824</v>
      </c>
      <c r="AD243">
        <f t="shared" si="47"/>
        <v>0</v>
      </c>
    </row>
    <row r="244" spans="2:30" x14ac:dyDescent="0.25">
      <c r="B244">
        <v>239</v>
      </c>
      <c r="C244">
        <f>PMTable!W242</f>
        <v>2150</v>
      </c>
      <c r="D244">
        <f t="shared" si="36"/>
        <v>1</v>
      </c>
      <c r="E244">
        <f>PMTable!X242</f>
        <v>2000</v>
      </c>
      <c r="F244">
        <f t="shared" si="37"/>
        <v>1</v>
      </c>
      <c r="G244">
        <f>PMTable!Y242</f>
        <v>2200</v>
      </c>
      <c r="H244">
        <f t="shared" si="38"/>
        <v>1</v>
      </c>
      <c r="I244">
        <f>PMTable!Z242</f>
        <v>3600</v>
      </c>
      <c r="J244">
        <f t="shared" si="39"/>
        <v>1</v>
      </c>
      <c r="L244">
        <v>239</v>
      </c>
      <c r="M244">
        <f>PMTable!AE242</f>
        <v>54.75857579940395</v>
      </c>
      <c r="N244">
        <f t="shared" si="40"/>
        <v>1</v>
      </c>
      <c r="O244">
        <f>PMTable!AF242</f>
        <v>31.447458786996535</v>
      </c>
      <c r="P244">
        <f t="shared" si="41"/>
        <v>1</v>
      </c>
      <c r="Q244">
        <f>PMTable!AG242</f>
        <v>29.075391950990575</v>
      </c>
      <c r="R244">
        <f t="shared" si="42"/>
        <v>1</v>
      </c>
      <c r="S244">
        <f>PMTable!AH242</f>
        <v>7.8319568763825735</v>
      </c>
      <c r="T244">
        <f t="shared" si="43"/>
        <v>1</v>
      </c>
      <c r="V244">
        <v>239</v>
      </c>
      <c r="W244">
        <f>PMTable!O242</f>
        <v>0.70000599857831314</v>
      </c>
      <c r="X244">
        <f t="shared" si="44"/>
        <v>0</v>
      </c>
      <c r="Y244">
        <f>PMTable!P242</f>
        <v>0.92523652533996881</v>
      </c>
      <c r="Z244">
        <f t="shared" si="45"/>
        <v>0</v>
      </c>
      <c r="AA244">
        <f>PMTable!Q242</f>
        <v>0.92044979131312255</v>
      </c>
      <c r="AB244">
        <f t="shared" si="46"/>
        <v>0</v>
      </c>
      <c r="AC244">
        <f>PMTable!R242</f>
        <v>0.98121358909498946</v>
      </c>
      <c r="AD244">
        <f t="shared" si="47"/>
        <v>0</v>
      </c>
    </row>
    <row r="245" spans="2:30" x14ac:dyDescent="0.25">
      <c r="B245">
        <v>240</v>
      </c>
      <c r="C245">
        <f>PMTable!W243</f>
        <v>950</v>
      </c>
      <c r="D245">
        <f t="shared" si="36"/>
        <v>1</v>
      </c>
      <c r="E245">
        <f>PMTable!X243</f>
        <v>2400</v>
      </c>
      <c r="F245">
        <f t="shared" si="37"/>
        <v>1</v>
      </c>
      <c r="G245">
        <f>PMTable!Y243</f>
        <v>2600</v>
      </c>
      <c r="H245">
        <f t="shared" si="38"/>
        <v>1</v>
      </c>
      <c r="I245">
        <f>PMTable!Z243</f>
        <v>3600</v>
      </c>
      <c r="J245">
        <f t="shared" si="39"/>
        <v>1</v>
      </c>
      <c r="L245">
        <v>240</v>
      </c>
      <c r="M245">
        <f>PMTable!AE243</f>
        <v>22.303291345614028</v>
      </c>
      <c r="N245">
        <f t="shared" si="40"/>
        <v>1</v>
      </c>
      <c r="O245">
        <f>PMTable!AF243</f>
        <v>21.684090604939449</v>
      </c>
      <c r="P245">
        <f t="shared" si="41"/>
        <v>1</v>
      </c>
      <c r="Q245">
        <f>PMTable!AG243</f>
        <v>44.585132231337653</v>
      </c>
      <c r="R245">
        <f t="shared" si="42"/>
        <v>1</v>
      </c>
      <c r="S245">
        <f>PMTable!AH243</f>
        <v>4.0862567549037641</v>
      </c>
      <c r="T245">
        <f t="shared" si="43"/>
        <v>1</v>
      </c>
      <c r="V245">
        <v>240</v>
      </c>
      <c r="W245">
        <f>PMTable!O243</f>
        <v>0.89210242397130346</v>
      </c>
      <c r="X245">
        <f t="shared" si="44"/>
        <v>0</v>
      </c>
      <c r="Y245">
        <f>PMTable!P243</f>
        <v>0.89703164495044418</v>
      </c>
      <c r="Z245">
        <f t="shared" si="45"/>
        <v>0</v>
      </c>
      <c r="AA245">
        <f>PMTable!Q243</f>
        <v>0.88859247004570596</v>
      </c>
      <c r="AB245">
        <f t="shared" si="46"/>
        <v>0</v>
      </c>
      <c r="AC245">
        <f>PMTable!R243</f>
        <v>0.98780980957222886</v>
      </c>
      <c r="AD245">
        <f t="shared" si="47"/>
        <v>0</v>
      </c>
    </row>
    <row r="246" spans="2:30" x14ac:dyDescent="0.25">
      <c r="B246">
        <v>241</v>
      </c>
      <c r="C246">
        <f>PMTable!W244</f>
        <v>1700</v>
      </c>
      <c r="D246">
        <f t="shared" si="36"/>
        <v>1</v>
      </c>
      <c r="E246">
        <f>PMTable!X244</f>
        <v>3400</v>
      </c>
      <c r="F246">
        <f t="shared" si="37"/>
        <v>1</v>
      </c>
      <c r="G246">
        <f>PMTable!Y244</f>
        <v>3000</v>
      </c>
      <c r="H246">
        <f t="shared" si="38"/>
        <v>1</v>
      </c>
      <c r="I246">
        <f>PMTable!Z244</f>
        <v>4700</v>
      </c>
      <c r="J246">
        <f t="shared" si="39"/>
        <v>1</v>
      </c>
      <c r="L246">
        <v>241</v>
      </c>
      <c r="M246">
        <f>PMTable!AE244</f>
        <v>67.974215090452191</v>
      </c>
      <c r="N246">
        <f t="shared" si="40"/>
        <v>0</v>
      </c>
      <c r="O246">
        <f>PMTable!AF244</f>
        <v>35.162517581490889</v>
      </c>
      <c r="P246">
        <f t="shared" si="41"/>
        <v>1</v>
      </c>
      <c r="Q246">
        <f>PMTable!AG244</f>
        <v>41.587072501063133</v>
      </c>
      <c r="R246">
        <f t="shared" si="42"/>
        <v>1</v>
      </c>
      <c r="S246">
        <f>PMTable!AH244</f>
        <v>12.204104428153133</v>
      </c>
      <c r="T246">
        <f t="shared" si="43"/>
        <v>1</v>
      </c>
      <c r="V246">
        <v>241</v>
      </c>
      <c r="W246">
        <f>PMTable!O244</f>
        <v>0.72937837779430414</v>
      </c>
      <c r="X246">
        <f t="shared" si="44"/>
        <v>0</v>
      </c>
      <c r="Y246">
        <f>PMTable!P244</f>
        <v>0.88255251688170988</v>
      </c>
      <c r="Z246">
        <f t="shared" si="45"/>
        <v>0</v>
      </c>
      <c r="AA246">
        <f>PMTable!Q244</f>
        <v>0.82459406697629889</v>
      </c>
      <c r="AB246">
        <f t="shared" si="46"/>
        <v>0</v>
      </c>
      <c r="AC246">
        <f>PMTable!R244</f>
        <v>0.96657068464733731</v>
      </c>
      <c r="AD246">
        <f t="shared" si="47"/>
        <v>0</v>
      </c>
    </row>
    <row r="247" spans="2:30" x14ac:dyDescent="0.25">
      <c r="B247">
        <v>242</v>
      </c>
      <c r="C247">
        <f>PMTable!W245</f>
        <v>1400</v>
      </c>
      <c r="D247">
        <f t="shared" si="36"/>
        <v>1</v>
      </c>
      <c r="E247">
        <f>PMTable!X245</f>
        <v>3200</v>
      </c>
      <c r="F247">
        <f t="shared" si="37"/>
        <v>1</v>
      </c>
      <c r="G247">
        <f>PMTable!Y245</f>
        <v>1400</v>
      </c>
      <c r="H247">
        <f t="shared" si="38"/>
        <v>1</v>
      </c>
      <c r="I247">
        <f>PMTable!Z245</f>
        <v>3600</v>
      </c>
      <c r="J247">
        <f t="shared" si="39"/>
        <v>1</v>
      </c>
      <c r="L247">
        <v>242</v>
      </c>
      <c r="M247">
        <f>PMTable!AE245</f>
        <v>41.694379452820279</v>
      </c>
      <c r="N247">
        <f t="shared" si="40"/>
        <v>1</v>
      </c>
      <c r="O247">
        <f>PMTable!AF245</f>
        <v>42.519659835101223</v>
      </c>
      <c r="P247">
        <f t="shared" si="41"/>
        <v>1</v>
      </c>
      <c r="Q247">
        <f>PMTable!AG245</f>
        <v>12.503910982540493</v>
      </c>
      <c r="R247">
        <f t="shared" si="42"/>
        <v>1</v>
      </c>
      <c r="S247">
        <f>PMTable!AH245</f>
        <v>5.990010982539169</v>
      </c>
      <c r="T247">
        <f t="shared" si="43"/>
        <v>1</v>
      </c>
      <c r="V247">
        <v>242</v>
      </c>
      <c r="W247">
        <f>PMTable!O245</f>
        <v>0.83317947140871662</v>
      </c>
      <c r="X247">
        <f t="shared" si="44"/>
        <v>0</v>
      </c>
      <c r="Y247">
        <f>PMTable!P245</f>
        <v>0.76519800914313629</v>
      </c>
      <c r="Z247">
        <f t="shared" si="45"/>
        <v>0</v>
      </c>
      <c r="AA247">
        <f>PMTable!Q245</f>
        <v>0.9784205410838186</v>
      </c>
      <c r="AB247">
        <f t="shared" si="46"/>
        <v>0</v>
      </c>
      <c r="AC247">
        <f>PMTable!R245</f>
        <v>0.98432922867308192</v>
      </c>
      <c r="AD247">
        <f t="shared" si="47"/>
        <v>0</v>
      </c>
    </row>
    <row r="248" spans="2:30" x14ac:dyDescent="0.25">
      <c r="B248">
        <v>243</v>
      </c>
      <c r="C248">
        <f>PMTable!W246</f>
        <v>1700</v>
      </c>
      <c r="D248">
        <f t="shared" si="36"/>
        <v>1</v>
      </c>
      <c r="E248">
        <f>PMTable!X246</f>
        <v>2400</v>
      </c>
      <c r="F248">
        <f t="shared" si="37"/>
        <v>1</v>
      </c>
      <c r="G248">
        <f>PMTable!Y246</f>
        <v>3000</v>
      </c>
      <c r="H248">
        <f t="shared" si="38"/>
        <v>1</v>
      </c>
      <c r="I248">
        <f>PMTable!Z246</f>
        <v>3600</v>
      </c>
      <c r="J248">
        <f t="shared" si="39"/>
        <v>1</v>
      </c>
      <c r="L248">
        <v>243</v>
      </c>
      <c r="M248">
        <f>PMTable!AE246</f>
        <v>51.7236123288112</v>
      </c>
      <c r="N248">
        <f t="shared" si="40"/>
        <v>1</v>
      </c>
      <c r="O248">
        <f>PMTable!AF246</f>
        <v>28.458026018149486</v>
      </c>
      <c r="P248">
        <f t="shared" si="41"/>
        <v>1</v>
      </c>
      <c r="Q248">
        <f>PMTable!AG246</f>
        <v>53.456152895623305</v>
      </c>
      <c r="R248">
        <f t="shared" si="42"/>
        <v>1</v>
      </c>
      <c r="S248">
        <f>PMTable!AH246</f>
        <v>5.2860455083355173</v>
      </c>
      <c r="T248">
        <f t="shared" si="43"/>
        <v>1</v>
      </c>
      <c r="V248">
        <v>243</v>
      </c>
      <c r="W248">
        <f>PMTable!O246</f>
        <v>0.76324129026591203</v>
      </c>
      <c r="X248">
        <f t="shared" si="44"/>
        <v>0</v>
      </c>
      <c r="Y248">
        <f>PMTable!P246</f>
        <v>0.94470049301827763</v>
      </c>
      <c r="Z248">
        <f t="shared" si="45"/>
        <v>0</v>
      </c>
      <c r="AA248">
        <f>PMTable!Q246</f>
        <v>0.89245172273843965</v>
      </c>
      <c r="AB248">
        <f t="shared" si="46"/>
        <v>0</v>
      </c>
      <c r="AC248">
        <f>PMTable!R246</f>
        <v>0.98487108441567883</v>
      </c>
      <c r="AD248">
        <f t="shared" si="47"/>
        <v>0</v>
      </c>
    </row>
    <row r="249" spans="2:30" x14ac:dyDescent="0.25">
      <c r="B249">
        <v>244</v>
      </c>
      <c r="C249">
        <f>PMTable!W247</f>
        <v>1550</v>
      </c>
      <c r="D249">
        <f t="shared" si="36"/>
        <v>1</v>
      </c>
      <c r="E249">
        <f>PMTable!X247</f>
        <v>5000</v>
      </c>
      <c r="F249">
        <f t="shared" si="37"/>
        <v>0</v>
      </c>
      <c r="G249">
        <f>PMTable!Y247</f>
        <v>3000</v>
      </c>
      <c r="H249">
        <f t="shared" si="38"/>
        <v>1</v>
      </c>
      <c r="I249">
        <f>PMTable!Z247</f>
        <v>3600</v>
      </c>
      <c r="J249">
        <f t="shared" si="39"/>
        <v>1</v>
      </c>
      <c r="L249">
        <v>244</v>
      </c>
      <c r="M249">
        <f>PMTable!AE247</f>
        <v>18</v>
      </c>
      <c r="N249">
        <f t="shared" si="40"/>
        <v>1</v>
      </c>
      <c r="O249">
        <f>PMTable!AF247</f>
        <v>74.938280270643219</v>
      </c>
      <c r="P249">
        <f t="shared" si="41"/>
        <v>0</v>
      </c>
      <c r="Q249">
        <f>PMTable!AG247</f>
        <v>55.943820319686594</v>
      </c>
      <c r="R249">
        <f t="shared" si="42"/>
        <v>0</v>
      </c>
      <c r="S249">
        <f>PMTable!AH247</f>
        <v>5.6789918670941573</v>
      </c>
      <c r="T249">
        <f t="shared" si="43"/>
        <v>1</v>
      </c>
      <c r="V249">
        <v>244</v>
      </c>
      <c r="W249">
        <f>PMTable!O247</f>
        <v>0.83117322353443512</v>
      </c>
      <c r="X249">
        <f t="shared" si="44"/>
        <v>0</v>
      </c>
      <c r="Y249">
        <f>PMTable!P247</f>
        <v>0.7759758906951133</v>
      </c>
      <c r="Z249">
        <f t="shared" si="45"/>
        <v>0</v>
      </c>
      <c r="AA249">
        <f>PMTable!Q247</f>
        <v>0.84741887179643449</v>
      </c>
      <c r="AB249">
        <f t="shared" si="46"/>
        <v>0</v>
      </c>
      <c r="AC249">
        <f>PMTable!R247</f>
        <v>0.98590837588432123</v>
      </c>
      <c r="AD249">
        <f t="shared" si="47"/>
        <v>0</v>
      </c>
    </row>
    <row r="250" spans="2:30" x14ac:dyDescent="0.25">
      <c r="B250">
        <v>245</v>
      </c>
      <c r="C250">
        <f>PMTable!W248</f>
        <v>1850</v>
      </c>
      <c r="D250">
        <f t="shared" si="36"/>
        <v>1</v>
      </c>
      <c r="E250">
        <f>PMTable!X248</f>
        <v>3400</v>
      </c>
      <c r="F250">
        <f t="shared" si="37"/>
        <v>1</v>
      </c>
      <c r="G250">
        <f>PMTable!Y248</f>
        <v>2600</v>
      </c>
      <c r="H250">
        <f t="shared" si="38"/>
        <v>1</v>
      </c>
      <c r="I250">
        <f>PMTable!Z248</f>
        <v>4700</v>
      </c>
      <c r="J250">
        <f t="shared" si="39"/>
        <v>1</v>
      </c>
      <c r="L250">
        <v>245</v>
      </c>
      <c r="M250">
        <f>PMTable!AE248</f>
        <v>38.197186583019686</v>
      </c>
      <c r="N250">
        <f t="shared" si="40"/>
        <v>1</v>
      </c>
      <c r="O250">
        <f>PMTable!AF248</f>
        <v>34.237951401748482</v>
      </c>
      <c r="P250">
        <f t="shared" si="41"/>
        <v>1</v>
      </c>
      <c r="Q250">
        <f>PMTable!AG248</f>
        <v>28.639680931655079</v>
      </c>
      <c r="R250">
        <f t="shared" si="42"/>
        <v>1</v>
      </c>
      <c r="S250">
        <f>PMTable!AH248</f>
        <v>11.935057547602613</v>
      </c>
      <c r="T250">
        <f t="shared" si="43"/>
        <v>1</v>
      </c>
      <c r="V250">
        <v>245</v>
      </c>
      <c r="W250">
        <f>PMTable!O248</f>
        <v>0.74258427630109303</v>
      </c>
      <c r="X250">
        <f t="shared" si="44"/>
        <v>0</v>
      </c>
      <c r="Y250">
        <f>PMTable!P248</f>
        <v>0.87944164980756845</v>
      </c>
      <c r="Z250">
        <f t="shared" si="45"/>
        <v>0</v>
      </c>
      <c r="AA250">
        <f>PMTable!Q248</f>
        <v>0.90931437655669911</v>
      </c>
      <c r="AB250">
        <f t="shared" si="46"/>
        <v>0</v>
      </c>
      <c r="AC250">
        <f>PMTable!R248</f>
        <v>0.97221090220477735</v>
      </c>
      <c r="AD250">
        <f t="shared" si="47"/>
        <v>0</v>
      </c>
    </row>
    <row r="251" spans="2:30" x14ac:dyDescent="0.25">
      <c r="B251">
        <v>246</v>
      </c>
      <c r="C251">
        <f>PMTable!W249</f>
        <v>1700</v>
      </c>
      <c r="D251">
        <f t="shared" si="36"/>
        <v>1</v>
      </c>
      <c r="E251">
        <f>PMTable!X249</f>
        <v>3000</v>
      </c>
      <c r="F251">
        <f t="shared" si="37"/>
        <v>1</v>
      </c>
      <c r="G251">
        <f>PMTable!Y249</f>
        <v>2200</v>
      </c>
      <c r="H251">
        <f t="shared" si="38"/>
        <v>1</v>
      </c>
      <c r="I251">
        <f>PMTable!Z249</f>
        <v>3600</v>
      </c>
      <c r="J251">
        <f t="shared" si="39"/>
        <v>1</v>
      </c>
      <c r="L251">
        <v>246</v>
      </c>
      <c r="M251">
        <f>PMTable!AE249</f>
        <v>101.34732774596829</v>
      </c>
      <c r="N251">
        <f t="shared" si="40"/>
        <v>0</v>
      </c>
      <c r="O251">
        <f>PMTable!AF249</f>
        <v>26</v>
      </c>
      <c r="P251">
        <f t="shared" si="41"/>
        <v>1</v>
      </c>
      <c r="Q251">
        <f>PMTable!AG249</f>
        <v>23.213327883957113</v>
      </c>
      <c r="R251">
        <f t="shared" si="42"/>
        <v>1</v>
      </c>
      <c r="S251">
        <f>PMTable!AH249</f>
        <v>8.5241495228964119</v>
      </c>
      <c r="T251">
        <f t="shared" si="43"/>
        <v>1</v>
      </c>
      <c r="V251">
        <v>246</v>
      </c>
      <c r="W251">
        <f>PMTable!O249</f>
        <v>0.72455493246361002</v>
      </c>
      <c r="X251">
        <f t="shared" si="44"/>
        <v>0</v>
      </c>
      <c r="Y251">
        <f>PMTable!P249</f>
        <v>0.9070955587640458</v>
      </c>
      <c r="Z251">
        <f t="shared" si="45"/>
        <v>0</v>
      </c>
      <c r="AA251">
        <f>PMTable!Q249</f>
        <v>0.95494403798508221</v>
      </c>
      <c r="AB251">
        <f t="shared" si="46"/>
        <v>0</v>
      </c>
      <c r="AC251">
        <f>PMTable!R249</f>
        <v>0.98108212796402039</v>
      </c>
      <c r="AD251">
        <f t="shared" si="47"/>
        <v>0</v>
      </c>
    </row>
    <row r="252" spans="2:30" x14ac:dyDescent="0.25">
      <c r="B252">
        <v>247</v>
      </c>
      <c r="C252">
        <f>PMTable!W250</f>
        <v>2000</v>
      </c>
      <c r="D252">
        <f t="shared" si="36"/>
        <v>1</v>
      </c>
      <c r="E252">
        <f>PMTable!X250</f>
        <v>3200</v>
      </c>
      <c r="F252">
        <f t="shared" si="37"/>
        <v>1</v>
      </c>
      <c r="G252">
        <f>PMTable!Y250</f>
        <v>2200</v>
      </c>
      <c r="H252">
        <f t="shared" si="38"/>
        <v>1</v>
      </c>
      <c r="I252">
        <f>PMTable!Z250</f>
        <v>3600</v>
      </c>
      <c r="J252">
        <f t="shared" si="39"/>
        <v>1</v>
      </c>
      <c r="L252">
        <v>247</v>
      </c>
      <c r="M252">
        <f>PMTable!AE250</f>
        <v>109.46908920894973</v>
      </c>
      <c r="N252">
        <f t="shared" si="40"/>
        <v>0</v>
      </c>
      <c r="O252">
        <f>PMTable!AF250</f>
        <v>29.492074719111915</v>
      </c>
      <c r="P252">
        <f t="shared" si="41"/>
        <v>1</v>
      </c>
      <c r="Q252">
        <f>PMTable!AG250</f>
        <v>36.033158204055397</v>
      </c>
      <c r="R252">
        <f t="shared" si="42"/>
        <v>1</v>
      </c>
      <c r="S252">
        <f>PMTable!AH250</f>
        <v>3.6599842254551249</v>
      </c>
      <c r="T252">
        <f t="shared" si="43"/>
        <v>1</v>
      </c>
      <c r="V252">
        <v>247</v>
      </c>
      <c r="W252">
        <f>PMTable!O250</f>
        <v>0.66208491266754599</v>
      </c>
      <c r="X252">
        <f t="shared" si="44"/>
        <v>1</v>
      </c>
      <c r="Y252">
        <f>PMTable!P250</f>
        <v>0.86940685695195896</v>
      </c>
      <c r="Z252">
        <f t="shared" si="45"/>
        <v>0</v>
      </c>
      <c r="AA252">
        <f>PMTable!Q250</f>
        <v>0.91056089303461996</v>
      </c>
      <c r="AB252">
        <f t="shared" si="46"/>
        <v>0</v>
      </c>
      <c r="AC252">
        <f>PMTable!R250</f>
        <v>0.99036551138582907</v>
      </c>
      <c r="AD252">
        <f t="shared" si="47"/>
        <v>0</v>
      </c>
    </row>
    <row r="253" spans="2:30" x14ac:dyDescent="0.25">
      <c r="B253">
        <v>248</v>
      </c>
      <c r="C253">
        <f>PMTable!W251</f>
        <v>800</v>
      </c>
      <c r="D253">
        <f t="shared" si="36"/>
        <v>1</v>
      </c>
      <c r="E253">
        <f>PMTable!X251</f>
        <v>2200</v>
      </c>
      <c r="F253">
        <f t="shared" si="37"/>
        <v>1</v>
      </c>
      <c r="G253">
        <f>PMTable!Y251</f>
        <v>2600</v>
      </c>
      <c r="H253">
        <f t="shared" si="38"/>
        <v>1</v>
      </c>
      <c r="I253">
        <f>PMTable!Z251</f>
        <v>5800</v>
      </c>
      <c r="J253">
        <f t="shared" si="39"/>
        <v>0</v>
      </c>
      <c r="L253">
        <v>248</v>
      </c>
      <c r="M253">
        <f>PMTable!AE251</f>
        <v>25.978524705662863</v>
      </c>
      <c r="N253">
        <f t="shared" si="40"/>
        <v>1</v>
      </c>
      <c r="O253">
        <f>PMTable!AF251</f>
        <v>18</v>
      </c>
      <c r="P253">
        <f t="shared" si="41"/>
        <v>1</v>
      </c>
      <c r="Q253">
        <f>PMTable!AG251</f>
        <v>30.888613183600739</v>
      </c>
      <c r="R253">
        <f t="shared" si="42"/>
        <v>1</v>
      </c>
      <c r="S253">
        <f>PMTable!AH251</f>
        <v>6.6887665564970114</v>
      </c>
      <c r="T253">
        <f t="shared" si="43"/>
        <v>1</v>
      </c>
      <c r="V253">
        <v>248</v>
      </c>
      <c r="W253">
        <f>PMTable!O251</f>
        <v>0.90047273683526852</v>
      </c>
      <c r="X253">
        <f t="shared" si="44"/>
        <v>0</v>
      </c>
      <c r="Y253">
        <f>PMTable!P251</f>
        <v>0.9359160623401005</v>
      </c>
      <c r="Z253">
        <f t="shared" si="45"/>
        <v>0</v>
      </c>
      <c r="AA253">
        <f>PMTable!Q251</f>
        <v>0.90206769120894992</v>
      </c>
      <c r="AB253">
        <f t="shared" si="46"/>
        <v>0</v>
      </c>
      <c r="AC253">
        <f>PMTable!R251</f>
        <v>0.96941149214710465</v>
      </c>
      <c r="AD253">
        <f t="shared" si="47"/>
        <v>0</v>
      </c>
    </row>
    <row r="254" spans="2:30" x14ac:dyDescent="0.25">
      <c r="B254">
        <v>249</v>
      </c>
      <c r="C254">
        <f>PMTable!W252</f>
        <v>1550</v>
      </c>
      <c r="D254">
        <f t="shared" si="36"/>
        <v>1</v>
      </c>
      <c r="E254">
        <f>PMTable!X252</f>
        <v>2200</v>
      </c>
      <c r="F254">
        <f t="shared" si="37"/>
        <v>1</v>
      </c>
      <c r="G254">
        <f>PMTable!Y252</f>
        <v>1400</v>
      </c>
      <c r="H254">
        <f t="shared" si="38"/>
        <v>1</v>
      </c>
      <c r="I254">
        <f>PMTable!Z252</f>
        <v>2500</v>
      </c>
      <c r="J254">
        <f t="shared" si="39"/>
        <v>1</v>
      </c>
      <c r="L254">
        <v>249</v>
      </c>
      <c r="M254">
        <f>PMTable!AE252</f>
        <v>49.516367120987823</v>
      </c>
      <c r="N254">
        <f t="shared" si="40"/>
        <v>1</v>
      </c>
      <c r="O254">
        <f>PMTable!AF252</f>
        <v>18</v>
      </c>
      <c r="P254">
        <f t="shared" si="41"/>
        <v>1</v>
      </c>
      <c r="Q254">
        <f>PMTable!AG252</f>
        <v>12.686908923941562</v>
      </c>
      <c r="R254">
        <f t="shared" si="42"/>
        <v>1</v>
      </c>
      <c r="S254">
        <f>PMTable!AH252</f>
        <v>0</v>
      </c>
      <c r="T254">
        <f t="shared" si="43"/>
        <v>1</v>
      </c>
      <c r="V254">
        <v>249</v>
      </c>
      <c r="W254">
        <f>PMTable!O252</f>
        <v>0.77767143797840454</v>
      </c>
      <c r="X254">
        <f t="shared" si="44"/>
        <v>0</v>
      </c>
      <c r="Y254">
        <f>PMTable!P252</f>
        <v>0.93433978381144889</v>
      </c>
      <c r="Z254">
        <f t="shared" si="45"/>
        <v>0</v>
      </c>
      <c r="AA254">
        <f>PMTable!Q252</f>
        <v>0.97714358215329566</v>
      </c>
      <c r="AB254">
        <f t="shared" si="46"/>
        <v>0</v>
      </c>
      <c r="AC254">
        <f>PMTable!R252</f>
        <v>1</v>
      </c>
      <c r="AD254">
        <f t="shared" si="47"/>
        <v>0</v>
      </c>
    </row>
    <row r="255" spans="2:30" x14ac:dyDescent="0.25">
      <c r="B255">
        <v>250</v>
      </c>
      <c r="C255">
        <f>PMTable!W253</f>
        <v>2900</v>
      </c>
      <c r="D255">
        <f t="shared" si="36"/>
        <v>1</v>
      </c>
      <c r="E255">
        <f>PMTable!X253</f>
        <v>3400</v>
      </c>
      <c r="F255">
        <f t="shared" si="37"/>
        <v>1</v>
      </c>
      <c r="G255">
        <f>PMTable!Y253</f>
        <v>3800</v>
      </c>
      <c r="H255">
        <f t="shared" si="38"/>
        <v>1</v>
      </c>
      <c r="I255">
        <f>PMTable!Z253</f>
        <v>3600</v>
      </c>
      <c r="J255">
        <f t="shared" si="39"/>
        <v>1</v>
      </c>
      <c r="L255">
        <v>250</v>
      </c>
      <c r="M255">
        <f>PMTable!AE253</f>
        <v>84.20222645622755</v>
      </c>
      <c r="N255">
        <f t="shared" si="40"/>
        <v>0</v>
      </c>
      <c r="O255">
        <f>PMTable!AF253</f>
        <v>30</v>
      </c>
      <c r="P255">
        <f t="shared" si="41"/>
        <v>1</v>
      </c>
      <c r="Q255">
        <f>PMTable!AG253</f>
        <v>90.60386339600214</v>
      </c>
      <c r="R255">
        <f t="shared" si="42"/>
        <v>0</v>
      </c>
      <c r="S255">
        <f>PMTable!AH253</f>
        <v>6.7360223603575795</v>
      </c>
      <c r="T255">
        <f t="shared" si="43"/>
        <v>1</v>
      </c>
      <c r="V255">
        <v>250</v>
      </c>
      <c r="W255">
        <f>PMTable!O253</f>
        <v>0.57266977690495835</v>
      </c>
      <c r="X255">
        <f t="shared" si="44"/>
        <v>1</v>
      </c>
      <c r="Y255">
        <f>PMTable!P253</f>
        <v>0.87148807819204388</v>
      </c>
      <c r="Z255">
        <f t="shared" si="45"/>
        <v>0</v>
      </c>
      <c r="AA255">
        <f>PMTable!Q253</f>
        <v>0.7881997694483428</v>
      </c>
      <c r="AB255">
        <f t="shared" si="46"/>
        <v>0</v>
      </c>
      <c r="AC255">
        <f>PMTable!R253</f>
        <v>0.9848762526448902</v>
      </c>
      <c r="AD255">
        <f t="shared" si="47"/>
        <v>0</v>
      </c>
    </row>
    <row r="256" spans="2:30" x14ac:dyDescent="0.25">
      <c r="B256">
        <v>251</v>
      </c>
      <c r="C256">
        <f>PMTable!W254</f>
        <v>2900</v>
      </c>
      <c r="D256">
        <f t="shared" si="36"/>
        <v>1</v>
      </c>
      <c r="E256">
        <f>PMTable!X254</f>
        <v>2200</v>
      </c>
      <c r="F256">
        <f t="shared" si="37"/>
        <v>1</v>
      </c>
      <c r="G256">
        <f>PMTable!Y254</f>
        <v>4200</v>
      </c>
      <c r="H256">
        <f t="shared" si="38"/>
        <v>1</v>
      </c>
      <c r="I256">
        <f>PMTable!Z254</f>
        <v>3600</v>
      </c>
      <c r="J256">
        <f t="shared" si="39"/>
        <v>1</v>
      </c>
      <c r="L256">
        <v>251</v>
      </c>
      <c r="M256">
        <f>PMTable!AE254</f>
        <v>167.24401693348457</v>
      </c>
      <c r="N256">
        <f t="shared" si="40"/>
        <v>0</v>
      </c>
      <c r="O256">
        <f>PMTable!AF254</f>
        <v>35.656393822054753</v>
      </c>
      <c r="P256">
        <f t="shared" si="41"/>
        <v>1</v>
      </c>
      <c r="Q256">
        <f>PMTable!AG254</f>
        <v>71.230333288747971</v>
      </c>
      <c r="R256">
        <f t="shared" si="42"/>
        <v>0</v>
      </c>
      <c r="S256">
        <f>PMTable!AH254</f>
        <v>3.0662940818173956</v>
      </c>
      <c r="T256">
        <f t="shared" si="43"/>
        <v>1</v>
      </c>
      <c r="V256">
        <v>251</v>
      </c>
      <c r="W256">
        <f>PMTable!O254</f>
        <v>0.53355025581817939</v>
      </c>
      <c r="X256">
        <f t="shared" si="44"/>
        <v>1</v>
      </c>
      <c r="Y256">
        <f>PMTable!P254</f>
        <v>0.91583770070014225</v>
      </c>
      <c r="Z256">
        <f t="shared" si="45"/>
        <v>0</v>
      </c>
      <c r="AA256">
        <f>PMTable!Q254</f>
        <v>0.81367849031035111</v>
      </c>
      <c r="AB256">
        <f t="shared" si="46"/>
        <v>0</v>
      </c>
      <c r="AC256">
        <f>PMTable!R254</f>
        <v>0.99180056679793516</v>
      </c>
      <c r="AD256">
        <f t="shared" si="47"/>
        <v>0</v>
      </c>
    </row>
    <row r="257" spans="2:30" x14ac:dyDescent="0.25">
      <c r="B257">
        <v>252</v>
      </c>
      <c r="C257">
        <f>PMTable!W255</f>
        <v>1700</v>
      </c>
      <c r="D257">
        <f t="shared" si="36"/>
        <v>1</v>
      </c>
      <c r="E257">
        <f>PMTable!X255</f>
        <v>3800</v>
      </c>
      <c r="F257">
        <f t="shared" si="37"/>
        <v>1</v>
      </c>
      <c r="G257">
        <f>PMTable!Y255</f>
        <v>1000</v>
      </c>
      <c r="H257">
        <f t="shared" si="38"/>
        <v>1</v>
      </c>
      <c r="I257">
        <f>PMTable!Z255</f>
        <v>5800</v>
      </c>
      <c r="J257">
        <f t="shared" si="39"/>
        <v>0</v>
      </c>
      <c r="L257">
        <v>252</v>
      </c>
      <c r="M257">
        <f>PMTable!AE255</f>
        <v>91.846820983184472</v>
      </c>
      <c r="N257">
        <f t="shared" si="40"/>
        <v>0</v>
      </c>
      <c r="O257">
        <f>PMTable!AF255</f>
        <v>54.443435551711026</v>
      </c>
      <c r="P257">
        <f t="shared" si="41"/>
        <v>1</v>
      </c>
      <c r="Q257">
        <f>PMTable!AG255</f>
        <v>0</v>
      </c>
      <c r="R257">
        <f t="shared" si="42"/>
        <v>1</v>
      </c>
      <c r="S257">
        <f>PMTable!AH255</f>
        <v>14.187816370089077</v>
      </c>
      <c r="T257">
        <f t="shared" si="43"/>
        <v>1</v>
      </c>
      <c r="V257">
        <v>252</v>
      </c>
      <c r="W257">
        <f>PMTable!O255</f>
        <v>0.75268641777218637</v>
      </c>
      <c r="X257">
        <f t="shared" si="44"/>
        <v>0</v>
      </c>
      <c r="Y257">
        <f>PMTable!P255</f>
        <v>0.87918171946935708</v>
      </c>
      <c r="Z257">
        <f t="shared" si="45"/>
        <v>0</v>
      </c>
      <c r="AA257">
        <f>PMTable!Q255</f>
        <v>1</v>
      </c>
      <c r="AB257">
        <f t="shared" si="46"/>
        <v>0</v>
      </c>
      <c r="AC257">
        <f>PMTable!R255</f>
        <v>0.96972302706716773</v>
      </c>
      <c r="AD257">
        <f t="shared" si="47"/>
        <v>0</v>
      </c>
    </row>
    <row r="258" spans="2:30" x14ac:dyDescent="0.25">
      <c r="B258">
        <v>253</v>
      </c>
      <c r="C258">
        <f>PMTable!W256</f>
        <v>2000</v>
      </c>
      <c r="D258">
        <f t="shared" si="36"/>
        <v>1</v>
      </c>
      <c r="E258">
        <f>PMTable!X256</f>
        <v>2000</v>
      </c>
      <c r="F258">
        <f t="shared" si="37"/>
        <v>1</v>
      </c>
      <c r="G258">
        <f>PMTable!Y256</f>
        <v>2200</v>
      </c>
      <c r="H258">
        <f t="shared" si="38"/>
        <v>1</v>
      </c>
      <c r="I258">
        <f>PMTable!Z256</f>
        <v>3600</v>
      </c>
      <c r="J258">
        <f t="shared" si="39"/>
        <v>1</v>
      </c>
      <c r="L258">
        <v>253</v>
      </c>
      <c r="M258">
        <f>PMTable!AE256</f>
        <v>78.516942262543722</v>
      </c>
      <c r="N258">
        <f t="shared" si="40"/>
        <v>0</v>
      </c>
      <c r="O258">
        <f>PMTable!AF256</f>
        <v>16</v>
      </c>
      <c r="P258">
        <f t="shared" si="41"/>
        <v>1</v>
      </c>
      <c r="Q258">
        <f>PMTable!AG256</f>
        <v>34.990568618440449</v>
      </c>
      <c r="R258">
        <f t="shared" si="42"/>
        <v>1</v>
      </c>
      <c r="S258">
        <f>PMTable!AH256</f>
        <v>2</v>
      </c>
      <c r="T258">
        <f t="shared" si="43"/>
        <v>1</v>
      </c>
      <c r="V258">
        <v>253</v>
      </c>
      <c r="W258">
        <f>PMTable!O256</f>
        <v>0.70426174593238378</v>
      </c>
      <c r="X258">
        <f t="shared" si="44"/>
        <v>0</v>
      </c>
      <c r="Y258">
        <f>PMTable!P256</f>
        <v>0.93475385116345866</v>
      </c>
      <c r="Z258">
        <f t="shared" si="45"/>
        <v>0</v>
      </c>
      <c r="AA258">
        <f>PMTable!Q256</f>
        <v>0.91838406239435855</v>
      </c>
      <c r="AB258">
        <f t="shared" si="46"/>
        <v>0</v>
      </c>
      <c r="AC258">
        <f>PMTable!R256</f>
        <v>0.99090796765377653</v>
      </c>
      <c r="AD258">
        <f t="shared" si="47"/>
        <v>0</v>
      </c>
    </row>
    <row r="259" spans="2:30" x14ac:dyDescent="0.25">
      <c r="B259">
        <v>254</v>
      </c>
      <c r="C259">
        <f>PMTable!W257</f>
        <v>1100</v>
      </c>
      <c r="D259">
        <f t="shared" si="36"/>
        <v>1</v>
      </c>
      <c r="E259">
        <f>PMTable!X257</f>
        <v>1400</v>
      </c>
      <c r="F259">
        <f t="shared" si="37"/>
        <v>1</v>
      </c>
      <c r="G259">
        <f>PMTable!Y257</f>
        <v>2200</v>
      </c>
      <c r="H259">
        <f t="shared" si="38"/>
        <v>1</v>
      </c>
      <c r="I259">
        <f>PMTable!Z257</f>
        <v>2500</v>
      </c>
      <c r="J259">
        <f t="shared" si="39"/>
        <v>1</v>
      </c>
      <c r="L259">
        <v>254</v>
      </c>
      <c r="M259">
        <f>PMTable!AE257</f>
        <v>17.042808434939872</v>
      </c>
      <c r="N259">
        <f t="shared" si="40"/>
        <v>1</v>
      </c>
      <c r="O259">
        <f>PMTable!AF257</f>
        <v>19.508060324123363</v>
      </c>
      <c r="P259">
        <f t="shared" si="41"/>
        <v>1</v>
      </c>
      <c r="Q259">
        <f>PMTable!AG257</f>
        <v>22.937341467310766</v>
      </c>
      <c r="R259">
        <f t="shared" si="42"/>
        <v>1</v>
      </c>
      <c r="S259">
        <f>PMTable!AH257</f>
        <v>0</v>
      </c>
      <c r="T259">
        <f t="shared" si="43"/>
        <v>1</v>
      </c>
      <c r="V259">
        <v>254</v>
      </c>
      <c r="W259">
        <f>PMTable!O257</f>
        <v>0.85450543318359118</v>
      </c>
      <c r="X259">
        <f t="shared" si="44"/>
        <v>0</v>
      </c>
      <c r="Y259">
        <f>PMTable!P257</f>
        <v>0.94100558906120257</v>
      </c>
      <c r="Z259">
        <f t="shared" si="45"/>
        <v>0</v>
      </c>
      <c r="AA259">
        <f>PMTable!Q257</f>
        <v>0.92440779226738667</v>
      </c>
      <c r="AB259">
        <f t="shared" si="46"/>
        <v>0</v>
      </c>
      <c r="AC259">
        <f>PMTable!R257</f>
        <v>1</v>
      </c>
      <c r="AD259">
        <f t="shared" si="47"/>
        <v>0</v>
      </c>
    </row>
    <row r="260" spans="2:30" x14ac:dyDescent="0.25">
      <c r="B260">
        <v>255</v>
      </c>
      <c r="C260">
        <f>PMTable!W258</f>
        <v>1250</v>
      </c>
      <c r="D260">
        <f t="shared" si="36"/>
        <v>1</v>
      </c>
      <c r="E260">
        <f>PMTable!X258</f>
        <v>2400</v>
      </c>
      <c r="F260">
        <f t="shared" si="37"/>
        <v>1</v>
      </c>
      <c r="G260">
        <f>PMTable!Y258</f>
        <v>1400</v>
      </c>
      <c r="H260">
        <f t="shared" si="38"/>
        <v>1</v>
      </c>
      <c r="I260">
        <f>PMTable!Z258</f>
        <v>3600</v>
      </c>
      <c r="J260">
        <f t="shared" si="39"/>
        <v>1</v>
      </c>
      <c r="L260">
        <v>255</v>
      </c>
      <c r="M260">
        <f>PMTable!AE258</f>
        <v>36.215186618898251</v>
      </c>
      <c r="N260">
        <f t="shared" si="40"/>
        <v>1</v>
      </c>
      <c r="O260">
        <f>PMTable!AF258</f>
        <v>20</v>
      </c>
      <c r="P260">
        <f t="shared" si="41"/>
        <v>1</v>
      </c>
      <c r="Q260">
        <f>PMTable!AG258</f>
        <v>13.495818860285729</v>
      </c>
      <c r="R260">
        <f t="shared" si="42"/>
        <v>1</v>
      </c>
      <c r="S260">
        <f>PMTable!AH258</f>
        <v>5.9988618568564043</v>
      </c>
      <c r="T260">
        <f t="shared" si="43"/>
        <v>1</v>
      </c>
      <c r="V260">
        <v>255</v>
      </c>
      <c r="W260">
        <f>PMTable!O258</f>
        <v>0.81524662088879529</v>
      </c>
      <c r="X260">
        <f t="shared" si="44"/>
        <v>0</v>
      </c>
      <c r="Y260">
        <f>PMTable!P258</f>
        <v>0.86350178580459647</v>
      </c>
      <c r="Z260">
        <f t="shared" si="45"/>
        <v>0</v>
      </c>
      <c r="AA260">
        <f>PMTable!Q258</f>
        <v>0.96800918720021178</v>
      </c>
      <c r="AB260">
        <f t="shared" si="46"/>
        <v>0</v>
      </c>
      <c r="AC260">
        <f>PMTable!R258</f>
        <v>0.98602625704965019</v>
      </c>
      <c r="AD260">
        <f t="shared" si="47"/>
        <v>0</v>
      </c>
    </row>
    <row r="261" spans="2:30" x14ac:dyDescent="0.25">
      <c r="B261">
        <v>256</v>
      </c>
      <c r="C261">
        <f>PMTable!W259</f>
        <v>1400</v>
      </c>
      <c r="D261">
        <f t="shared" si="36"/>
        <v>1</v>
      </c>
      <c r="E261">
        <f>PMTable!X259</f>
        <v>2800</v>
      </c>
      <c r="F261">
        <f t="shared" si="37"/>
        <v>1</v>
      </c>
      <c r="G261">
        <f>PMTable!Y259</f>
        <v>1000</v>
      </c>
      <c r="H261">
        <f t="shared" si="38"/>
        <v>1</v>
      </c>
      <c r="I261">
        <f>PMTable!Z259</f>
        <v>3600</v>
      </c>
      <c r="J261">
        <f t="shared" si="39"/>
        <v>1</v>
      </c>
      <c r="L261">
        <v>256</v>
      </c>
      <c r="M261">
        <f>PMTable!AE259</f>
        <v>63.066714572809957</v>
      </c>
      <c r="N261">
        <f t="shared" si="40"/>
        <v>0</v>
      </c>
      <c r="O261">
        <f>PMTable!AF259</f>
        <v>34.712718693427924</v>
      </c>
      <c r="P261">
        <f t="shared" si="41"/>
        <v>1</v>
      </c>
      <c r="Q261">
        <f>PMTable!AG259</f>
        <v>0</v>
      </c>
      <c r="R261">
        <f t="shared" si="42"/>
        <v>1</v>
      </c>
      <c r="S261">
        <f>PMTable!AH259</f>
        <v>7.2834702774569422</v>
      </c>
      <c r="T261">
        <f t="shared" si="43"/>
        <v>1</v>
      </c>
      <c r="V261">
        <v>256</v>
      </c>
      <c r="W261">
        <f>PMTable!O259</f>
        <v>0.77982781246824351</v>
      </c>
      <c r="X261">
        <f t="shared" si="44"/>
        <v>0</v>
      </c>
      <c r="Y261">
        <f>PMTable!P259</f>
        <v>0.91017911243780891</v>
      </c>
      <c r="Z261">
        <f t="shared" si="45"/>
        <v>0</v>
      </c>
      <c r="AA261">
        <f>PMTable!Q259</f>
        <v>1</v>
      </c>
      <c r="AB261">
        <f t="shared" si="46"/>
        <v>0</v>
      </c>
      <c r="AC261">
        <f>PMTable!R259</f>
        <v>0.98327641331399662</v>
      </c>
      <c r="AD261">
        <f t="shared" si="47"/>
        <v>0</v>
      </c>
    </row>
    <row r="262" spans="2:30" x14ac:dyDescent="0.25">
      <c r="B262">
        <v>257</v>
      </c>
      <c r="C262">
        <f>PMTable!W260</f>
        <v>1550</v>
      </c>
      <c r="D262">
        <f t="shared" si="36"/>
        <v>1</v>
      </c>
      <c r="E262">
        <f>PMTable!X260</f>
        <v>2200</v>
      </c>
      <c r="F262">
        <f t="shared" si="37"/>
        <v>1</v>
      </c>
      <c r="G262">
        <f>PMTable!Y260</f>
        <v>2200</v>
      </c>
      <c r="H262">
        <f t="shared" si="38"/>
        <v>1</v>
      </c>
      <c r="I262">
        <f>PMTable!Z260</f>
        <v>2500</v>
      </c>
      <c r="J262">
        <f t="shared" si="39"/>
        <v>1</v>
      </c>
      <c r="L262">
        <v>257</v>
      </c>
      <c r="M262">
        <f>PMTable!AE260</f>
        <v>24.189299192868329</v>
      </c>
      <c r="N262">
        <f t="shared" si="40"/>
        <v>1</v>
      </c>
      <c r="O262">
        <f>PMTable!AF260</f>
        <v>19.008808305639281</v>
      </c>
      <c r="P262">
        <f t="shared" si="41"/>
        <v>1</v>
      </c>
      <c r="Q262">
        <f>PMTable!AG260</f>
        <v>34.600772736756653</v>
      </c>
      <c r="R262">
        <f t="shared" si="42"/>
        <v>1</v>
      </c>
      <c r="S262">
        <f>PMTable!AH260</f>
        <v>0</v>
      </c>
      <c r="T262">
        <f t="shared" si="43"/>
        <v>1</v>
      </c>
      <c r="V262">
        <v>257</v>
      </c>
      <c r="W262">
        <f>PMTable!O260</f>
        <v>0.77668446490610843</v>
      </c>
      <c r="X262">
        <f t="shared" si="44"/>
        <v>0</v>
      </c>
      <c r="Y262">
        <f>PMTable!P260</f>
        <v>0.90595060577630449</v>
      </c>
      <c r="Z262">
        <f t="shared" si="45"/>
        <v>0</v>
      </c>
      <c r="AA262">
        <f>PMTable!Q260</f>
        <v>0.89982040002616936</v>
      </c>
      <c r="AB262">
        <f t="shared" si="46"/>
        <v>0</v>
      </c>
      <c r="AC262">
        <f>PMTable!R260</f>
        <v>1</v>
      </c>
      <c r="AD262">
        <f t="shared" si="47"/>
        <v>0</v>
      </c>
    </row>
    <row r="263" spans="2:30" x14ac:dyDescent="0.25">
      <c r="B263">
        <v>258</v>
      </c>
      <c r="C263">
        <f>PMTable!W261</f>
        <v>1850</v>
      </c>
      <c r="D263">
        <f t="shared" ref="D263:D326" si="48">IF(C263&lt;$C$4,1,0)</f>
        <v>1</v>
      </c>
      <c r="E263">
        <f>PMTable!X261</f>
        <v>1800</v>
      </c>
      <c r="F263">
        <f t="shared" ref="F263:F326" si="49">IF(E263&lt;$E$4,1,0)</f>
        <v>1</v>
      </c>
      <c r="G263">
        <f>PMTable!Y261</f>
        <v>3400</v>
      </c>
      <c r="H263">
        <f t="shared" ref="H263:H326" si="50">IF(G263&lt;$G$4,1,0)</f>
        <v>1</v>
      </c>
      <c r="I263">
        <f>PMTable!Z261</f>
        <v>2500</v>
      </c>
      <c r="J263">
        <f t="shared" ref="J263:J326" si="51">IF(I263&lt;$I$4,1,0)</f>
        <v>1</v>
      </c>
      <c r="L263">
        <v>258</v>
      </c>
      <c r="M263">
        <f>PMTable!AE261</f>
        <v>61.20079848250937</v>
      </c>
      <c r="N263">
        <f t="shared" ref="N263:N326" si="52">IF(M263&lt;$M$4,1,0)</f>
        <v>0</v>
      </c>
      <c r="O263">
        <f>PMTable!AF261</f>
        <v>14</v>
      </c>
      <c r="P263">
        <f t="shared" ref="P263:P326" si="53">IF(O263&lt;$O$4,1,0)</f>
        <v>1</v>
      </c>
      <c r="Q263">
        <f>PMTable!AG261</f>
        <v>20.178971283499664</v>
      </c>
      <c r="R263">
        <f t="shared" ref="R263:R326" si="54">IF(Q263&lt;$Q$4,1,0)</f>
        <v>1</v>
      </c>
      <c r="S263">
        <f>PMTable!AH261</f>
        <v>0</v>
      </c>
      <c r="T263">
        <f t="shared" ref="T263:T326" si="55">IF(S263&lt;$S$4,1,0)</f>
        <v>1</v>
      </c>
      <c r="V263">
        <v>258</v>
      </c>
      <c r="W263">
        <f>PMTable!O261</f>
        <v>0.73069794294031121</v>
      </c>
      <c r="X263">
        <f t="shared" ref="X263:X326" si="56">IF(W263&lt;$W$4,1,0)</f>
        <v>0</v>
      </c>
      <c r="Y263">
        <f>PMTable!P261</f>
        <v>0.95220980019880286</v>
      </c>
      <c r="Z263">
        <f t="shared" ref="Z263:Z326" si="57">IF(Y263&lt;$Y$4,1,0)</f>
        <v>0</v>
      </c>
      <c r="AA263">
        <f>PMTable!Q261</f>
        <v>0.87391675275695369</v>
      </c>
      <c r="AB263">
        <f t="shared" ref="AB263:AB326" si="58">IF(AA263&lt;$AA$4,1,0)</f>
        <v>0</v>
      </c>
      <c r="AC263">
        <f>PMTable!R261</f>
        <v>1</v>
      </c>
      <c r="AD263">
        <f t="shared" ref="AD263:AD326" si="59">IF(AC263&lt;$AC$4,1,0)</f>
        <v>0</v>
      </c>
    </row>
    <row r="264" spans="2:30" x14ac:dyDescent="0.25">
      <c r="B264">
        <v>259</v>
      </c>
      <c r="C264">
        <f>PMTable!W262</f>
        <v>650</v>
      </c>
      <c r="D264">
        <f t="shared" si="48"/>
        <v>1</v>
      </c>
      <c r="E264">
        <f>PMTable!X262</f>
        <v>3000</v>
      </c>
      <c r="F264">
        <f t="shared" si="49"/>
        <v>1</v>
      </c>
      <c r="G264">
        <f>PMTable!Y262</f>
        <v>3000</v>
      </c>
      <c r="H264">
        <f t="shared" si="50"/>
        <v>1</v>
      </c>
      <c r="I264">
        <f>PMTable!Z262</f>
        <v>2500</v>
      </c>
      <c r="J264">
        <f t="shared" si="51"/>
        <v>1</v>
      </c>
      <c r="L264">
        <v>259</v>
      </c>
      <c r="M264">
        <f>PMTable!AE262</f>
        <v>18.324488284163056</v>
      </c>
      <c r="N264">
        <f t="shared" si="52"/>
        <v>1</v>
      </c>
      <c r="O264">
        <f>PMTable!AF262</f>
        <v>26</v>
      </c>
      <c r="P264">
        <f t="shared" si="53"/>
        <v>1</v>
      </c>
      <c r="Q264">
        <f>PMTable!AG262</f>
        <v>48.422834873026233</v>
      </c>
      <c r="R264">
        <f t="shared" si="54"/>
        <v>1</v>
      </c>
      <c r="S264">
        <f>PMTable!AH262</f>
        <v>0</v>
      </c>
      <c r="T264">
        <f t="shared" si="55"/>
        <v>1</v>
      </c>
      <c r="V264">
        <v>259</v>
      </c>
      <c r="W264">
        <f>PMTable!O262</f>
        <v>0.92325534947107935</v>
      </c>
      <c r="X264">
        <f t="shared" si="56"/>
        <v>0</v>
      </c>
      <c r="Y264">
        <f>PMTable!P262</f>
        <v>0.93516341394602975</v>
      </c>
      <c r="Z264">
        <f t="shared" si="57"/>
        <v>0</v>
      </c>
      <c r="AA264">
        <f>PMTable!Q262</f>
        <v>0.87539756692733861</v>
      </c>
      <c r="AB264">
        <f t="shared" si="58"/>
        <v>0</v>
      </c>
      <c r="AC264">
        <f>PMTable!R262</f>
        <v>1</v>
      </c>
      <c r="AD264">
        <f t="shared" si="59"/>
        <v>0</v>
      </c>
    </row>
    <row r="265" spans="2:30" x14ac:dyDescent="0.25">
      <c r="B265">
        <v>260</v>
      </c>
      <c r="C265">
        <f>PMTable!W263</f>
        <v>1550</v>
      </c>
      <c r="D265">
        <f t="shared" si="48"/>
        <v>1</v>
      </c>
      <c r="E265">
        <f>PMTable!X263</f>
        <v>3000</v>
      </c>
      <c r="F265">
        <f t="shared" si="49"/>
        <v>1</v>
      </c>
      <c r="G265">
        <f>PMTable!Y263</f>
        <v>2600</v>
      </c>
      <c r="H265">
        <f t="shared" si="50"/>
        <v>1</v>
      </c>
      <c r="I265">
        <f>PMTable!Z263</f>
        <v>4700</v>
      </c>
      <c r="J265">
        <f t="shared" si="51"/>
        <v>1</v>
      </c>
      <c r="L265">
        <v>260</v>
      </c>
      <c r="M265">
        <f>PMTable!AE263</f>
        <v>64.562572716455009</v>
      </c>
      <c r="N265">
        <f t="shared" si="52"/>
        <v>0</v>
      </c>
      <c r="O265">
        <f>PMTable!AF263</f>
        <v>39.258766455032884</v>
      </c>
      <c r="P265">
        <f t="shared" si="53"/>
        <v>1</v>
      </c>
      <c r="Q265">
        <f>PMTable!AG263</f>
        <v>56.624829966745942</v>
      </c>
      <c r="R265">
        <f t="shared" si="54"/>
        <v>0</v>
      </c>
      <c r="S265">
        <f>PMTable!AH263</f>
        <v>12.445371189795942</v>
      </c>
      <c r="T265">
        <f t="shared" si="55"/>
        <v>1</v>
      </c>
      <c r="V265">
        <v>260</v>
      </c>
      <c r="W265">
        <f>PMTable!O263</f>
        <v>0.78462472481072432</v>
      </c>
      <c r="X265">
        <f t="shared" si="56"/>
        <v>0</v>
      </c>
      <c r="Y265">
        <f>PMTable!P263</f>
        <v>0.85731851237996037</v>
      </c>
      <c r="Z265">
        <f t="shared" si="57"/>
        <v>0</v>
      </c>
      <c r="AA265">
        <f>PMTable!Q263</f>
        <v>0.87678573773167889</v>
      </c>
      <c r="AB265">
        <f t="shared" si="58"/>
        <v>0</v>
      </c>
      <c r="AC265">
        <f>PMTable!R263</f>
        <v>0.9666388732231288</v>
      </c>
      <c r="AD265">
        <f t="shared" si="59"/>
        <v>0</v>
      </c>
    </row>
    <row r="266" spans="2:30" x14ac:dyDescent="0.25">
      <c r="B266">
        <v>261</v>
      </c>
      <c r="C266">
        <f>PMTable!W264</f>
        <v>1550</v>
      </c>
      <c r="D266">
        <f t="shared" si="48"/>
        <v>1</v>
      </c>
      <c r="E266">
        <f>PMTable!X264</f>
        <v>4200</v>
      </c>
      <c r="F266">
        <f t="shared" si="49"/>
        <v>1</v>
      </c>
      <c r="G266">
        <f>PMTable!Y264</f>
        <v>2600</v>
      </c>
      <c r="H266">
        <f t="shared" si="50"/>
        <v>1</v>
      </c>
      <c r="I266">
        <f>PMTable!Z264</f>
        <v>2500</v>
      </c>
      <c r="J266">
        <f t="shared" si="51"/>
        <v>1</v>
      </c>
      <c r="L266">
        <v>261</v>
      </c>
      <c r="M266">
        <f>PMTable!AE264</f>
        <v>58.605866904257077</v>
      </c>
      <c r="N266">
        <f t="shared" si="52"/>
        <v>0</v>
      </c>
      <c r="O266">
        <f>PMTable!AF264</f>
        <v>57.466889668679741</v>
      </c>
      <c r="P266">
        <f t="shared" si="53"/>
        <v>0</v>
      </c>
      <c r="Q266">
        <f>PMTable!AG264</f>
        <v>45.068600718535876</v>
      </c>
      <c r="R266">
        <f t="shared" si="54"/>
        <v>1</v>
      </c>
      <c r="S266">
        <f>PMTable!AH264</f>
        <v>0</v>
      </c>
      <c r="T266">
        <f t="shared" si="55"/>
        <v>1</v>
      </c>
      <c r="V266">
        <v>261</v>
      </c>
      <c r="W266">
        <f>PMTable!O264</f>
        <v>0.76574085549850857</v>
      </c>
      <c r="X266">
        <f t="shared" si="56"/>
        <v>0</v>
      </c>
      <c r="Y266">
        <f>PMTable!P264</f>
        <v>0.86830734191074888</v>
      </c>
      <c r="Z266">
        <f t="shared" si="57"/>
        <v>0</v>
      </c>
      <c r="AA266">
        <f>PMTable!Q264</f>
        <v>0.88693826232733308</v>
      </c>
      <c r="AB266">
        <f t="shared" si="58"/>
        <v>0</v>
      </c>
      <c r="AC266">
        <f>PMTable!R264</f>
        <v>1</v>
      </c>
      <c r="AD266">
        <f t="shared" si="59"/>
        <v>0</v>
      </c>
    </row>
    <row r="267" spans="2:30" x14ac:dyDescent="0.25">
      <c r="B267">
        <v>262</v>
      </c>
      <c r="C267">
        <f>PMTable!W265</f>
        <v>2300</v>
      </c>
      <c r="D267">
        <f t="shared" si="48"/>
        <v>1</v>
      </c>
      <c r="E267">
        <f>PMTable!X265</f>
        <v>4000</v>
      </c>
      <c r="F267">
        <f t="shared" si="49"/>
        <v>1</v>
      </c>
      <c r="G267">
        <f>PMTable!Y265</f>
        <v>2200</v>
      </c>
      <c r="H267">
        <f t="shared" si="50"/>
        <v>1</v>
      </c>
      <c r="I267">
        <f>PMTable!Z265</f>
        <v>5800</v>
      </c>
      <c r="J267">
        <f t="shared" si="51"/>
        <v>0</v>
      </c>
      <c r="L267">
        <v>262</v>
      </c>
      <c r="M267">
        <f>PMTable!AE265</f>
        <v>88.719393721407116</v>
      </c>
      <c r="N267">
        <f t="shared" si="52"/>
        <v>0</v>
      </c>
      <c r="O267">
        <f>PMTable!AF265</f>
        <v>104.67970910983607</v>
      </c>
      <c r="P267">
        <f t="shared" si="53"/>
        <v>0</v>
      </c>
      <c r="Q267">
        <f>PMTable!AG265</f>
        <v>29.240609746229211</v>
      </c>
      <c r="R267">
        <f t="shared" si="54"/>
        <v>1</v>
      </c>
      <c r="S267">
        <f>PMTable!AH265</f>
        <v>14.101833064925248</v>
      </c>
      <c r="T267">
        <f t="shared" si="55"/>
        <v>1</v>
      </c>
      <c r="V267">
        <v>262</v>
      </c>
      <c r="W267">
        <f>PMTable!O265</f>
        <v>0.63547337956067362</v>
      </c>
      <c r="X267">
        <f t="shared" si="56"/>
        <v>1</v>
      </c>
      <c r="Y267">
        <f>PMTable!P265</f>
        <v>0.77887483809139124</v>
      </c>
      <c r="Z267">
        <f t="shared" si="57"/>
        <v>0</v>
      </c>
      <c r="AA267">
        <f>PMTable!Q265</f>
        <v>0.94108938410057474</v>
      </c>
      <c r="AB267">
        <f t="shared" si="58"/>
        <v>0</v>
      </c>
      <c r="AC267">
        <f>PMTable!R265</f>
        <v>0.96286429724441347</v>
      </c>
      <c r="AD267">
        <f t="shared" si="59"/>
        <v>0</v>
      </c>
    </row>
    <row r="268" spans="2:30" x14ac:dyDescent="0.25">
      <c r="B268">
        <v>263</v>
      </c>
      <c r="C268">
        <f>PMTable!W266</f>
        <v>1850</v>
      </c>
      <c r="D268">
        <f t="shared" si="48"/>
        <v>1</v>
      </c>
      <c r="E268">
        <f>PMTable!X266</f>
        <v>2000</v>
      </c>
      <c r="F268">
        <f t="shared" si="49"/>
        <v>1</v>
      </c>
      <c r="G268">
        <f>PMTable!Y266</f>
        <v>1400</v>
      </c>
      <c r="H268">
        <f t="shared" si="50"/>
        <v>1</v>
      </c>
      <c r="I268">
        <f>PMTable!Z266</f>
        <v>3600</v>
      </c>
      <c r="J268">
        <f t="shared" si="51"/>
        <v>1</v>
      </c>
      <c r="L268">
        <v>263</v>
      </c>
      <c r="M268">
        <f>PMTable!AE266</f>
        <v>96.511455390328308</v>
      </c>
      <c r="N268">
        <f t="shared" si="52"/>
        <v>0</v>
      </c>
      <c r="O268">
        <f>PMTable!AF266</f>
        <v>25.648380697642004</v>
      </c>
      <c r="P268">
        <f t="shared" si="53"/>
        <v>1</v>
      </c>
      <c r="Q268">
        <f>PMTable!AG266</f>
        <v>8.2194046239507887</v>
      </c>
      <c r="R268">
        <f t="shared" si="54"/>
        <v>1</v>
      </c>
      <c r="S268">
        <f>PMTable!AH266</f>
        <v>4.0256377830531793</v>
      </c>
      <c r="T268">
        <f t="shared" si="55"/>
        <v>1</v>
      </c>
      <c r="V268">
        <v>263</v>
      </c>
      <c r="W268">
        <f>PMTable!O266</f>
        <v>0.68914244631510058</v>
      </c>
      <c r="X268">
        <f t="shared" si="56"/>
        <v>1</v>
      </c>
      <c r="Y268">
        <f>PMTable!P266</f>
        <v>0.92765223617322667</v>
      </c>
      <c r="Z268">
        <f t="shared" si="57"/>
        <v>0</v>
      </c>
      <c r="AA268">
        <f>PMTable!Q266</f>
        <v>0.97610393019602237</v>
      </c>
      <c r="AB268">
        <f t="shared" si="58"/>
        <v>0</v>
      </c>
      <c r="AC268">
        <f>PMTable!R266</f>
        <v>0.98744694547339062</v>
      </c>
      <c r="AD268">
        <f t="shared" si="59"/>
        <v>0</v>
      </c>
    </row>
    <row r="269" spans="2:30" x14ac:dyDescent="0.25">
      <c r="B269">
        <v>264</v>
      </c>
      <c r="C269">
        <f>PMTable!W267</f>
        <v>1700</v>
      </c>
      <c r="D269">
        <f t="shared" si="48"/>
        <v>1</v>
      </c>
      <c r="E269">
        <f>PMTable!X267</f>
        <v>2400</v>
      </c>
      <c r="F269">
        <f t="shared" si="49"/>
        <v>1</v>
      </c>
      <c r="G269">
        <f>PMTable!Y267</f>
        <v>3400</v>
      </c>
      <c r="H269">
        <f t="shared" si="50"/>
        <v>1</v>
      </c>
      <c r="I269">
        <f>PMTable!Z267</f>
        <v>3600</v>
      </c>
      <c r="J269">
        <f t="shared" si="51"/>
        <v>1</v>
      </c>
      <c r="L269">
        <v>264</v>
      </c>
      <c r="M269">
        <f>PMTable!AE267</f>
        <v>40.878391191694519</v>
      </c>
      <c r="N269">
        <f t="shared" si="52"/>
        <v>1</v>
      </c>
      <c r="O269">
        <f>PMTable!AF267</f>
        <v>48.553358395370424</v>
      </c>
      <c r="P269">
        <f t="shared" si="53"/>
        <v>1</v>
      </c>
      <c r="Q269">
        <f>PMTable!AG267</f>
        <v>63.236694443124804</v>
      </c>
      <c r="R269">
        <f t="shared" si="54"/>
        <v>0</v>
      </c>
      <c r="S269">
        <f>PMTable!AH267</f>
        <v>3.8987666666912428</v>
      </c>
      <c r="T269">
        <f t="shared" si="55"/>
        <v>1</v>
      </c>
      <c r="V269">
        <v>264</v>
      </c>
      <c r="W269">
        <f>PMTable!O267</f>
        <v>0.75948351287888682</v>
      </c>
      <c r="X269">
        <f t="shared" si="56"/>
        <v>0</v>
      </c>
      <c r="Y269">
        <f>PMTable!P267</f>
        <v>0.90104296487143076</v>
      </c>
      <c r="Z269">
        <f t="shared" si="57"/>
        <v>0</v>
      </c>
      <c r="AA269">
        <f>PMTable!Q267</f>
        <v>0.82252478356929926</v>
      </c>
      <c r="AB269">
        <f t="shared" si="58"/>
        <v>0</v>
      </c>
      <c r="AC269">
        <f>PMTable!R267</f>
        <v>0.98624911562616557</v>
      </c>
      <c r="AD269">
        <f t="shared" si="59"/>
        <v>0</v>
      </c>
    </row>
    <row r="270" spans="2:30" x14ac:dyDescent="0.25">
      <c r="B270">
        <v>265</v>
      </c>
      <c r="C270">
        <f>PMTable!W268</f>
        <v>1700</v>
      </c>
      <c r="D270">
        <f t="shared" si="48"/>
        <v>1</v>
      </c>
      <c r="E270">
        <f>PMTable!X268</f>
        <v>2400</v>
      </c>
      <c r="F270">
        <f t="shared" si="49"/>
        <v>1</v>
      </c>
      <c r="G270">
        <f>PMTable!Y268</f>
        <v>1800</v>
      </c>
      <c r="H270">
        <f t="shared" si="50"/>
        <v>1</v>
      </c>
      <c r="I270">
        <f>PMTable!Z268</f>
        <v>2500</v>
      </c>
      <c r="J270">
        <f t="shared" si="51"/>
        <v>1</v>
      </c>
      <c r="L270">
        <v>265</v>
      </c>
      <c r="M270">
        <f>PMTable!AE268</f>
        <v>108.20155225250772</v>
      </c>
      <c r="N270">
        <f t="shared" si="52"/>
        <v>0</v>
      </c>
      <c r="O270">
        <f>PMTable!AF268</f>
        <v>54.762334347350077</v>
      </c>
      <c r="P270">
        <f t="shared" si="53"/>
        <v>1</v>
      </c>
      <c r="Q270">
        <f>PMTable!AG268</f>
        <v>23.981104563574924</v>
      </c>
      <c r="R270">
        <f t="shared" si="54"/>
        <v>1</v>
      </c>
      <c r="S270">
        <f>PMTable!AH268</f>
        <v>0</v>
      </c>
      <c r="T270">
        <f t="shared" si="55"/>
        <v>1</v>
      </c>
      <c r="V270">
        <v>265</v>
      </c>
      <c r="W270">
        <f>PMTable!O268</f>
        <v>0.70758485437029406</v>
      </c>
      <c r="X270">
        <f t="shared" si="56"/>
        <v>0</v>
      </c>
      <c r="Y270">
        <f>PMTable!P268</f>
        <v>0.89205401452273225</v>
      </c>
      <c r="Z270">
        <f t="shared" si="57"/>
        <v>0</v>
      </c>
      <c r="AA270">
        <f>PMTable!Q268</f>
        <v>0.94330639036358122</v>
      </c>
      <c r="AB270">
        <f t="shared" si="58"/>
        <v>0</v>
      </c>
      <c r="AC270">
        <f>PMTable!R268</f>
        <v>1</v>
      </c>
      <c r="AD270">
        <f t="shared" si="59"/>
        <v>0</v>
      </c>
    </row>
    <row r="271" spans="2:30" x14ac:dyDescent="0.25">
      <c r="B271">
        <v>266</v>
      </c>
      <c r="C271">
        <f>PMTable!W269</f>
        <v>1100</v>
      </c>
      <c r="D271">
        <f t="shared" si="48"/>
        <v>1</v>
      </c>
      <c r="E271">
        <f>PMTable!X269</f>
        <v>2200</v>
      </c>
      <c r="F271">
        <f t="shared" si="49"/>
        <v>1</v>
      </c>
      <c r="G271">
        <f>PMTable!Y269</f>
        <v>2600</v>
      </c>
      <c r="H271">
        <f t="shared" si="50"/>
        <v>1</v>
      </c>
      <c r="I271">
        <f>PMTable!Z269</f>
        <v>2500</v>
      </c>
      <c r="J271">
        <f t="shared" si="51"/>
        <v>1</v>
      </c>
      <c r="L271">
        <v>266</v>
      </c>
      <c r="M271">
        <f>PMTable!AE269</f>
        <v>26.580113623761225</v>
      </c>
      <c r="N271">
        <f t="shared" si="52"/>
        <v>1</v>
      </c>
      <c r="O271">
        <f>PMTable!AF269</f>
        <v>38.745373815545868</v>
      </c>
      <c r="P271">
        <f t="shared" si="53"/>
        <v>1</v>
      </c>
      <c r="Q271">
        <f>PMTable!AG269</f>
        <v>40.274357378620465</v>
      </c>
      <c r="R271">
        <f t="shared" si="54"/>
        <v>1</v>
      </c>
      <c r="S271">
        <f>PMTable!AH269</f>
        <v>0</v>
      </c>
      <c r="T271">
        <f t="shared" si="55"/>
        <v>1</v>
      </c>
      <c r="V271">
        <v>266</v>
      </c>
      <c r="W271">
        <f>PMTable!O269</f>
        <v>0.86250412171817747</v>
      </c>
      <c r="X271">
        <f t="shared" si="56"/>
        <v>0</v>
      </c>
      <c r="Y271">
        <f>PMTable!P269</f>
        <v>0.90698147332529122</v>
      </c>
      <c r="Z271">
        <f t="shared" si="57"/>
        <v>0</v>
      </c>
      <c r="AA271">
        <f>PMTable!Q269</f>
        <v>0.87394524202239232</v>
      </c>
      <c r="AB271">
        <f t="shared" si="58"/>
        <v>0</v>
      </c>
      <c r="AC271">
        <f>PMTable!R269</f>
        <v>1</v>
      </c>
      <c r="AD271">
        <f t="shared" si="59"/>
        <v>0</v>
      </c>
    </row>
    <row r="272" spans="2:30" x14ac:dyDescent="0.25">
      <c r="B272">
        <v>267</v>
      </c>
      <c r="C272">
        <f>PMTable!W270</f>
        <v>1550</v>
      </c>
      <c r="D272">
        <f t="shared" si="48"/>
        <v>1</v>
      </c>
      <c r="E272">
        <f>PMTable!X270</f>
        <v>3600</v>
      </c>
      <c r="F272">
        <f t="shared" si="49"/>
        <v>1</v>
      </c>
      <c r="G272">
        <f>PMTable!Y270</f>
        <v>1800</v>
      </c>
      <c r="H272">
        <f t="shared" si="50"/>
        <v>1</v>
      </c>
      <c r="I272">
        <f>PMTable!Z270</f>
        <v>2500</v>
      </c>
      <c r="J272">
        <f t="shared" si="51"/>
        <v>1</v>
      </c>
      <c r="L272">
        <v>267</v>
      </c>
      <c r="M272">
        <f>PMTable!AE270</f>
        <v>18</v>
      </c>
      <c r="N272">
        <f t="shared" si="52"/>
        <v>1</v>
      </c>
      <c r="O272">
        <f>PMTable!AF270</f>
        <v>42.882457604717757</v>
      </c>
      <c r="P272">
        <f t="shared" si="53"/>
        <v>1</v>
      </c>
      <c r="Q272">
        <f>PMTable!AG270</f>
        <v>22.31208363840851</v>
      </c>
      <c r="R272">
        <f t="shared" si="54"/>
        <v>1</v>
      </c>
      <c r="S272">
        <f>PMTable!AH270</f>
        <v>0</v>
      </c>
      <c r="T272">
        <f t="shared" si="55"/>
        <v>1</v>
      </c>
      <c r="V272">
        <v>267</v>
      </c>
      <c r="W272">
        <f>PMTable!O270</f>
        <v>0.77228190370560756</v>
      </c>
      <c r="X272">
        <f t="shared" si="56"/>
        <v>0</v>
      </c>
      <c r="Y272">
        <f>PMTable!P270</f>
        <v>0.90062058945501511</v>
      </c>
      <c r="Z272">
        <f t="shared" si="57"/>
        <v>0</v>
      </c>
      <c r="AA272">
        <f>PMTable!Q270</f>
        <v>0.9295749853420282</v>
      </c>
      <c r="AB272">
        <f t="shared" si="58"/>
        <v>0</v>
      </c>
      <c r="AC272">
        <f>PMTable!R270</f>
        <v>1</v>
      </c>
      <c r="AD272">
        <f t="shared" si="59"/>
        <v>0</v>
      </c>
    </row>
    <row r="273" spans="2:30" x14ac:dyDescent="0.25">
      <c r="B273">
        <v>268</v>
      </c>
      <c r="C273">
        <f>PMTable!W271</f>
        <v>950</v>
      </c>
      <c r="D273">
        <f t="shared" si="48"/>
        <v>1</v>
      </c>
      <c r="E273">
        <f>PMTable!X271</f>
        <v>2800</v>
      </c>
      <c r="F273">
        <f t="shared" si="49"/>
        <v>1</v>
      </c>
      <c r="G273">
        <f>PMTable!Y271</f>
        <v>3400</v>
      </c>
      <c r="H273">
        <f t="shared" si="50"/>
        <v>1</v>
      </c>
      <c r="I273">
        <f>PMTable!Z271</f>
        <v>4700</v>
      </c>
      <c r="J273">
        <f t="shared" si="51"/>
        <v>1</v>
      </c>
      <c r="L273">
        <v>268</v>
      </c>
      <c r="M273">
        <f>PMTable!AE271</f>
        <v>21.988149755412508</v>
      </c>
      <c r="N273">
        <f t="shared" si="52"/>
        <v>1</v>
      </c>
      <c r="O273">
        <f>PMTable!AF271</f>
        <v>39.147479905104987</v>
      </c>
      <c r="P273">
        <f t="shared" si="53"/>
        <v>1</v>
      </c>
      <c r="Q273">
        <f>PMTable!AG271</f>
        <v>55.260066874186805</v>
      </c>
      <c r="R273">
        <f t="shared" si="54"/>
        <v>0</v>
      </c>
      <c r="S273">
        <f>PMTable!AH271</f>
        <v>16.357744347855803</v>
      </c>
      <c r="T273">
        <f t="shared" si="55"/>
        <v>1</v>
      </c>
      <c r="V273">
        <v>268</v>
      </c>
      <c r="W273">
        <f>PMTable!O271</f>
        <v>0.87571592863364145</v>
      </c>
      <c r="X273">
        <f t="shared" si="56"/>
        <v>0</v>
      </c>
      <c r="Y273">
        <f>PMTable!P271</f>
        <v>0.96236895796652799</v>
      </c>
      <c r="Z273">
        <f t="shared" si="57"/>
        <v>0</v>
      </c>
      <c r="AA273">
        <f>PMTable!Q271</f>
        <v>0.84566450998567577</v>
      </c>
      <c r="AB273">
        <f t="shared" si="58"/>
        <v>0</v>
      </c>
      <c r="AC273">
        <f>PMTable!R271</f>
        <v>0.96168888176246381</v>
      </c>
      <c r="AD273">
        <f t="shared" si="59"/>
        <v>0</v>
      </c>
    </row>
    <row r="274" spans="2:30" x14ac:dyDescent="0.25">
      <c r="B274">
        <v>269</v>
      </c>
      <c r="C274">
        <f>PMTable!W272</f>
        <v>2150</v>
      </c>
      <c r="D274">
        <f t="shared" si="48"/>
        <v>1</v>
      </c>
      <c r="E274">
        <f>PMTable!X272</f>
        <v>3200</v>
      </c>
      <c r="F274">
        <f t="shared" si="49"/>
        <v>1</v>
      </c>
      <c r="G274">
        <f>PMTable!Y272</f>
        <v>4200</v>
      </c>
      <c r="H274">
        <f t="shared" si="50"/>
        <v>1</v>
      </c>
      <c r="I274">
        <f>PMTable!Z272</f>
        <v>3600</v>
      </c>
      <c r="J274">
        <f t="shared" si="51"/>
        <v>1</v>
      </c>
      <c r="L274">
        <v>269</v>
      </c>
      <c r="M274">
        <f>PMTable!AE272</f>
        <v>160.02369761118862</v>
      </c>
      <c r="N274">
        <f t="shared" si="52"/>
        <v>0</v>
      </c>
      <c r="O274">
        <f>PMTable!AF272</f>
        <v>49.426008110253512</v>
      </c>
      <c r="P274">
        <f t="shared" si="53"/>
        <v>1</v>
      </c>
      <c r="Q274">
        <f>PMTable!AG272</f>
        <v>56.159879508477786</v>
      </c>
      <c r="R274">
        <f t="shared" si="54"/>
        <v>0</v>
      </c>
      <c r="S274">
        <f>PMTable!AH272</f>
        <v>3.6693909290243698</v>
      </c>
      <c r="T274">
        <f t="shared" si="55"/>
        <v>1</v>
      </c>
      <c r="V274">
        <v>269</v>
      </c>
      <c r="W274">
        <f>PMTable!O272</f>
        <v>0.62166937986739912</v>
      </c>
      <c r="X274">
        <f t="shared" si="56"/>
        <v>1</v>
      </c>
      <c r="Y274">
        <f>PMTable!P272</f>
        <v>0.83893832077066921</v>
      </c>
      <c r="Z274">
        <f t="shared" si="57"/>
        <v>0</v>
      </c>
      <c r="AA274">
        <f>PMTable!Q272</f>
        <v>0.79569575832677353</v>
      </c>
      <c r="AB274">
        <f t="shared" si="58"/>
        <v>0</v>
      </c>
      <c r="AC274">
        <f>PMTable!R272</f>
        <v>0.98912642391472771</v>
      </c>
      <c r="AD274">
        <f t="shared" si="59"/>
        <v>0</v>
      </c>
    </row>
    <row r="275" spans="2:30" x14ac:dyDescent="0.25">
      <c r="B275">
        <v>270</v>
      </c>
      <c r="C275">
        <f>PMTable!W273</f>
        <v>2300</v>
      </c>
      <c r="D275">
        <f t="shared" si="48"/>
        <v>1</v>
      </c>
      <c r="E275">
        <f>PMTable!X273</f>
        <v>3000</v>
      </c>
      <c r="F275">
        <f t="shared" si="49"/>
        <v>1</v>
      </c>
      <c r="G275">
        <f>PMTable!Y273</f>
        <v>2600</v>
      </c>
      <c r="H275">
        <f t="shared" si="50"/>
        <v>1</v>
      </c>
      <c r="I275">
        <f>PMTable!Z273</f>
        <v>2500</v>
      </c>
      <c r="J275">
        <f t="shared" si="51"/>
        <v>1</v>
      </c>
      <c r="L275">
        <v>270</v>
      </c>
      <c r="M275">
        <f>PMTable!AE273</f>
        <v>136.91355840763299</v>
      </c>
      <c r="N275">
        <f t="shared" si="52"/>
        <v>0</v>
      </c>
      <c r="O275">
        <f>PMTable!AF273</f>
        <v>55.330862946715762</v>
      </c>
      <c r="P275">
        <f t="shared" si="53"/>
        <v>0</v>
      </c>
      <c r="Q275">
        <f>PMTable!AG273</f>
        <v>13.336663179693176</v>
      </c>
      <c r="R275">
        <f t="shared" si="54"/>
        <v>1</v>
      </c>
      <c r="S275">
        <f>PMTable!AH273</f>
        <v>0</v>
      </c>
      <c r="T275">
        <f t="shared" si="55"/>
        <v>1</v>
      </c>
      <c r="V275">
        <v>270</v>
      </c>
      <c r="W275">
        <f>PMTable!O273</f>
        <v>0.55544736090515279</v>
      </c>
      <c r="X275">
        <f t="shared" si="56"/>
        <v>1</v>
      </c>
      <c r="Y275">
        <f>PMTable!P273</f>
        <v>0.80965906048506053</v>
      </c>
      <c r="Z275">
        <f t="shared" si="57"/>
        <v>0</v>
      </c>
      <c r="AA275">
        <f>PMTable!Q273</f>
        <v>0.93954358924484283</v>
      </c>
      <c r="AB275">
        <f t="shared" si="58"/>
        <v>0</v>
      </c>
      <c r="AC275">
        <f>PMTable!R273</f>
        <v>1</v>
      </c>
      <c r="AD275">
        <f t="shared" si="59"/>
        <v>0</v>
      </c>
    </row>
    <row r="276" spans="2:30" x14ac:dyDescent="0.25">
      <c r="B276">
        <v>271</v>
      </c>
      <c r="C276">
        <f>PMTable!W274</f>
        <v>950</v>
      </c>
      <c r="D276">
        <f t="shared" si="48"/>
        <v>1</v>
      </c>
      <c r="E276">
        <f>PMTable!X274</f>
        <v>2000</v>
      </c>
      <c r="F276">
        <f t="shared" si="49"/>
        <v>1</v>
      </c>
      <c r="G276">
        <f>PMTable!Y274</f>
        <v>3400</v>
      </c>
      <c r="H276">
        <f t="shared" si="50"/>
        <v>1</v>
      </c>
      <c r="I276">
        <f>PMTable!Z274</f>
        <v>2500</v>
      </c>
      <c r="J276">
        <f t="shared" si="51"/>
        <v>1</v>
      </c>
      <c r="L276">
        <v>271</v>
      </c>
      <c r="M276">
        <f>PMTable!AE274</f>
        <v>21.692696952751824</v>
      </c>
      <c r="N276">
        <f t="shared" si="52"/>
        <v>1</v>
      </c>
      <c r="O276">
        <f>PMTable!AF274</f>
        <v>26.26333056253733</v>
      </c>
      <c r="P276">
        <f t="shared" si="53"/>
        <v>1</v>
      </c>
      <c r="Q276">
        <f>PMTable!AG274</f>
        <v>31.858223124530603</v>
      </c>
      <c r="R276">
        <f t="shared" si="54"/>
        <v>1</v>
      </c>
      <c r="S276">
        <f>PMTable!AH274</f>
        <v>0</v>
      </c>
      <c r="T276">
        <f t="shared" si="55"/>
        <v>1</v>
      </c>
      <c r="V276">
        <v>271</v>
      </c>
      <c r="W276">
        <f>PMTable!O274</f>
        <v>0.88150737324650652</v>
      </c>
      <c r="X276">
        <f t="shared" si="56"/>
        <v>0</v>
      </c>
      <c r="Y276">
        <f>PMTable!P274</f>
        <v>0.92559440865516285</v>
      </c>
      <c r="Z276">
        <f t="shared" si="57"/>
        <v>0</v>
      </c>
      <c r="AA276">
        <f>PMTable!Q274</f>
        <v>0.86789158036999936</v>
      </c>
      <c r="AB276">
        <f t="shared" si="58"/>
        <v>0</v>
      </c>
      <c r="AC276">
        <f>PMTable!R274</f>
        <v>1</v>
      </c>
      <c r="AD276">
        <f t="shared" si="59"/>
        <v>0</v>
      </c>
    </row>
    <row r="277" spans="2:30" x14ac:dyDescent="0.25">
      <c r="B277">
        <v>272</v>
      </c>
      <c r="C277">
        <f>PMTable!W275</f>
        <v>1100</v>
      </c>
      <c r="D277">
        <f t="shared" si="48"/>
        <v>1</v>
      </c>
      <c r="E277">
        <f>PMTable!X275</f>
        <v>2000</v>
      </c>
      <c r="F277">
        <f t="shared" si="49"/>
        <v>1</v>
      </c>
      <c r="G277">
        <f>PMTable!Y275</f>
        <v>2200</v>
      </c>
      <c r="H277">
        <f t="shared" si="50"/>
        <v>1</v>
      </c>
      <c r="I277">
        <f>PMTable!Z275</f>
        <v>2500</v>
      </c>
      <c r="J277">
        <f t="shared" si="51"/>
        <v>1</v>
      </c>
      <c r="L277">
        <v>272</v>
      </c>
      <c r="M277">
        <f>PMTable!AE275</f>
        <v>21.042936619310936</v>
      </c>
      <c r="N277">
        <f t="shared" si="52"/>
        <v>1</v>
      </c>
      <c r="O277">
        <f>PMTable!AF275</f>
        <v>29.840816576649665</v>
      </c>
      <c r="P277">
        <f t="shared" si="53"/>
        <v>1</v>
      </c>
      <c r="Q277">
        <f>PMTable!AG275</f>
        <v>39.362468231913262</v>
      </c>
      <c r="R277">
        <f t="shared" si="54"/>
        <v>1</v>
      </c>
      <c r="S277">
        <f>PMTable!AH275</f>
        <v>0</v>
      </c>
      <c r="T277">
        <f t="shared" si="55"/>
        <v>1</v>
      </c>
      <c r="V277">
        <v>272</v>
      </c>
      <c r="W277">
        <f>PMTable!O275</f>
        <v>0.88490743590277243</v>
      </c>
      <c r="X277">
        <f t="shared" si="56"/>
        <v>0</v>
      </c>
      <c r="Y277">
        <f>PMTable!P275</f>
        <v>0.95056006317160058</v>
      </c>
      <c r="Z277">
        <f t="shared" si="57"/>
        <v>0</v>
      </c>
      <c r="AA277">
        <f>PMTable!Q275</f>
        <v>0.93535925876628756</v>
      </c>
      <c r="AB277">
        <f t="shared" si="58"/>
        <v>0</v>
      </c>
      <c r="AC277">
        <f>PMTable!R275</f>
        <v>1</v>
      </c>
      <c r="AD277">
        <f t="shared" si="59"/>
        <v>0</v>
      </c>
    </row>
    <row r="278" spans="2:30" x14ac:dyDescent="0.25">
      <c r="B278">
        <v>273</v>
      </c>
      <c r="C278">
        <f>PMTable!W276</f>
        <v>2150</v>
      </c>
      <c r="D278">
        <f t="shared" si="48"/>
        <v>1</v>
      </c>
      <c r="E278">
        <f>PMTable!X276</f>
        <v>1800</v>
      </c>
      <c r="F278">
        <f t="shared" si="49"/>
        <v>1</v>
      </c>
      <c r="G278">
        <f>PMTable!Y276</f>
        <v>1400</v>
      </c>
      <c r="H278">
        <f t="shared" si="50"/>
        <v>1</v>
      </c>
      <c r="I278">
        <f>PMTable!Z276</f>
        <v>3600</v>
      </c>
      <c r="J278">
        <f t="shared" si="51"/>
        <v>1</v>
      </c>
      <c r="L278">
        <v>273</v>
      </c>
      <c r="M278">
        <f>PMTable!AE276</f>
        <v>95.861890351611478</v>
      </c>
      <c r="N278">
        <f t="shared" si="52"/>
        <v>0</v>
      </c>
      <c r="O278">
        <f>PMTable!AF276</f>
        <v>29.877678136111982</v>
      </c>
      <c r="P278">
        <f t="shared" si="53"/>
        <v>1</v>
      </c>
      <c r="Q278">
        <f>PMTable!AG276</f>
        <v>11.677386540358304</v>
      </c>
      <c r="R278">
        <f t="shared" si="54"/>
        <v>1</v>
      </c>
      <c r="S278">
        <f>PMTable!AH276</f>
        <v>3.8723985252922004</v>
      </c>
      <c r="T278">
        <f t="shared" si="55"/>
        <v>1</v>
      </c>
      <c r="V278">
        <v>273</v>
      </c>
      <c r="W278">
        <f>PMTable!O276</f>
        <v>0.69491667597551365</v>
      </c>
      <c r="X278">
        <f t="shared" si="56"/>
        <v>1</v>
      </c>
      <c r="Y278">
        <f>PMTable!P276</f>
        <v>0.94034578757515463</v>
      </c>
      <c r="Z278">
        <f t="shared" si="57"/>
        <v>0</v>
      </c>
      <c r="AA278">
        <f>PMTable!Q276</f>
        <v>0.96268974837539156</v>
      </c>
      <c r="AB278">
        <f t="shared" si="58"/>
        <v>0</v>
      </c>
      <c r="AC278">
        <f>PMTable!R276</f>
        <v>0.98670196454350523</v>
      </c>
      <c r="AD278">
        <f t="shared" si="59"/>
        <v>0</v>
      </c>
    </row>
    <row r="279" spans="2:30" x14ac:dyDescent="0.25">
      <c r="B279">
        <v>274</v>
      </c>
      <c r="C279">
        <f>PMTable!W277</f>
        <v>2300</v>
      </c>
      <c r="D279">
        <f t="shared" si="48"/>
        <v>1</v>
      </c>
      <c r="E279">
        <f>PMTable!X277</f>
        <v>2600</v>
      </c>
      <c r="F279">
        <f t="shared" si="49"/>
        <v>1</v>
      </c>
      <c r="G279">
        <f>PMTable!Y277</f>
        <v>1800</v>
      </c>
      <c r="H279">
        <f t="shared" si="50"/>
        <v>1</v>
      </c>
      <c r="I279">
        <f>PMTable!Z277</f>
        <v>2500</v>
      </c>
      <c r="J279">
        <f t="shared" si="51"/>
        <v>1</v>
      </c>
      <c r="L279">
        <v>274</v>
      </c>
      <c r="M279">
        <f>PMTable!AE277</f>
        <v>68.03088197993506</v>
      </c>
      <c r="N279">
        <f t="shared" si="52"/>
        <v>0</v>
      </c>
      <c r="O279">
        <f>PMTable!AF277</f>
        <v>32.425360575430233</v>
      </c>
      <c r="P279">
        <f t="shared" si="53"/>
        <v>1</v>
      </c>
      <c r="Q279">
        <f>PMTable!AG277</f>
        <v>24.919467539078401</v>
      </c>
      <c r="R279">
        <f t="shared" si="54"/>
        <v>1</v>
      </c>
      <c r="S279">
        <f>PMTable!AH277</f>
        <v>0</v>
      </c>
      <c r="T279">
        <f t="shared" si="55"/>
        <v>1</v>
      </c>
      <c r="V279">
        <v>274</v>
      </c>
      <c r="W279">
        <f>PMTable!O277</f>
        <v>0.65932018487612754</v>
      </c>
      <c r="X279">
        <f t="shared" si="56"/>
        <v>1</v>
      </c>
      <c r="Y279">
        <f>PMTable!P277</f>
        <v>0.90993522597493159</v>
      </c>
      <c r="Z279">
        <f t="shared" si="57"/>
        <v>0</v>
      </c>
      <c r="AA279">
        <f>PMTable!Q277</f>
        <v>0.94274098849285315</v>
      </c>
      <c r="AB279">
        <f t="shared" si="58"/>
        <v>0</v>
      </c>
      <c r="AC279">
        <f>PMTable!R277</f>
        <v>1</v>
      </c>
      <c r="AD279">
        <f t="shared" si="59"/>
        <v>0</v>
      </c>
    </row>
    <row r="280" spans="2:30" x14ac:dyDescent="0.25">
      <c r="B280">
        <v>275</v>
      </c>
      <c r="C280">
        <f>PMTable!W278</f>
        <v>1700</v>
      </c>
      <c r="D280">
        <f t="shared" si="48"/>
        <v>1</v>
      </c>
      <c r="E280">
        <f>PMTable!X278</f>
        <v>3800</v>
      </c>
      <c r="F280">
        <f t="shared" si="49"/>
        <v>1</v>
      </c>
      <c r="G280">
        <f>PMTable!Y278</f>
        <v>4600</v>
      </c>
      <c r="H280">
        <f t="shared" si="50"/>
        <v>1</v>
      </c>
      <c r="I280">
        <f>PMTable!Z278</f>
        <v>3600</v>
      </c>
      <c r="J280">
        <f t="shared" si="51"/>
        <v>1</v>
      </c>
      <c r="L280">
        <v>275</v>
      </c>
      <c r="M280">
        <f>PMTable!AE278</f>
        <v>86.345931526020337</v>
      </c>
      <c r="N280">
        <f t="shared" si="52"/>
        <v>0</v>
      </c>
      <c r="O280">
        <f>PMTable!AF278</f>
        <v>79.036135034894286</v>
      </c>
      <c r="P280">
        <f t="shared" si="53"/>
        <v>0</v>
      </c>
      <c r="Q280">
        <f>PMTable!AG278</f>
        <v>111.87457175962876</v>
      </c>
      <c r="R280">
        <f t="shared" si="54"/>
        <v>0</v>
      </c>
      <c r="S280">
        <f>PMTable!AH278</f>
        <v>4.4146334264953309</v>
      </c>
      <c r="T280">
        <f t="shared" si="55"/>
        <v>1</v>
      </c>
      <c r="V280">
        <v>275</v>
      </c>
      <c r="W280">
        <f>PMTable!O278</f>
        <v>0.71140723812280371</v>
      </c>
      <c r="X280">
        <f t="shared" si="56"/>
        <v>0</v>
      </c>
      <c r="Y280">
        <f>PMTable!P278</f>
        <v>0.88276240439969911</v>
      </c>
      <c r="Z280">
        <f t="shared" si="57"/>
        <v>0</v>
      </c>
      <c r="AA280">
        <f>PMTable!Q278</f>
        <v>0.74783125858062538</v>
      </c>
      <c r="AB280">
        <f t="shared" si="58"/>
        <v>0</v>
      </c>
      <c r="AC280">
        <f>PMTable!R278</f>
        <v>0.98683460313956606</v>
      </c>
      <c r="AD280">
        <f t="shared" si="59"/>
        <v>0</v>
      </c>
    </row>
    <row r="281" spans="2:30" x14ac:dyDescent="0.25">
      <c r="B281">
        <v>276</v>
      </c>
      <c r="C281">
        <f>PMTable!W279</f>
        <v>1550</v>
      </c>
      <c r="D281">
        <f t="shared" si="48"/>
        <v>1</v>
      </c>
      <c r="E281">
        <f>PMTable!X279</f>
        <v>2600</v>
      </c>
      <c r="F281">
        <f t="shared" si="49"/>
        <v>1</v>
      </c>
      <c r="G281">
        <f>PMTable!Y279</f>
        <v>1800</v>
      </c>
      <c r="H281">
        <f t="shared" si="50"/>
        <v>1</v>
      </c>
      <c r="I281">
        <f>PMTable!Z279</f>
        <v>2500</v>
      </c>
      <c r="J281">
        <f t="shared" si="51"/>
        <v>1</v>
      </c>
      <c r="L281">
        <v>276</v>
      </c>
      <c r="M281">
        <f>PMTable!AE279</f>
        <v>18</v>
      </c>
      <c r="N281">
        <f t="shared" si="52"/>
        <v>1</v>
      </c>
      <c r="O281">
        <f>PMTable!AF279</f>
        <v>41.446305534427992</v>
      </c>
      <c r="P281">
        <f t="shared" si="53"/>
        <v>1</v>
      </c>
      <c r="Q281">
        <f>PMTable!AG279</f>
        <v>28.222231869925206</v>
      </c>
      <c r="R281">
        <f t="shared" si="54"/>
        <v>1</v>
      </c>
      <c r="S281">
        <f>PMTable!AH279</f>
        <v>0</v>
      </c>
      <c r="T281">
        <f t="shared" si="55"/>
        <v>1</v>
      </c>
      <c r="V281">
        <v>276</v>
      </c>
      <c r="W281">
        <f>PMTable!O279</f>
        <v>0.79079808135802521</v>
      </c>
      <c r="X281">
        <f t="shared" si="56"/>
        <v>0</v>
      </c>
      <c r="Y281">
        <f>PMTable!P279</f>
        <v>0.87924592724024886</v>
      </c>
      <c r="Z281">
        <f t="shared" si="57"/>
        <v>0</v>
      </c>
      <c r="AA281">
        <f>PMTable!Q279</f>
        <v>0.94950109568805896</v>
      </c>
      <c r="AB281">
        <f t="shared" si="58"/>
        <v>0</v>
      </c>
      <c r="AC281">
        <f>PMTable!R279</f>
        <v>1</v>
      </c>
      <c r="AD281">
        <f t="shared" si="59"/>
        <v>0</v>
      </c>
    </row>
    <row r="282" spans="2:30" x14ac:dyDescent="0.25">
      <c r="B282">
        <v>277</v>
      </c>
      <c r="C282">
        <f>PMTable!W280</f>
        <v>1850</v>
      </c>
      <c r="D282">
        <f t="shared" si="48"/>
        <v>1</v>
      </c>
      <c r="E282">
        <f>PMTable!X280</f>
        <v>2800</v>
      </c>
      <c r="F282">
        <f t="shared" si="49"/>
        <v>1</v>
      </c>
      <c r="G282">
        <f>PMTable!Y280</f>
        <v>1400</v>
      </c>
      <c r="H282">
        <f t="shared" si="50"/>
        <v>1</v>
      </c>
      <c r="I282">
        <f>PMTable!Z280</f>
        <v>2500</v>
      </c>
      <c r="J282">
        <f t="shared" si="51"/>
        <v>1</v>
      </c>
      <c r="L282">
        <v>277</v>
      </c>
      <c r="M282">
        <f>PMTable!AE280</f>
        <v>75.38451877415504</v>
      </c>
      <c r="N282">
        <f t="shared" si="52"/>
        <v>0</v>
      </c>
      <c r="O282">
        <f>PMTable!AF280</f>
        <v>46.975525725718242</v>
      </c>
      <c r="P282">
        <f t="shared" si="53"/>
        <v>1</v>
      </c>
      <c r="Q282">
        <f>PMTable!AG280</f>
        <v>14.959381781829247</v>
      </c>
      <c r="R282">
        <f t="shared" si="54"/>
        <v>1</v>
      </c>
      <c r="S282">
        <f>PMTable!AH280</f>
        <v>0</v>
      </c>
      <c r="T282">
        <f t="shared" si="55"/>
        <v>1</v>
      </c>
      <c r="V282">
        <v>277</v>
      </c>
      <c r="W282">
        <f>PMTable!O280</f>
        <v>0.70096955607684119</v>
      </c>
      <c r="X282">
        <f t="shared" si="56"/>
        <v>0</v>
      </c>
      <c r="Y282">
        <f>PMTable!P280</f>
        <v>0.9024943815730988</v>
      </c>
      <c r="Z282">
        <f t="shared" si="57"/>
        <v>0</v>
      </c>
      <c r="AA282">
        <f>PMTable!Q280</f>
        <v>0.97223006438036386</v>
      </c>
      <c r="AB282">
        <f t="shared" si="58"/>
        <v>0</v>
      </c>
      <c r="AC282">
        <f>PMTable!R280</f>
        <v>1</v>
      </c>
      <c r="AD282">
        <f t="shared" si="59"/>
        <v>0</v>
      </c>
    </row>
    <row r="283" spans="2:30" x14ac:dyDescent="0.25">
      <c r="B283">
        <v>278</v>
      </c>
      <c r="C283">
        <f>PMTable!W281</f>
        <v>2900</v>
      </c>
      <c r="D283">
        <f t="shared" si="48"/>
        <v>1</v>
      </c>
      <c r="E283">
        <f>PMTable!X281</f>
        <v>3400</v>
      </c>
      <c r="F283">
        <f t="shared" si="49"/>
        <v>1</v>
      </c>
      <c r="G283">
        <f>PMTable!Y281</f>
        <v>2200</v>
      </c>
      <c r="H283">
        <f t="shared" si="50"/>
        <v>1</v>
      </c>
      <c r="I283">
        <f>PMTable!Z281</f>
        <v>4700</v>
      </c>
      <c r="J283">
        <f t="shared" si="51"/>
        <v>1</v>
      </c>
      <c r="L283">
        <v>278</v>
      </c>
      <c r="M283">
        <f>PMTable!AE281</f>
        <v>156.80083072423994</v>
      </c>
      <c r="N283">
        <f t="shared" si="52"/>
        <v>0</v>
      </c>
      <c r="O283">
        <f>PMTable!AF281</f>
        <v>38.577027510936695</v>
      </c>
      <c r="P283">
        <f t="shared" si="53"/>
        <v>1</v>
      </c>
      <c r="Q283">
        <f>PMTable!AG281</f>
        <v>31.56043325019607</v>
      </c>
      <c r="R283">
        <f t="shared" si="54"/>
        <v>1</v>
      </c>
      <c r="S283">
        <f>PMTable!AH281</f>
        <v>14.657452644876416</v>
      </c>
      <c r="T283">
        <f t="shared" si="55"/>
        <v>1</v>
      </c>
      <c r="V283">
        <v>278</v>
      </c>
      <c r="W283">
        <f>PMTable!O281</f>
        <v>0.49675318893489673</v>
      </c>
      <c r="X283">
        <f t="shared" si="56"/>
        <v>1</v>
      </c>
      <c r="Y283">
        <f>PMTable!P281</f>
        <v>0.90469897837794</v>
      </c>
      <c r="Z283">
        <f t="shared" si="57"/>
        <v>0</v>
      </c>
      <c r="AA283">
        <f>PMTable!Q281</f>
        <v>0.9120483564167895</v>
      </c>
      <c r="AB283">
        <f t="shared" si="58"/>
        <v>0</v>
      </c>
      <c r="AC283">
        <f>PMTable!R281</f>
        <v>0.96568197944138012</v>
      </c>
      <c r="AD283">
        <f t="shared" si="59"/>
        <v>0</v>
      </c>
    </row>
    <row r="284" spans="2:30" x14ac:dyDescent="0.25">
      <c r="B284">
        <v>279</v>
      </c>
      <c r="C284">
        <f>PMTable!W282</f>
        <v>2000</v>
      </c>
      <c r="D284">
        <f t="shared" si="48"/>
        <v>1</v>
      </c>
      <c r="E284">
        <f>PMTable!X282</f>
        <v>2400</v>
      </c>
      <c r="F284">
        <f t="shared" si="49"/>
        <v>1</v>
      </c>
      <c r="G284">
        <f>PMTable!Y282</f>
        <v>2200</v>
      </c>
      <c r="H284">
        <f t="shared" si="50"/>
        <v>1</v>
      </c>
      <c r="I284">
        <f>PMTable!Z282</f>
        <v>2500</v>
      </c>
      <c r="J284">
        <f t="shared" si="51"/>
        <v>1</v>
      </c>
      <c r="L284">
        <v>279</v>
      </c>
      <c r="M284">
        <f>PMTable!AE282</f>
        <v>56.547610699462808</v>
      </c>
      <c r="N284">
        <f t="shared" si="52"/>
        <v>0</v>
      </c>
      <c r="O284">
        <f>PMTable!AF282</f>
        <v>22.544393606632983</v>
      </c>
      <c r="P284">
        <f t="shared" si="53"/>
        <v>1</v>
      </c>
      <c r="Q284">
        <f>PMTable!AG282</f>
        <v>30.619509378341863</v>
      </c>
      <c r="R284">
        <f t="shared" si="54"/>
        <v>1</v>
      </c>
      <c r="S284">
        <f>PMTable!AH282</f>
        <v>0</v>
      </c>
      <c r="T284">
        <f t="shared" si="55"/>
        <v>1</v>
      </c>
      <c r="V284">
        <v>279</v>
      </c>
      <c r="W284">
        <f>PMTable!O282</f>
        <v>0.71087130690794398</v>
      </c>
      <c r="X284">
        <f t="shared" si="56"/>
        <v>0</v>
      </c>
      <c r="Y284">
        <f>PMTable!P282</f>
        <v>0.9391562067025736</v>
      </c>
      <c r="Z284">
        <f t="shared" si="57"/>
        <v>0</v>
      </c>
      <c r="AA284">
        <f>PMTable!Q282</f>
        <v>0.93021041777719182</v>
      </c>
      <c r="AB284">
        <f t="shared" si="58"/>
        <v>0</v>
      </c>
      <c r="AC284">
        <f>PMTable!R282</f>
        <v>1</v>
      </c>
      <c r="AD284">
        <f t="shared" si="59"/>
        <v>0</v>
      </c>
    </row>
    <row r="285" spans="2:30" x14ac:dyDescent="0.25">
      <c r="B285">
        <v>280</v>
      </c>
      <c r="C285">
        <f>PMTable!W283</f>
        <v>1100</v>
      </c>
      <c r="D285">
        <f t="shared" si="48"/>
        <v>1</v>
      </c>
      <c r="E285">
        <f>PMTable!X283</f>
        <v>3400</v>
      </c>
      <c r="F285">
        <f t="shared" si="49"/>
        <v>1</v>
      </c>
      <c r="G285">
        <f>PMTable!Y283</f>
        <v>2200</v>
      </c>
      <c r="H285">
        <f t="shared" si="50"/>
        <v>1</v>
      </c>
      <c r="I285">
        <f>PMTable!Z283</f>
        <v>3600</v>
      </c>
      <c r="J285">
        <f t="shared" si="51"/>
        <v>1</v>
      </c>
      <c r="L285">
        <v>280</v>
      </c>
      <c r="M285">
        <f>PMTable!AE283</f>
        <v>12</v>
      </c>
      <c r="N285">
        <f t="shared" si="52"/>
        <v>1</v>
      </c>
      <c r="O285">
        <f>PMTable!AF283</f>
        <v>30</v>
      </c>
      <c r="P285">
        <f t="shared" si="53"/>
        <v>1</v>
      </c>
      <c r="Q285">
        <f>PMTable!AG283</f>
        <v>30.901221332118855</v>
      </c>
      <c r="R285">
        <f t="shared" si="54"/>
        <v>1</v>
      </c>
      <c r="S285">
        <f>PMTable!AH283</f>
        <v>6.7629125580523031</v>
      </c>
      <c r="T285">
        <f t="shared" si="55"/>
        <v>1</v>
      </c>
      <c r="V285">
        <v>280</v>
      </c>
      <c r="W285">
        <f>PMTable!O283</f>
        <v>0.8711732829937473</v>
      </c>
      <c r="X285">
        <f t="shared" si="56"/>
        <v>0</v>
      </c>
      <c r="Y285">
        <f>PMTable!P283</f>
        <v>0.88609481869755835</v>
      </c>
      <c r="Z285">
        <f t="shared" si="57"/>
        <v>0</v>
      </c>
      <c r="AA285">
        <f>PMTable!Q283</f>
        <v>0.93087884559786638</v>
      </c>
      <c r="AB285">
        <f t="shared" si="58"/>
        <v>0</v>
      </c>
      <c r="AC285">
        <f>PMTable!R283</f>
        <v>0.98203947643527068</v>
      </c>
      <c r="AD285">
        <f t="shared" si="59"/>
        <v>0</v>
      </c>
    </row>
    <row r="286" spans="2:30" x14ac:dyDescent="0.25">
      <c r="B286">
        <v>281</v>
      </c>
      <c r="C286">
        <f>PMTable!W284</f>
        <v>2300</v>
      </c>
      <c r="D286">
        <f t="shared" si="48"/>
        <v>1</v>
      </c>
      <c r="E286">
        <f>PMTable!X284</f>
        <v>2600</v>
      </c>
      <c r="F286">
        <f t="shared" si="49"/>
        <v>1</v>
      </c>
      <c r="G286">
        <f>PMTable!Y284</f>
        <v>2600</v>
      </c>
      <c r="H286">
        <f t="shared" si="50"/>
        <v>1</v>
      </c>
      <c r="I286">
        <f>PMTable!Z284</f>
        <v>3600</v>
      </c>
      <c r="J286">
        <f t="shared" si="51"/>
        <v>1</v>
      </c>
      <c r="L286">
        <v>281</v>
      </c>
      <c r="M286">
        <f>PMTable!AE284</f>
        <v>56.046731200297856</v>
      </c>
      <c r="N286">
        <f t="shared" si="52"/>
        <v>0</v>
      </c>
      <c r="O286">
        <f>PMTable!AF284</f>
        <v>23.196602591100358</v>
      </c>
      <c r="P286">
        <f t="shared" si="53"/>
        <v>1</v>
      </c>
      <c r="Q286">
        <f>PMTable!AG284</f>
        <v>41.223946687987095</v>
      </c>
      <c r="R286">
        <f t="shared" si="54"/>
        <v>1</v>
      </c>
      <c r="S286">
        <f>PMTable!AH284</f>
        <v>4.9023180919739096</v>
      </c>
      <c r="T286">
        <f t="shared" si="55"/>
        <v>1</v>
      </c>
      <c r="V286">
        <v>281</v>
      </c>
      <c r="W286">
        <f>PMTable!O284</f>
        <v>0.67380737763840348</v>
      </c>
      <c r="X286">
        <f t="shared" si="56"/>
        <v>1</v>
      </c>
      <c r="Y286">
        <f>PMTable!P284</f>
        <v>0.91434512193358597</v>
      </c>
      <c r="Z286">
        <f t="shared" si="57"/>
        <v>0</v>
      </c>
      <c r="AA286">
        <f>PMTable!Q284</f>
        <v>0.87605195000327596</v>
      </c>
      <c r="AB286">
        <f t="shared" si="58"/>
        <v>0</v>
      </c>
      <c r="AC286">
        <f>PMTable!R284</f>
        <v>0.98632871963595803</v>
      </c>
      <c r="AD286">
        <f t="shared" si="59"/>
        <v>0</v>
      </c>
    </row>
    <row r="287" spans="2:30" x14ac:dyDescent="0.25">
      <c r="B287">
        <v>282</v>
      </c>
      <c r="C287">
        <f>PMTable!W285</f>
        <v>1250</v>
      </c>
      <c r="D287">
        <f t="shared" si="48"/>
        <v>1</v>
      </c>
      <c r="E287">
        <f>PMTable!X285</f>
        <v>2800</v>
      </c>
      <c r="F287">
        <f t="shared" si="49"/>
        <v>1</v>
      </c>
      <c r="G287">
        <f>PMTable!Y285</f>
        <v>2600</v>
      </c>
      <c r="H287">
        <f t="shared" si="50"/>
        <v>1</v>
      </c>
      <c r="I287">
        <f>PMTable!Z285</f>
        <v>2500</v>
      </c>
      <c r="J287">
        <f t="shared" si="51"/>
        <v>1</v>
      </c>
      <c r="L287">
        <v>282</v>
      </c>
      <c r="M287">
        <f>PMTable!AE285</f>
        <v>38.69152066473665</v>
      </c>
      <c r="N287">
        <f t="shared" si="52"/>
        <v>1</v>
      </c>
      <c r="O287">
        <f>PMTable!AF285</f>
        <v>33.690974188431291</v>
      </c>
      <c r="P287">
        <f t="shared" si="53"/>
        <v>1</v>
      </c>
      <c r="Q287">
        <f>PMTable!AG285</f>
        <v>31.082747461847497</v>
      </c>
      <c r="R287">
        <f t="shared" si="54"/>
        <v>1</v>
      </c>
      <c r="S287">
        <f>PMTable!AH285</f>
        <v>0</v>
      </c>
      <c r="T287">
        <f t="shared" si="55"/>
        <v>1</v>
      </c>
      <c r="V287">
        <v>282</v>
      </c>
      <c r="W287">
        <f>PMTable!O285</f>
        <v>0.840344650169214</v>
      </c>
      <c r="X287">
        <f t="shared" si="56"/>
        <v>0</v>
      </c>
      <c r="Y287">
        <f>PMTable!P285</f>
        <v>0.90658199599748657</v>
      </c>
      <c r="Z287">
        <f t="shared" si="57"/>
        <v>0</v>
      </c>
      <c r="AA287">
        <f>PMTable!Q285</f>
        <v>0.9336616213815363</v>
      </c>
      <c r="AB287">
        <f t="shared" si="58"/>
        <v>0</v>
      </c>
      <c r="AC287">
        <f>PMTable!R285</f>
        <v>1</v>
      </c>
      <c r="AD287">
        <f t="shared" si="59"/>
        <v>0</v>
      </c>
    </row>
    <row r="288" spans="2:30" x14ac:dyDescent="0.25">
      <c r="B288">
        <v>283</v>
      </c>
      <c r="C288">
        <f>PMTable!W286</f>
        <v>1100</v>
      </c>
      <c r="D288">
        <f t="shared" si="48"/>
        <v>1</v>
      </c>
      <c r="E288">
        <f>PMTable!X286</f>
        <v>2000</v>
      </c>
      <c r="F288">
        <f t="shared" si="49"/>
        <v>1</v>
      </c>
      <c r="G288">
        <f>PMTable!Y286</f>
        <v>1800</v>
      </c>
      <c r="H288">
        <f t="shared" si="50"/>
        <v>1</v>
      </c>
      <c r="I288">
        <f>PMTable!Z286</f>
        <v>3600</v>
      </c>
      <c r="J288">
        <f t="shared" si="51"/>
        <v>1</v>
      </c>
      <c r="L288">
        <v>283</v>
      </c>
      <c r="M288">
        <f>PMTable!AE286</f>
        <v>17.530711703555141</v>
      </c>
      <c r="N288">
        <f t="shared" si="52"/>
        <v>1</v>
      </c>
      <c r="O288">
        <f>PMTable!AF286</f>
        <v>16</v>
      </c>
      <c r="P288">
        <f t="shared" si="53"/>
        <v>1</v>
      </c>
      <c r="Q288">
        <f>PMTable!AG286</f>
        <v>15.431870128846455</v>
      </c>
      <c r="R288">
        <f t="shared" si="54"/>
        <v>1</v>
      </c>
      <c r="S288">
        <f>PMTable!AH286</f>
        <v>3.7919402425172537</v>
      </c>
      <c r="T288">
        <f t="shared" si="55"/>
        <v>1</v>
      </c>
      <c r="V288">
        <v>283</v>
      </c>
      <c r="W288">
        <f>PMTable!O286</f>
        <v>0.84156655159445137</v>
      </c>
      <c r="X288">
        <f t="shared" si="56"/>
        <v>0</v>
      </c>
      <c r="Y288">
        <f>PMTable!P286</f>
        <v>0.93761078394572706</v>
      </c>
      <c r="Z288">
        <f t="shared" si="57"/>
        <v>0</v>
      </c>
      <c r="AA288">
        <f>PMTable!Q286</f>
        <v>0.94131859692414332</v>
      </c>
      <c r="AB288">
        <f t="shared" si="58"/>
        <v>0</v>
      </c>
      <c r="AC288">
        <f>PMTable!R286</f>
        <v>0.98623255100769414</v>
      </c>
      <c r="AD288">
        <f t="shared" si="59"/>
        <v>0</v>
      </c>
    </row>
    <row r="289" spans="2:30" x14ac:dyDescent="0.25">
      <c r="B289">
        <v>284</v>
      </c>
      <c r="C289">
        <f>PMTable!W287</f>
        <v>1550</v>
      </c>
      <c r="D289">
        <f t="shared" si="48"/>
        <v>1</v>
      </c>
      <c r="E289">
        <f>PMTable!X287</f>
        <v>2400</v>
      </c>
      <c r="F289">
        <f t="shared" si="49"/>
        <v>1</v>
      </c>
      <c r="G289">
        <f>PMTable!Y287</f>
        <v>2200</v>
      </c>
      <c r="H289">
        <f t="shared" si="50"/>
        <v>1</v>
      </c>
      <c r="I289">
        <f>PMTable!Z287</f>
        <v>3600</v>
      </c>
      <c r="J289">
        <f t="shared" si="51"/>
        <v>1</v>
      </c>
      <c r="L289">
        <v>284</v>
      </c>
      <c r="M289">
        <f>PMTable!AE287</f>
        <v>28.022471463486863</v>
      </c>
      <c r="N289">
        <f t="shared" si="52"/>
        <v>1</v>
      </c>
      <c r="O289">
        <f>PMTable!AF287</f>
        <v>37.770619056698344</v>
      </c>
      <c r="P289">
        <f t="shared" si="53"/>
        <v>1</v>
      </c>
      <c r="Q289">
        <f>PMTable!AG287</f>
        <v>26.775947476993483</v>
      </c>
      <c r="R289">
        <f t="shared" si="54"/>
        <v>1</v>
      </c>
      <c r="S289">
        <f>PMTable!AH287</f>
        <v>4.6874855427629152</v>
      </c>
      <c r="T289">
        <f t="shared" si="55"/>
        <v>1</v>
      </c>
      <c r="V289">
        <v>284</v>
      </c>
      <c r="W289">
        <f>PMTable!O287</f>
        <v>0.82960818096375621</v>
      </c>
      <c r="X289">
        <f t="shared" si="56"/>
        <v>0</v>
      </c>
      <c r="Y289">
        <f>PMTable!P287</f>
        <v>0.9287763645945164</v>
      </c>
      <c r="Z289">
        <f t="shared" si="57"/>
        <v>0</v>
      </c>
      <c r="AA289">
        <f>PMTable!Q287</f>
        <v>0.89202764308502303</v>
      </c>
      <c r="AB289">
        <f t="shared" si="58"/>
        <v>0</v>
      </c>
      <c r="AC289">
        <f>PMTable!R287</f>
        <v>0.98475406930841003</v>
      </c>
      <c r="AD289">
        <f t="shared" si="59"/>
        <v>0</v>
      </c>
    </row>
    <row r="290" spans="2:30" x14ac:dyDescent="0.25">
      <c r="B290">
        <v>285</v>
      </c>
      <c r="C290">
        <f>PMTable!W288</f>
        <v>2150</v>
      </c>
      <c r="D290">
        <f t="shared" si="48"/>
        <v>1</v>
      </c>
      <c r="E290">
        <f>PMTable!X288</f>
        <v>3400</v>
      </c>
      <c r="F290">
        <f t="shared" si="49"/>
        <v>1</v>
      </c>
      <c r="G290">
        <f>PMTable!Y288</f>
        <v>3000</v>
      </c>
      <c r="H290">
        <f t="shared" si="50"/>
        <v>1</v>
      </c>
      <c r="I290">
        <f>PMTable!Z288</f>
        <v>2500</v>
      </c>
      <c r="J290">
        <f t="shared" si="51"/>
        <v>1</v>
      </c>
      <c r="L290">
        <v>285</v>
      </c>
      <c r="M290">
        <f>PMTable!AE288</f>
        <v>30.421281297418261</v>
      </c>
      <c r="N290">
        <f t="shared" si="52"/>
        <v>1</v>
      </c>
      <c r="O290">
        <f>PMTable!AF288</f>
        <v>58.668673274406117</v>
      </c>
      <c r="P290">
        <f t="shared" si="53"/>
        <v>0</v>
      </c>
      <c r="Q290">
        <f>PMTable!AG288</f>
        <v>41.41536615310558</v>
      </c>
      <c r="R290">
        <f t="shared" si="54"/>
        <v>1</v>
      </c>
      <c r="S290">
        <f>PMTable!AH288</f>
        <v>0</v>
      </c>
      <c r="T290">
        <f t="shared" si="55"/>
        <v>1</v>
      </c>
      <c r="V290">
        <v>285</v>
      </c>
      <c r="W290">
        <f>PMTable!O288</f>
        <v>0.7527692723495798</v>
      </c>
      <c r="X290">
        <f t="shared" si="56"/>
        <v>0</v>
      </c>
      <c r="Y290">
        <f>PMTable!P288</f>
        <v>0.80275791112679051</v>
      </c>
      <c r="Z290">
        <f t="shared" si="57"/>
        <v>0</v>
      </c>
      <c r="AA290">
        <f>PMTable!Q288</f>
        <v>0.8507560821593807</v>
      </c>
      <c r="AB290">
        <f t="shared" si="58"/>
        <v>0</v>
      </c>
      <c r="AC290">
        <f>PMTable!R288</f>
        <v>1</v>
      </c>
      <c r="AD290">
        <f t="shared" si="59"/>
        <v>0</v>
      </c>
    </row>
    <row r="291" spans="2:30" x14ac:dyDescent="0.25">
      <c r="B291">
        <v>286</v>
      </c>
      <c r="C291">
        <f>PMTable!W289</f>
        <v>1550</v>
      </c>
      <c r="D291">
        <f t="shared" si="48"/>
        <v>1</v>
      </c>
      <c r="E291">
        <f>PMTable!X289</f>
        <v>3200</v>
      </c>
      <c r="F291">
        <f t="shared" si="49"/>
        <v>1</v>
      </c>
      <c r="G291">
        <f>PMTable!Y289</f>
        <v>4200</v>
      </c>
      <c r="H291">
        <f t="shared" si="50"/>
        <v>1</v>
      </c>
      <c r="I291">
        <f>PMTable!Z289</f>
        <v>3600</v>
      </c>
      <c r="J291">
        <f t="shared" si="51"/>
        <v>1</v>
      </c>
      <c r="L291">
        <v>286</v>
      </c>
      <c r="M291">
        <f>PMTable!AE289</f>
        <v>41.355790145918292</v>
      </c>
      <c r="N291">
        <f t="shared" si="52"/>
        <v>1</v>
      </c>
      <c r="O291">
        <f>PMTable!AF289</f>
        <v>51.80215501566051</v>
      </c>
      <c r="P291">
        <f t="shared" si="53"/>
        <v>1</v>
      </c>
      <c r="Q291">
        <f>PMTable!AG289</f>
        <v>133.20769913045973</v>
      </c>
      <c r="R291">
        <f t="shared" si="54"/>
        <v>0</v>
      </c>
      <c r="S291">
        <f>PMTable!AH289</f>
        <v>7.0304323170507708</v>
      </c>
      <c r="T291">
        <f t="shared" si="55"/>
        <v>1</v>
      </c>
      <c r="V291">
        <v>286</v>
      </c>
      <c r="W291">
        <f>PMTable!O289</f>
        <v>0.78150468374031079</v>
      </c>
      <c r="X291">
        <f t="shared" si="56"/>
        <v>0</v>
      </c>
      <c r="Y291">
        <f>PMTable!P289</f>
        <v>0.88501096850510774</v>
      </c>
      <c r="Z291">
        <f t="shared" si="57"/>
        <v>0</v>
      </c>
      <c r="AA291">
        <f>PMTable!Q289</f>
        <v>0.70872473344180453</v>
      </c>
      <c r="AB291">
        <f t="shared" si="58"/>
        <v>0</v>
      </c>
      <c r="AC291">
        <f>PMTable!R289</f>
        <v>0.98454261535350129</v>
      </c>
      <c r="AD291">
        <f t="shared" si="59"/>
        <v>0</v>
      </c>
    </row>
    <row r="292" spans="2:30" x14ac:dyDescent="0.25">
      <c r="B292">
        <v>287</v>
      </c>
      <c r="C292">
        <f>PMTable!W290</f>
        <v>2000</v>
      </c>
      <c r="D292">
        <f t="shared" si="48"/>
        <v>1</v>
      </c>
      <c r="E292">
        <f>PMTable!X290</f>
        <v>3400</v>
      </c>
      <c r="F292">
        <f t="shared" si="49"/>
        <v>1</v>
      </c>
      <c r="G292">
        <f>PMTable!Y290</f>
        <v>4200</v>
      </c>
      <c r="H292">
        <f t="shared" si="50"/>
        <v>1</v>
      </c>
      <c r="I292">
        <f>PMTable!Z290</f>
        <v>2500</v>
      </c>
      <c r="J292">
        <f t="shared" si="51"/>
        <v>1</v>
      </c>
      <c r="L292">
        <v>287</v>
      </c>
      <c r="M292">
        <f>PMTable!AE290</f>
        <v>50.121598313847876</v>
      </c>
      <c r="N292">
        <f t="shared" si="52"/>
        <v>1</v>
      </c>
      <c r="O292">
        <f>PMTable!AF290</f>
        <v>42.856497029838273</v>
      </c>
      <c r="P292">
        <f t="shared" si="53"/>
        <v>1</v>
      </c>
      <c r="Q292">
        <f>PMTable!AG290</f>
        <v>78.448360547469363</v>
      </c>
      <c r="R292">
        <f t="shared" si="54"/>
        <v>0</v>
      </c>
      <c r="S292">
        <f>PMTable!AH290</f>
        <v>0</v>
      </c>
      <c r="T292">
        <f t="shared" si="55"/>
        <v>1</v>
      </c>
      <c r="V292">
        <v>287</v>
      </c>
      <c r="W292">
        <f>PMTable!O290</f>
        <v>0.68136007716224933</v>
      </c>
      <c r="X292">
        <f t="shared" si="56"/>
        <v>1</v>
      </c>
      <c r="Y292">
        <f>PMTable!P290</f>
        <v>0.92759319818106578</v>
      </c>
      <c r="Z292">
        <f t="shared" si="57"/>
        <v>0</v>
      </c>
      <c r="AA292">
        <f>PMTable!Q290</f>
        <v>0.70269467152565546</v>
      </c>
      <c r="AB292">
        <f t="shared" si="58"/>
        <v>0</v>
      </c>
      <c r="AC292">
        <f>PMTable!R290</f>
        <v>1</v>
      </c>
      <c r="AD292">
        <f t="shared" si="59"/>
        <v>0</v>
      </c>
    </row>
    <row r="293" spans="2:30" x14ac:dyDescent="0.25">
      <c r="B293">
        <v>288</v>
      </c>
      <c r="C293">
        <f>PMTable!W291</f>
        <v>1250</v>
      </c>
      <c r="D293">
        <f t="shared" si="48"/>
        <v>1</v>
      </c>
      <c r="E293">
        <f>PMTable!X291</f>
        <v>3000</v>
      </c>
      <c r="F293">
        <f t="shared" si="49"/>
        <v>1</v>
      </c>
      <c r="G293">
        <f>PMTable!Y291</f>
        <v>3000</v>
      </c>
      <c r="H293">
        <f t="shared" si="50"/>
        <v>1</v>
      </c>
      <c r="I293">
        <f>PMTable!Z291</f>
        <v>4700</v>
      </c>
      <c r="J293">
        <f t="shared" si="51"/>
        <v>1</v>
      </c>
      <c r="L293">
        <v>288</v>
      </c>
      <c r="M293">
        <f>PMTable!AE291</f>
        <v>42.452494302184064</v>
      </c>
      <c r="N293">
        <f t="shared" si="52"/>
        <v>1</v>
      </c>
      <c r="O293">
        <f>PMTable!AF291</f>
        <v>45.479703814356263</v>
      </c>
      <c r="P293">
        <f t="shared" si="53"/>
        <v>1</v>
      </c>
      <c r="Q293">
        <f>PMTable!AG291</f>
        <v>59.937494127914441</v>
      </c>
      <c r="R293">
        <f t="shared" si="54"/>
        <v>0</v>
      </c>
      <c r="S293">
        <f>PMTable!AH291</f>
        <v>10.275775760969699</v>
      </c>
      <c r="T293">
        <f t="shared" si="55"/>
        <v>1</v>
      </c>
      <c r="V293">
        <v>288</v>
      </c>
      <c r="W293">
        <f>PMTable!O291</f>
        <v>0.83973522059496175</v>
      </c>
      <c r="X293">
        <f t="shared" si="56"/>
        <v>0</v>
      </c>
      <c r="Y293">
        <f>PMTable!P291</f>
        <v>0.85181985235414459</v>
      </c>
      <c r="Z293">
        <f t="shared" si="57"/>
        <v>0</v>
      </c>
      <c r="AA293">
        <f>PMTable!Q291</f>
        <v>0.84839499442011901</v>
      </c>
      <c r="AB293">
        <f t="shared" si="58"/>
        <v>0</v>
      </c>
      <c r="AC293">
        <f>PMTable!R291</f>
        <v>0.9752041796457096</v>
      </c>
      <c r="AD293">
        <f t="shared" si="59"/>
        <v>0</v>
      </c>
    </row>
    <row r="294" spans="2:30" x14ac:dyDescent="0.25">
      <c r="B294">
        <v>289</v>
      </c>
      <c r="C294">
        <f>PMTable!W292</f>
        <v>800</v>
      </c>
      <c r="D294">
        <f t="shared" si="48"/>
        <v>1</v>
      </c>
      <c r="E294">
        <f>PMTable!X292</f>
        <v>1600</v>
      </c>
      <c r="F294">
        <f t="shared" si="49"/>
        <v>1</v>
      </c>
      <c r="G294">
        <f>PMTable!Y292</f>
        <v>1400</v>
      </c>
      <c r="H294">
        <f t="shared" si="50"/>
        <v>1</v>
      </c>
      <c r="I294">
        <f>PMTable!Z292</f>
        <v>3600</v>
      </c>
      <c r="J294">
        <f t="shared" si="51"/>
        <v>1</v>
      </c>
      <c r="L294">
        <v>289</v>
      </c>
      <c r="M294">
        <f>PMTable!AE292</f>
        <v>8.804043142232544</v>
      </c>
      <c r="N294">
        <f t="shared" si="52"/>
        <v>1</v>
      </c>
      <c r="O294">
        <f>PMTable!AF292</f>
        <v>18.370901642566828</v>
      </c>
      <c r="P294">
        <f t="shared" si="53"/>
        <v>1</v>
      </c>
      <c r="Q294">
        <f>PMTable!AG292</f>
        <v>9.0363484023683238</v>
      </c>
      <c r="R294">
        <f t="shared" si="54"/>
        <v>1</v>
      </c>
      <c r="S294">
        <f>PMTable!AH292</f>
        <v>7.7264859489667668</v>
      </c>
      <c r="T294">
        <f t="shared" si="55"/>
        <v>1</v>
      </c>
      <c r="V294">
        <v>289</v>
      </c>
      <c r="W294">
        <f>PMTable!O292</f>
        <v>0.91417817066587503</v>
      </c>
      <c r="X294">
        <f t="shared" si="56"/>
        <v>0</v>
      </c>
      <c r="Y294">
        <f>PMTable!P292</f>
        <v>0.94240104761044052</v>
      </c>
      <c r="Z294">
        <f t="shared" si="57"/>
        <v>0</v>
      </c>
      <c r="AA294">
        <f>PMTable!Q292</f>
        <v>0.96951268470575558</v>
      </c>
      <c r="AB294">
        <f t="shared" si="58"/>
        <v>0</v>
      </c>
      <c r="AC294">
        <f>PMTable!R292</f>
        <v>0.98148198082890903</v>
      </c>
      <c r="AD294">
        <f t="shared" si="59"/>
        <v>0</v>
      </c>
    </row>
    <row r="295" spans="2:30" x14ac:dyDescent="0.25">
      <c r="B295">
        <v>290</v>
      </c>
      <c r="C295">
        <f>PMTable!W293</f>
        <v>1850</v>
      </c>
      <c r="D295">
        <f t="shared" si="48"/>
        <v>1</v>
      </c>
      <c r="E295">
        <f>PMTable!X293</f>
        <v>2800</v>
      </c>
      <c r="F295">
        <f t="shared" si="49"/>
        <v>1</v>
      </c>
      <c r="G295">
        <f>PMTable!Y293</f>
        <v>3800</v>
      </c>
      <c r="H295">
        <f t="shared" si="50"/>
        <v>1</v>
      </c>
      <c r="I295">
        <f>PMTable!Z293</f>
        <v>4700</v>
      </c>
      <c r="J295">
        <f t="shared" si="51"/>
        <v>1</v>
      </c>
      <c r="L295">
        <v>290</v>
      </c>
      <c r="M295">
        <f>PMTable!AE293</f>
        <v>80.829208686848673</v>
      </c>
      <c r="N295">
        <f t="shared" si="52"/>
        <v>0</v>
      </c>
      <c r="O295">
        <f>PMTable!AF293</f>
        <v>38.563741140009071</v>
      </c>
      <c r="P295">
        <f t="shared" si="53"/>
        <v>1</v>
      </c>
      <c r="Q295">
        <f>PMTable!AG293</f>
        <v>74.408851366658297</v>
      </c>
      <c r="R295">
        <f t="shared" si="54"/>
        <v>0</v>
      </c>
      <c r="S295">
        <f>PMTable!AH293</f>
        <v>4.2508432465876824</v>
      </c>
      <c r="T295">
        <f t="shared" si="55"/>
        <v>1</v>
      </c>
      <c r="V295">
        <v>290</v>
      </c>
      <c r="W295">
        <f>PMTable!O293</f>
        <v>0.71701263917551461</v>
      </c>
      <c r="X295">
        <f t="shared" si="56"/>
        <v>0</v>
      </c>
      <c r="Y295">
        <f>PMTable!P293</f>
        <v>0.8790222177613547</v>
      </c>
      <c r="Z295">
        <f t="shared" si="57"/>
        <v>0</v>
      </c>
      <c r="AA295">
        <f>PMTable!Q293</f>
        <v>0.76231280245749755</v>
      </c>
      <c r="AB295">
        <f t="shared" si="58"/>
        <v>0</v>
      </c>
      <c r="AC295">
        <f>PMTable!R293</f>
        <v>0.97954983167147114</v>
      </c>
      <c r="AD295">
        <f t="shared" si="59"/>
        <v>0</v>
      </c>
    </row>
    <row r="296" spans="2:30" x14ac:dyDescent="0.25">
      <c r="B296">
        <v>291</v>
      </c>
      <c r="C296">
        <f>PMTable!W294</f>
        <v>2150</v>
      </c>
      <c r="D296">
        <f t="shared" si="48"/>
        <v>1</v>
      </c>
      <c r="E296">
        <f>PMTable!X294</f>
        <v>3400</v>
      </c>
      <c r="F296">
        <f t="shared" si="49"/>
        <v>1</v>
      </c>
      <c r="G296">
        <f>PMTable!Y294</f>
        <v>3400</v>
      </c>
      <c r="H296">
        <f t="shared" si="50"/>
        <v>1</v>
      </c>
      <c r="I296">
        <f>PMTable!Z294</f>
        <v>3600</v>
      </c>
      <c r="J296">
        <f t="shared" si="51"/>
        <v>1</v>
      </c>
      <c r="L296">
        <v>291</v>
      </c>
      <c r="M296">
        <f>PMTable!AE294</f>
        <v>111.98197480553921</v>
      </c>
      <c r="N296">
        <f t="shared" si="52"/>
        <v>0</v>
      </c>
      <c r="O296">
        <f>PMTable!AF294</f>
        <v>67.791357213127071</v>
      </c>
      <c r="P296">
        <f t="shared" si="53"/>
        <v>0</v>
      </c>
      <c r="Q296">
        <f>PMTable!AG294</f>
        <v>83.229184172694787</v>
      </c>
      <c r="R296">
        <f t="shared" si="54"/>
        <v>0</v>
      </c>
      <c r="S296">
        <f>PMTable!AH294</f>
        <v>4.8485363624638529</v>
      </c>
      <c r="T296">
        <f t="shared" si="55"/>
        <v>1</v>
      </c>
      <c r="V296">
        <v>291</v>
      </c>
      <c r="W296">
        <f>PMTable!O294</f>
        <v>0.658469386704298</v>
      </c>
      <c r="X296">
        <f t="shared" si="56"/>
        <v>1</v>
      </c>
      <c r="Y296">
        <f>PMTable!P294</f>
        <v>0.83747497904431656</v>
      </c>
      <c r="Z296">
        <f t="shared" si="57"/>
        <v>0</v>
      </c>
      <c r="AA296">
        <f>PMTable!Q294</f>
        <v>0.76689026736055377</v>
      </c>
      <c r="AB296">
        <f t="shared" si="58"/>
        <v>0</v>
      </c>
      <c r="AC296">
        <f>PMTable!R294</f>
        <v>0.98614686707254118</v>
      </c>
      <c r="AD296">
        <f t="shared" si="59"/>
        <v>0</v>
      </c>
    </row>
    <row r="297" spans="2:30" x14ac:dyDescent="0.25">
      <c r="B297">
        <v>292</v>
      </c>
      <c r="C297">
        <f>PMTable!W295</f>
        <v>950</v>
      </c>
      <c r="D297">
        <f t="shared" si="48"/>
        <v>1</v>
      </c>
      <c r="E297">
        <f>PMTable!X295</f>
        <v>1600</v>
      </c>
      <c r="F297">
        <f t="shared" si="49"/>
        <v>1</v>
      </c>
      <c r="G297">
        <f>PMTable!Y295</f>
        <v>1800</v>
      </c>
      <c r="H297">
        <f t="shared" si="50"/>
        <v>1</v>
      </c>
      <c r="I297">
        <f>PMTable!Z295</f>
        <v>2500</v>
      </c>
      <c r="J297">
        <f t="shared" si="51"/>
        <v>1</v>
      </c>
      <c r="L297">
        <v>292</v>
      </c>
      <c r="M297">
        <f>PMTable!AE295</f>
        <v>10</v>
      </c>
      <c r="N297">
        <f t="shared" si="52"/>
        <v>1</v>
      </c>
      <c r="O297">
        <f>PMTable!AF295</f>
        <v>18.790889435145623</v>
      </c>
      <c r="P297">
        <f t="shared" si="53"/>
        <v>1</v>
      </c>
      <c r="Q297">
        <f>PMTable!AG295</f>
        <v>11.020780943338817</v>
      </c>
      <c r="R297">
        <f t="shared" si="54"/>
        <v>1</v>
      </c>
      <c r="S297">
        <f>PMTable!AH295</f>
        <v>0</v>
      </c>
      <c r="T297">
        <f t="shared" si="55"/>
        <v>1</v>
      </c>
      <c r="V297">
        <v>292</v>
      </c>
      <c r="W297">
        <f>PMTable!O295</f>
        <v>0.87355799686469215</v>
      </c>
      <c r="X297">
        <f t="shared" si="56"/>
        <v>0</v>
      </c>
      <c r="Y297">
        <f>PMTable!P295</f>
        <v>0.95312325675671583</v>
      </c>
      <c r="Z297">
        <f t="shared" si="57"/>
        <v>0</v>
      </c>
      <c r="AA297">
        <f>PMTable!Q295</f>
        <v>0.95759957441327459</v>
      </c>
      <c r="AB297">
        <f t="shared" si="58"/>
        <v>0</v>
      </c>
      <c r="AC297">
        <f>PMTable!R295</f>
        <v>1</v>
      </c>
      <c r="AD297">
        <f t="shared" si="59"/>
        <v>0</v>
      </c>
    </row>
    <row r="298" spans="2:30" x14ac:dyDescent="0.25">
      <c r="B298">
        <v>293</v>
      </c>
      <c r="C298">
        <f>PMTable!W296</f>
        <v>1250</v>
      </c>
      <c r="D298">
        <f t="shared" si="48"/>
        <v>1</v>
      </c>
      <c r="E298">
        <f>PMTable!X296</f>
        <v>3600</v>
      </c>
      <c r="F298">
        <f t="shared" si="49"/>
        <v>1</v>
      </c>
      <c r="G298">
        <f>PMTable!Y296</f>
        <v>3000</v>
      </c>
      <c r="H298">
        <f t="shared" si="50"/>
        <v>1</v>
      </c>
      <c r="I298">
        <f>PMTable!Z296</f>
        <v>4700</v>
      </c>
      <c r="J298">
        <f t="shared" si="51"/>
        <v>1</v>
      </c>
      <c r="L298">
        <v>293</v>
      </c>
      <c r="M298">
        <f>PMTable!AE296</f>
        <v>65.08399461011669</v>
      </c>
      <c r="N298">
        <f t="shared" si="52"/>
        <v>0</v>
      </c>
      <c r="O298">
        <f>PMTable!AF296</f>
        <v>61.821164316607593</v>
      </c>
      <c r="P298">
        <f t="shared" si="53"/>
        <v>0</v>
      </c>
      <c r="Q298">
        <f>PMTable!AG296</f>
        <v>33.925152012336</v>
      </c>
      <c r="R298">
        <f t="shared" si="54"/>
        <v>1</v>
      </c>
      <c r="S298">
        <f>PMTable!AH296</f>
        <v>11.548778525573063</v>
      </c>
      <c r="T298">
        <f t="shared" si="55"/>
        <v>1</v>
      </c>
      <c r="V298">
        <v>293</v>
      </c>
      <c r="W298">
        <f>PMTable!O296</f>
        <v>0.8130249563871712</v>
      </c>
      <c r="X298">
        <f t="shared" si="56"/>
        <v>0</v>
      </c>
      <c r="Y298">
        <f>PMTable!P296</f>
        <v>0.8830075668334989</v>
      </c>
      <c r="Z298">
        <f t="shared" si="57"/>
        <v>0</v>
      </c>
      <c r="AA298">
        <f>PMTable!Q296</f>
        <v>0.86564744301583385</v>
      </c>
      <c r="AB298">
        <f t="shared" si="58"/>
        <v>0</v>
      </c>
      <c r="AC298">
        <f>PMTable!R296</f>
        <v>0.97160184570975872</v>
      </c>
      <c r="AD298">
        <f t="shared" si="59"/>
        <v>0</v>
      </c>
    </row>
    <row r="299" spans="2:30" x14ac:dyDescent="0.25">
      <c r="B299">
        <v>294</v>
      </c>
      <c r="C299">
        <f>PMTable!W297</f>
        <v>2000</v>
      </c>
      <c r="D299">
        <f t="shared" si="48"/>
        <v>1</v>
      </c>
      <c r="E299">
        <f>PMTable!X297</f>
        <v>2800</v>
      </c>
      <c r="F299">
        <f t="shared" si="49"/>
        <v>1</v>
      </c>
      <c r="G299">
        <f>PMTable!Y297</f>
        <v>2600</v>
      </c>
      <c r="H299">
        <f t="shared" si="50"/>
        <v>1</v>
      </c>
      <c r="I299">
        <f>PMTable!Z297</f>
        <v>2500</v>
      </c>
      <c r="J299">
        <f t="shared" si="51"/>
        <v>1</v>
      </c>
      <c r="L299">
        <v>294</v>
      </c>
      <c r="M299">
        <f>PMTable!AE297</f>
        <v>93.582605042305943</v>
      </c>
      <c r="N299">
        <f t="shared" si="52"/>
        <v>0</v>
      </c>
      <c r="O299">
        <f>PMTable!AF297</f>
        <v>28.017924693892496</v>
      </c>
      <c r="P299">
        <f t="shared" si="53"/>
        <v>1</v>
      </c>
      <c r="Q299">
        <f>PMTable!AG297</f>
        <v>37.705905292266216</v>
      </c>
      <c r="R299">
        <f t="shared" si="54"/>
        <v>1</v>
      </c>
      <c r="S299">
        <f>PMTable!AH297</f>
        <v>0</v>
      </c>
      <c r="T299">
        <f t="shared" si="55"/>
        <v>1</v>
      </c>
      <c r="V299">
        <v>294</v>
      </c>
      <c r="W299">
        <f>PMTable!O297</f>
        <v>0.68906296408293066</v>
      </c>
      <c r="X299">
        <f t="shared" si="56"/>
        <v>1</v>
      </c>
      <c r="Y299">
        <f>PMTable!P297</f>
        <v>0.92508037483182559</v>
      </c>
      <c r="Z299">
        <f t="shared" si="57"/>
        <v>0</v>
      </c>
      <c r="AA299">
        <f>PMTable!Q297</f>
        <v>0.88577535705801591</v>
      </c>
      <c r="AB299">
        <f t="shared" si="58"/>
        <v>0</v>
      </c>
      <c r="AC299">
        <f>PMTable!R297</f>
        <v>1</v>
      </c>
      <c r="AD299">
        <f t="shared" si="59"/>
        <v>0</v>
      </c>
    </row>
    <row r="300" spans="2:30" x14ac:dyDescent="0.25">
      <c r="B300">
        <v>295</v>
      </c>
      <c r="C300">
        <f>PMTable!W298</f>
        <v>1550</v>
      </c>
      <c r="D300">
        <f t="shared" si="48"/>
        <v>1</v>
      </c>
      <c r="E300">
        <f>PMTable!X298</f>
        <v>4000</v>
      </c>
      <c r="F300">
        <f t="shared" si="49"/>
        <v>1</v>
      </c>
      <c r="G300">
        <f>PMTable!Y298</f>
        <v>2200</v>
      </c>
      <c r="H300">
        <f t="shared" si="50"/>
        <v>1</v>
      </c>
      <c r="I300">
        <f>PMTable!Z298</f>
        <v>4700</v>
      </c>
      <c r="J300">
        <f t="shared" si="51"/>
        <v>1</v>
      </c>
      <c r="L300">
        <v>295</v>
      </c>
      <c r="M300">
        <f>PMTable!AE298</f>
        <v>18</v>
      </c>
      <c r="N300">
        <f t="shared" si="52"/>
        <v>1</v>
      </c>
      <c r="O300">
        <f>PMTable!AF298</f>
        <v>41.759602147084195</v>
      </c>
      <c r="P300">
        <f t="shared" si="53"/>
        <v>1</v>
      </c>
      <c r="Q300">
        <f>PMTable!AG298</f>
        <v>21.996508736386698</v>
      </c>
      <c r="R300">
        <f t="shared" si="54"/>
        <v>1</v>
      </c>
      <c r="S300">
        <f>PMTable!AH298</f>
        <v>4</v>
      </c>
      <c r="T300">
        <f t="shared" si="55"/>
        <v>1</v>
      </c>
      <c r="V300">
        <v>295</v>
      </c>
      <c r="W300">
        <f>PMTable!O298</f>
        <v>0.82386140390559981</v>
      </c>
      <c r="X300">
        <f t="shared" si="56"/>
        <v>0</v>
      </c>
      <c r="Y300">
        <f>PMTable!P298</f>
        <v>0.83503045759139938</v>
      </c>
      <c r="Z300">
        <f t="shared" si="57"/>
        <v>0</v>
      </c>
      <c r="AA300">
        <f>PMTable!Q298</f>
        <v>0.92282701291172342</v>
      </c>
      <c r="AB300">
        <f t="shared" si="58"/>
        <v>0</v>
      </c>
      <c r="AC300">
        <f>PMTable!R298</f>
        <v>0.98000283011779321</v>
      </c>
      <c r="AD300">
        <f t="shared" si="59"/>
        <v>0</v>
      </c>
    </row>
    <row r="301" spans="2:30" x14ac:dyDescent="0.25">
      <c r="B301">
        <v>296</v>
      </c>
      <c r="C301">
        <f>PMTable!W299</f>
        <v>1700</v>
      </c>
      <c r="D301">
        <f t="shared" si="48"/>
        <v>1</v>
      </c>
      <c r="E301">
        <f>PMTable!X299</f>
        <v>3000</v>
      </c>
      <c r="F301">
        <f t="shared" si="49"/>
        <v>1</v>
      </c>
      <c r="G301">
        <f>PMTable!Y299</f>
        <v>1800</v>
      </c>
      <c r="H301">
        <f t="shared" si="50"/>
        <v>1</v>
      </c>
      <c r="I301">
        <f>PMTable!Z299</f>
        <v>3600</v>
      </c>
      <c r="J301">
        <f t="shared" si="51"/>
        <v>1</v>
      </c>
      <c r="L301">
        <v>296</v>
      </c>
      <c r="M301">
        <f>PMTable!AE299</f>
        <v>33.885926879635321</v>
      </c>
      <c r="N301">
        <f t="shared" si="52"/>
        <v>1</v>
      </c>
      <c r="O301">
        <f>PMTable!AF299</f>
        <v>40.666630743976171</v>
      </c>
      <c r="P301">
        <f t="shared" si="53"/>
        <v>1</v>
      </c>
      <c r="Q301">
        <f>PMTable!AG299</f>
        <v>24.341704546395516</v>
      </c>
      <c r="R301">
        <f t="shared" si="54"/>
        <v>1</v>
      </c>
      <c r="S301">
        <f>PMTable!AH299</f>
        <v>4.4120028983268984</v>
      </c>
      <c r="T301">
        <f t="shared" si="55"/>
        <v>1</v>
      </c>
      <c r="V301">
        <v>296</v>
      </c>
      <c r="W301">
        <f>PMTable!O299</f>
        <v>0.7994824762908419</v>
      </c>
      <c r="X301">
        <f t="shared" si="56"/>
        <v>0</v>
      </c>
      <c r="Y301">
        <f>PMTable!P299</f>
        <v>0.89230273559903073</v>
      </c>
      <c r="Z301">
        <f t="shared" si="57"/>
        <v>0</v>
      </c>
      <c r="AA301">
        <f>PMTable!Q299</f>
        <v>0.93865726821332829</v>
      </c>
      <c r="AB301">
        <f t="shared" si="58"/>
        <v>0</v>
      </c>
      <c r="AC301">
        <f>PMTable!R299</f>
        <v>0.98486796971827428</v>
      </c>
      <c r="AD301">
        <f t="shared" si="59"/>
        <v>0</v>
      </c>
    </row>
    <row r="302" spans="2:30" x14ac:dyDescent="0.25">
      <c r="B302">
        <v>297</v>
      </c>
      <c r="C302">
        <f>PMTable!W300</f>
        <v>2000</v>
      </c>
      <c r="D302">
        <f t="shared" si="48"/>
        <v>1</v>
      </c>
      <c r="E302">
        <f>PMTable!X300</f>
        <v>3800</v>
      </c>
      <c r="F302">
        <f t="shared" si="49"/>
        <v>1</v>
      </c>
      <c r="G302">
        <f>PMTable!Y300</f>
        <v>2600</v>
      </c>
      <c r="H302">
        <f t="shared" si="50"/>
        <v>1</v>
      </c>
      <c r="I302">
        <f>PMTable!Z300</f>
        <v>3600</v>
      </c>
      <c r="J302">
        <f t="shared" si="51"/>
        <v>1</v>
      </c>
      <c r="L302">
        <v>297</v>
      </c>
      <c r="M302">
        <f>PMTable!AE300</f>
        <v>43.234836174684112</v>
      </c>
      <c r="N302">
        <f t="shared" si="52"/>
        <v>1</v>
      </c>
      <c r="O302">
        <f>PMTable!AF300</f>
        <v>55.139560993028972</v>
      </c>
      <c r="P302">
        <f t="shared" si="53"/>
        <v>0</v>
      </c>
      <c r="Q302">
        <f>PMTable!AG300</f>
        <v>43.200862385371792</v>
      </c>
      <c r="R302">
        <f t="shared" si="54"/>
        <v>1</v>
      </c>
      <c r="S302">
        <f>PMTable!AH300</f>
        <v>5.0429500393158753</v>
      </c>
      <c r="T302">
        <f t="shared" si="55"/>
        <v>1</v>
      </c>
      <c r="V302">
        <v>297</v>
      </c>
      <c r="W302">
        <f>PMTable!O300</f>
        <v>0.69319481462529009</v>
      </c>
      <c r="X302">
        <f t="shared" si="56"/>
        <v>1</v>
      </c>
      <c r="Y302">
        <f>PMTable!P300</f>
        <v>0.80162437565967981</v>
      </c>
      <c r="Z302">
        <f t="shared" si="57"/>
        <v>0</v>
      </c>
      <c r="AA302">
        <f>PMTable!Q300</f>
        <v>0.88841810294955692</v>
      </c>
      <c r="AB302">
        <f t="shared" si="58"/>
        <v>0</v>
      </c>
      <c r="AC302">
        <f>PMTable!R300</f>
        <v>0.98721732548625474</v>
      </c>
      <c r="AD302">
        <f t="shared" si="59"/>
        <v>0</v>
      </c>
    </row>
    <row r="303" spans="2:30" x14ac:dyDescent="0.25">
      <c r="B303">
        <v>298</v>
      </c>
      <c r="C303">
        <f>PMTable!W301</f>
        <v>1100</v>
      </c>
      <c r="D303">
        <f t="shared" si="48"/>
        <v>1</v>
      </c>
      <c r="E303">
        <f>PMTable!X301</f>
        <v>3200</v>
      </c>
      <c r="F303">
        <f t="shared" si="49"/>
        <v>1</v>
      </c>
      <c r="G303">
        <f>PMTable!Y301</f>
        <v>2200</v>
      </c>
      <c r="H303">
        <f t="shared" si="50"/>
        <v>1</v>
      </c>
      <c r="I303">
        <f>PMTable!Z301</f>
        <v>4700</v>
      </c>
      <c r="J303">
        <f t="shared" si="51"/>
        <v>1</v>
      </c>
      <c r="L303">
        <v>298</v>
      </c>
      <c r="M303">
        <f>PMTable!AE301</f>
        <v>32.127213929346382</v>
      </c>
      <c r="N303">
        <f t="shared" si="52"/>
        <v>1</v>
      </c>
      <c r="O303">
        <f>PMTable!AF301</f>
        <v>48.651374807216456</v>
      </c>
      <c r="P303">
        <f t="shared" si="53"/>
        <v>1</v>
      </c>
      <c r="Q303">
        <f>PMTable!AG301</f>
        <v>34.895844745804439</v>
      </c>
      <c r="R303">
        <f t="shared" si="54"/>
        <v>1</v>
      </c>
      <c r="S303">
        <f>PMTable!AH301</f>
        <v>10.443148505861545</v>
      </c>
      <c r="T303">
        <f t="shared" si="55"/>
        <v>1</v>
      </c>
      <c r="V303">
        <v>298</v>
      </c>
      <c r="W303">
        <f>PMTable!O301</f>
        <v>0.87246769387445477</v>
      </c>
      <c r="X303">
        <f t="shared" si="56"/>
        <v>0</v>
      </c>
      <c r="Y303">
        <f>PMTable!P301</f>
        <v>0.84872494801392095</v>
      </c>
      <c r="Z303">
        <f t="shared" si="57"/>
        <v>0</v>
      </c>
      <c r="AA303">
        <f>PMTable!Q301</f>
        <v>0.92093813997952012</v>
      </c>
      <c r="AB303">
        <f t="shared" si="58"/>
        <v>0</v>
      </c>
      <c r="AC303">
        <f>PMTable!R301</f>
        <v>0.97091931325534742</v>
      </c>
      <c r="AD303">
        <f t="shared" si="59"/>
        <v>0</v>
      </c>
    </row>
    <row r="304" spans="2:30" x14ac:dyDescent="0.25">
      <c r="B304">
        <v>299</v>
      </c>
      <c r="C304">
        <f>PMTable!W302</f>
        <v>950</v>
      </c>
      <c r="D304">
        <f t="shared" si="48"/>
        <v>1</v>
      </c>
      <c r="E304">
        <f>PMTable!X302</f>
        <v>3400</v>
      </c>
      <c r="F304">
        <f t="shared" si="49"/>
        <v>1</v>
      </c>
      <c r="G304">
        <f>PMTable!Y302</f>
        <v>3000</v>
      </c>
      <c r="H304">
        <f t="shared" si="50"/>
        <v>1</v>
      </c>
      <c r="I304">
        <f>PMTable!Z302</f>
        <v>3600</v>
      </c>
      <c r="J304">
        <f t="shared" si="51"/>
        <v>1</v>
      </c>
      <c r="L304">
        <v>299</v>
      </c>
      <c r="M304">
        <f>PMTable!AE302</f>
        <v>20.869027502728983</v>
      </c>
      <c r="N304">
        <f t="shared" si="52"/>
        <v>1</v>
      </c>
      <c r="O304">
        <f>PMTable!AF302</f>
        <v>37.990375228898287</v>
      </c>
      <c r="P304">
        <f t="shared" si="53"/>
        <v>1</v>
      </c>
      <c r="Q304">
        <f>PMTable!AG302</f>
        <v>52.604853044574028</v>
      </c>
      <c r="R304">
        <f t="shared" si="54"/>
        <v>1</v>
      </c>
      <c r="S304">
        <f>PMTable!AH302</f>
        <v>5.2273611714128094</v>
      </c>
      <c r="T304">
        <f t="shared" si="55"/>
        <v>1</v>
      </c>
      <c r="V304">
        <v>299</v>
      </c>
      <c r="W304">
        <f>PMTable!O302</f>
        <v>0.88203547910401681</v>
      </c>
      <c r="X304">
        <f t="shared" si="56"/>
        <v>0</v>
      </c>
      <c r="Y304">
        <f>PMTable!P302</f>
        <v>0.87654172356013771</v>
      </c>
      <c r="Z304">
        <f t="shared" si="57"/>
        <v>0</v>
      </c>
      <c r="AA304">
        <f>PMTable!Q302</f>
        <v>0.88963135283567207</v>
      </c>
      <c r="AB304">
        <f t="shared" si="58"/>
        <v>0</v>
      </c>
      <c r="AC304">
        <f>PMTable!R302</f>
        <v>0.98526533747017331</v>
      </c>
      <c r="AD304">
        <f t="shared" si="59"/>
        <v>0</v>
      </c>
    </row>
    <row r="305" spans="2:30" x14ac:dyDescent="0.25">
      <c r="B305">
        <v>300</v>
      </c>
      <c r="C305">
        <f>PMTable!W303</f>
        <v>2750</v>
      </c>
      <c r="D305">
        <f t="shared" si="48"/>
        <v>1</v>
      </c>
      <c r="E305">
        <f>PMTable!X303</f>
        <v>2400</v>
      </c>
      <c r="F305">
        <f t="shared" si="49"/>
        <v>1</v>
      </c>
      <c r="G305">
        <f>PMTable!Y303</f>
        <v>3400</v>
      </c>
      <c r="H305">
        <f t="shared" si="50"/>
        <v>1</v>
      </c>
      <c r="I305">
        <f>PMTable!Z303</f>
        <v>3600</v>
      </c>
      <c r="J305">
        <f t="shared" si="51"/>
        <v>1</v>
      </c>
      <c r="L305">
        <v>300</v>
      </c>
      <c r="M305">
        <f>PMTable!AE303</f>
        <v>83.049074223471791</v>
      </c>
      <c r="N305">
        <f t="shared" si="52"/>
        <v>0</v>
      </c>
      <c r="O305">
        <f>PMTable!AF303</f>
        <v>24.425248948121357</v>
      </c>
      <c r="P305">
        <f t="shared" si="53"/>
        <v>1</v>
      </c>
      <c r="Q305">
        <f>PMTable!AG303</f>
        <v>51.84915648538211</v>
      </c>
      <c r="R305">
        <f t="shared" si="54"/>
        <v>1</v>
      </c>
      <c r="S305">
        <f>PMTable!AH303</f>
        <v>4.9625350931769008</v>
      </c>
      <c r="T305">
        <f t="shared" si="55"/>
        <v>1</v>
      </c>
      <c r="V305">
        <v>300</v>
      </c>
      <c r="W305">
        <f>PMTable!O303</f>
        <v>0.55801908379574106</v>
      </c>
      <c r="X305">
        <f t="shared" si="56"/>
        <v>1</v>
      </c>
      <c r="Y305">
        <f>PMTable!P303</f>
        <v>0.95314979138709888</v>
      </c>
      <c r="Z305">
        <f t="shared" si="57"/>
        <v>0</v>
      </c>
      <c r="AA305">
        <f>PMTable!Q303</f>
        <v>0.8634395810906248</v>
      </c>
      <c r="AB305">
        <f t="shared" si="58"/>
        <v>0</v>
      </c>
      <c r="AC305">
        <f>PMTable!R303</f>
        <v>0.98678281643050125</v>
      </c>
      <c r="AD305">
        <f t="shared" si="59"/>
        <v>0</v>
      </c>
    </row>
    <row r="306" spans="2:30" x14ac:dyDescent="0.25">
      <c r="B306">
        <v>301</v>
      </c>
      <c r="C306">
        <f>PMTable!W304</f>
        <v>1850</v>
      </c>
      <c r="D306">
        <f t="shared" si="48"/>
        <v>1</v>
      </c>
      <c r="E306">
        <f>PMTable!X304</f>
        <v>3800</v>
      </c>
      <c r="F306">
        <f t="shared" si="49"/>
        <v>1</v>
      </c>
      <c r="G306">
        <f>PMTable!Y304</f>
        <v>1400</v>
      </c>
      <c r="H306">
        <f t="shared" si="50"/>
        <v>1</v>
      </c>
      <c r="I306">
        <f>PMTable!Z304</f>
        <v>2500</v>
      </c>
      <c r="J306">
        <f t="shared" si="51"/>
        <v>1</v>
      </c>
      <c r="L306">
        <v>301</v>
      </c>
      <c r="M306">
        <f>PMTable!AE304</f>
        <v>22</v>
      </c>
      <c r="N306">
        <f t="shared" si="52"/>
        <v>1</v>
      </c>
      <c r="O306">
        <f>PMTable!AF304</f>
        <v>34</v>
      </c>
      <c r="P306">
        <f t="shared" si="53"/>
        <v>1</v>
      </c>
      <c r="Q306">
        <f>PMTable!AG304</f>
        <v>12.551971631357247</v>
      </c>
      <c r="R306">
        <f t="shared" si="54"/>
        <v>1</v>
      </c>
      <c r="S306">
        <f>PMTable!AH304</f>
        <v>0</v>
      </c>
      <c r="T306">
        <f t="shared" si="55"/>
        <v>1</v>
      </c>
      <c r="V306">
        <v>301</v>
      </c>
      <c r="W306">
        <f>PMTable!O304</f>
        <v>0.77319714168568587</v>
      </c>
      <c r="X306">
        <f t="shared" si="56"/>
        <v>0</v>
      </c>
      <c r="Y306">
        <f>PMTable!P304</f>
        <v>0.88601284069793607</v>
      </c>
      <c r="Z306">
        <f t="shared" si="57"/>
        <v>0</v>
      </c>
      <c r="AA306">
        <f>PMTable!Q304</f>
        <v>0.969388060641039</v>
      </c>
      <c r="AB306">
        <f t="shared" si="58"/>
        <v>0</v>
      </c>
      <c r="AC306">
        <f>PMTable!R304</f>
        <v>1</v>
      </c>
      <c r="AD306">
        <f t="shared" si="59"/>
        <v>0</v>
      </c>
    </row>
    <row r="307" spans="2:30" x14ac:dyDescent="0.25">
      <c r="B307">
        <v>302</v>
      </c>
      <c r="C307">
        <f>PMTable!W305</f>
        <v>1850</v>
      </c>
      <c r="D307">
        <f t="shared" si="48"/>
        <v>1</v>
      </c>
      <c r="E307">
        <f>PMTable!X305</f>
        <v>2400</v>
      </c>
      <c r="F307">
        <f t="shared" si="49"/>
        <v>1</v>
      </c>
      <c r="G307">
        <f>PMTable!Y305</f>
        <v>2600</v>
      </c>
      <c r="H307">
        <f t="shared" si="50"/>
        <v>1</v>
      </c>
      <c r="I307">
        <f>PMTable!Z305</f>
        <v>2500</v>
      </c>
      <c r="J307">
        <f t="shared" si="51"/>
        <v>1</v>
      </c>
      <c r="L307">
        <v>302</v>
      </c>
      <c r="M307">
        <f>PMTable!AE305</f>
        <v>143.05792182126652</v>
      </c>
      <c r="N307">
        <f t="shared" si="52"/>
        <v>0</v>
      </c>
      <c r="O307">
        <f>PMTable!AF305</f>
        <v>39.740211852603927</v>
      </c>
      <c r="P307">
        <f t="shared" si="53"/>
        <v>1</v>
      </c>
      <c r="Q307">
        <f>PMTable!AG305</f>
        <v>56.614956167622985</v>
      </c>
      <c r="R307">
        <f t="shared" si="54"/>
        <v>0</v>
      </c>
      <c r="S307">
        <f>PMTable!AH305</f>
        <v>0</v>
      </c>
      <c r="T307">
        <f t="shared" si="55"/>
        <v>1</v>
      </c>
      <c r="V307">
        <v>302</v>
      </c>
      <c r="W307">
        <f>PMTable!O305</f>
        <v>0.68827472353958863</v>
      </c>
      <c r="X307">
        <f t="shared" si="56"/>
        <v>1</v>
      </c>
      <c r="Y307">
        <f>PMTable!P305</f>
        <v>0.90957137365181373</v>
      </c>
      <c r="Z307">
        <f t="shared" si="57"/>
        <v>0</v>
      </c>
      <c r="AA307">
        <f>PMTable!Q305</f>
        <v>0.86288187560083418</v>
      </c>
      <c r="AB307">
        <f t="shared" si="58"/>
        <v>0</v>
      </c>
      <c r="AC307">
        <f>PMTable!R305</f>
        <v>1</v>
      </c>
      <c r="AD307">
        <f t="shared" si="59"/>
        <v>0</v>
      </c>
    </row>
    <row r="308" spans="2:30" x14ac:dyDescent="0.25">
      <c r="B308">
        <v>303</v>
      </c>
      <c r="C308">
        <f>PMTable!W306</f>
        <v>1700</v>
      </c>
      <c r="D308">
        <f t="shared" si="48"/>
        <v>1</v>
      </c>
      <c r="E308">
        <f>PMTable!X306</f>
        <v>3000</v>
      </c>
      <c r="F308">
        <f t="shared" si="49"/>
        <v>1</v>
      </c>
      <c r="G308">
        <f>PMTable!Y306</f>
        <v>2200</v>
      </c>
      <c r="H308">
        <f t="shared" si="50"/>
        <v>1</v>
      </c>
      <c r="I308">
        <f>PMTable!Z306</f>
        <v>2500</v>
      </c>
      <c r="J308">
        <f t="shared" si="51"/>
        <v>1</v>
      </c>
      <c r="L308">
        <v>303</v>
      </c>
      <c r="M308">
        <f>PMTable!AE306</f>
        <v>89.416942240846453</v>
      </c>
      <c r="N308">
        <f t="shared" si="52"/>
        <v>0</v>
      </c>
      <c r="O308">
        <f>PMTable!AF306</f>
        <v>39.412543265128839</v>
      </c>
      <c r="P308">
        <f t="shared" si="53"/>
        <v>1</v>
      </c>
      <c r="Q308">
        <f>PMTable!AG306</f>
        <v>40.300408209155222</v>
      </c>
      <c r="R308">
        <f t="shared" si="54"/>
        <v>1</v>
      </c>
      <c r="S308">
        <f>PMTable!AH306</f>
        <v>0</v>
      </c>
      <c r="T308">
        <f t="shared" si="55"/>
        <v>1</v>
      </c>
      <c r="V308">
        <v>303</v>
      </c>
      <c r="W308">
        <f>PMTable!O306</f>
        <v>0.73964899334579315</v>
      </c>
      <c r="X308">
        <f t="shared" si="56"/>
        <v>0</v>
      </c>
      <c r="Y308">
        <f>PMTable!P306</f>
        <v>0.89857459829416908</v>
      </c>
      <c r="Z308">
        <f t="shared" si="57"/>
        <v>0</v>
      </c>
      <c r="AA308">
        <f>PMTable!Q306</f>
        <v>0.8947676436840728</v>
      </c>
      <c r="AB308">
        <f t="shared" si="58"/>
        <v>0</v>
      </c>
      <c r="AC308">
        <f>PMTable!R306</f>
        <v>1</v>
      </c>
      <c r="AD308">
        <f t="shared" si="59"/>
        <v>0</v>
      </c>
    </row>
    <row r="309" spans="2:30" x14ac:dyDescent="0.25">
      <c r="B309">
        <v>304</v>
      </c>
      <c r="C309">
        <f>PMTable!W307</f>
        <v>1850</v>
      </c>
      <c r="D309">
        <f t="shared" si="48"/>
        <v>1</v>
      </c>
      <c r="E309">
        <f>PMTable!X307</f>
        <v>4200</v>
      </c>
      <c r="F309">
        <f t="shared" si="49"/>
        <v>1</v>
      </c>
      <c r="G309">
        <f>PMTable!Y307</f>
        <v>3400</v>
      </c>
      <c r="H309">
        <f t="shared" si="50"/>
        <v>1</v>
      </c>
      <c r="I309">
        <f>PMTable!Z307</f>
        <v>2500</v>
      </c>
      <c r="J309">
        <f t="shared" si="51"/>
        <v>1</v>
      </c>
      <c r="L309">
        <v>304</v>
      </c>
      <c r="M309">
        <f>PMTable!AE307</f>
        <v>51.240448004102831</v>
      </c>
      <c r="N309">
        <f t="shared" si="52"/>
        <v>1</v>
      </c>
      <c r="O309">
        <f>PMTable!AF307</f>
        <v>67.984436547021076</v>
      </c>
      <c r="P309">
        <f t="shared" si="53"/>
        <v>0</v>
      </c>
      <c r="Q309">
        <f>PMTable!AG307</f>
        <v>55.936854252086121</v>
      </c>
      <c r="R309">
        <f t="shared" si="54"/>
        <v>0</v>
      </c>
      <c r="S309">
        <f>PMTable!AH307</f>
        <v>0</v>
      </c>
      <c r="T309">
        <f t="shared" si="55"/>
        <v>1</v>
      </c>
      <c r="V309">
        <v>304</v>
      </c>
      <c r="W309">
        <f>PMTable!O307</f>
        <v>0.77835398873317241</v>
      </c>
      <c r="X309">
        <f t="shared" si="56"/>
        <v>0</v>
      </c>
      <c r="Y309">
        <f>PMTable!P307</f>
        <v>0.80544960416502476</v>
      </c>
      <c r="Z309">
        <f t="shared" si="57"/>
        <v>0</v>
      </c>
      <c r="AA309">
        <f>PMTable!Q307</f>
        <v>0.83358240934622974</v>
      </c>
      <c r="AB309">
        <f t="shared" si="58"/>
        <v>0</v>
      </c>
      <c r="AC309">
        <f>PMTable!R307</f>
        <v>1</v>
      </c>
      <c r="AD309">
        <f t="shared" si="59"/>
        <v>0</v>
      </c>
    </row>
    <row r="310" spans="2:30" x14ac:dyDescent="0.25">
      <c r="B310">
        <v>305</v>
      </c>
      <c r="C310">
        <f>PMTable!W308</f>
        <v>1700</v>
      </c>
      <c r="D310">
        <f t="shared" si="48"/>
        <v>1</v>
      </c>
      <c r="E310">
        <f>PMTable!X308</f>
        <v>2800</v>
      </c>
      <c r="F310">
        <f t="shared" si="49"/>
        <v>1</v>
      </c>
      <c r="G310">
        <f>PMTable!Y308</f>
        <v>2600</v>
      </c>
      <c r="H310">
        <f t="shared" si="50"/>
        <v>1</v>
      </c>
      <c r="I310">
        <f>PMTable!Z308</f>
        <v>2500</v>
      </c>
      <c r="J310">
        <f t="shared" si="51"/>
        <v>1</v>
      </c>
      <c r="L310">
        <v>305</v>
      </c>
      <c r="M310">
        <f>PMTable!AE308</f>
        <v>47.604067115951196</v>
      </c>
      <c r="N310">
        <f t="shared" si="52"/>
        <v>1</v>
      </c>
      <c r="O310">
        <f>PMTable!AF308</f>
        <v>44.272877711299024</v>
      </c>
      <c r="P310">
        <f t="shared" si="53"/>
        <v>1</v>
      </c>
      <c r="Q310">
        <f>PMTable!AG308</f>
        <v>40.074897295080191</v>
      </c>
      <c r="R310">
        <f t="shared" si="54"/>
        <v>1</v>
      </c>
      <c r="S310">
        <f>PMTable!AH308</f>
        <v>0</v>
      </c>
      <c r="T310">
        <f t="shared" si="55"/>
        <v>1</v>
      </c>
      <c r="V310">
        <v>305</v>
      </c>
      <c r="W310">
        <f>PMTable!O308</f>
        <v>0.76122204564343132</v>
      </c>
      <c r="X310">
        <f t="shared" si="56"/>
        <v>0</v>
      </c>
      <c r="Y310">
        <f>PMTable!P308</f>
        <v>0.9229593394259834</v>
      </c>
      <c r="Z310">
        <f t="shared" si="57"/>
        <v>0</v>
      </c>
      <c r="AA310">
        <f>PMTable!Q308</f>
        <v>0.92211930501710349</v>
      </c>
      <c r="AB310">
        <f t="shared" si="58"/>
        <v>0</v>
      </c>
      <c r="AC310">
        <f>PMTable!R308</f>
        <v>1</v>
      </c>
      <c r="AD310">
        <f t="shared" si="59"/>
        <v>0</v>
      </c>
    </row>
    <row r="311" spans="2:30" x14ac:dyDescent="0.25">
      <c r="B311">
        <v>306</v>
      </c>
      <c r="C311">
        <f>PMTable!W309</f>
        <v>1400</v>
      </c>
      <c r="D311">
        <f t="shared" si="48"/>
        <v>1</v>
      </c>
      <c r="E311">
        <f>PMTable!X309</f>
        <v>2600</v>
      </c>
      <c r="F311">
        <f t="shared" si="49"/>
        <v>1</v>
      </c>
      <c r="G311">
        <f>PMTable!Y309</f>
        <v>2600</v>
      </c>
      <c r="H311">
        <f t="shared" si="50"/>
        <v>1</v>
      </c>
      <c r="I311">
        <f>PMTable!Z309</f>
        <v>3600</v>
      </c>
      <c r="J311">
        <f t="shared" si="51"/>
        <v>1</v>
      </c>
      <c r="L311">
        <v>306</v>
      </c>
      <c r="M311">
        <f>PMTable!AE309</f>
        <v>49.224457761233154</v>
      </c>
      <c r="N311">
        <f t="shared" si="52"/>
        <v>1</v>
      </c>
      <c r="O311">
        <f>PMTable!AF309</f>
        <v>22</v>
      </c>
      <c r="P311">
        <f t="shared" si="53"/>
        <v>1</v>
      </c>
      <c r="Q311">
        <f>PMTable!AG309</f>
        <v>48.217117955574217</v>
      </c>
      <c r="R311">
        <f t="shared" si="54"/>
        <v>1</v>
      </c>
      <c r="S311">
        <f>PMTable!AH309</f>
        <v>4.0709265505594816</v>
      </c>
      <c r="T311">
        <f t="shared" si="55"/>
        <v>1</v>
      </c>
      <c r="V311">
        <v>306</v>
      </c>
      <c r="W311">
        <f>PMTable!O309</f>
        <v>0.81465818598691042</v>
      </c>
      <c r="X311">
        <f t="shared" si="56"/>
        <v>0</v>
      </c>
      <c r="Y311">
        <f>PMTable!P309</f>
        <v>0.90064155267344215</v>
      </c>
      <c r="Z311">
        <f t="shared" si="57"/>
        <v>0</v>
      </c>
      <c r="AA311">
        <f>PMTable!Q309</f>
        <v>0.87957551058194161</v>
      </c>
      <c r="AB311">
        <f t="shared" si="58"/>
        <v>0</v>
      </c>
      <c r="AC311">
        <f>PMTable!R309</f>
        <v>0.98802874230734683</v>
      </c>
      <c r="AD311">
        <f t="shared" si="59"/>
        <v>0</v>
      </c>
    </row>
    <row r="312" spans="2:30" x14ac:dyDescent="0.25">
      <c r="B312">
        <v>307</v>
      </c>
      <c r="C312">
        <f>PMTable!W310</f>
        <v>1700</v>
      </c>
      <c r="D312">
        <f t="shared" si="48"/>
        <v>1</v>
      </c>
      <c r="E312">
        <f>PMTable!X310</f>
        <v>2200</v>
      </c>
      <c r="F312">
        <f t="shared" si="49"/>
        <v>1</v>
      </c>
      <c r="G312">
        <f>PMTable!Y310</f>
        <v>3000</v>
      </c>
      <c r="H312">
        <f t="shared" si="50"/>
        <v>1</v>
      </c>
      <c r="I312">
        <f>PMTable!Z310</f>
        <v>2500</v>
      </c>
      <c r="J312">
        <f t="shared" si="51"/>
        <v>1</v>
      </c>
      <c r="L312">
        <v>307</v>
      </c>
      <c r="M312">
        <f>PMTable!AE310</f>
        <v>69.958355142765626</v>
      </c>
      <c r="N312">
        <f t="shared" si="52"/>
        <v>0</v>
      </c>
      <c r="O312">
        <f>PMTable!AF310</f>
        <v>33.785542266086473</v>
      </c>
      <c r="P312">
        <f t="shared" si="53"/>
        <v>1</v>
      </c>
      <c r="Q312">
        <f>PMTable!AG310</f>
        <v>62.158477813959152</v>
      </c>
      <c r="R312">
        <f t="shared" si="54"/>
        <v>0</v>
      </c>
      <c r="S312">
        <f>PMTable!AH310</f>
        <v>0</v>
      </c>
      <c r="T312">
        <f t="shared" si="55"/>
        <v>1</v>
      </c>
      <c r="V312">
        <v>307</v>
      </c>
      <c r="W312">
        <f>PMTable!O310</f>
        <v>0.78511265023749166</v>
      </c>
      <c r="X312">
        <f t="shared" si="56"/>
        <v>0</v>
      </c>
      <c r="Y312">
        <f>PMTable!P310</f>
        <v>0.90679766010784957</v>
      </c>
      <c r="Z312">
        <f t="shared" si="57"/>
        <v>0</v>
      </c>
      <c r="AA312">
        <f>PMTable!Q310</f>
        <v>0.83602530045239842</v>
      </c>
      <c r="AB312">
        <f t="shared" si="58"/>
        <v>0</v>
      </c>
      <c r="AC312">
        <f>PMTable!R310</f>
        <v>1</v>
      </c>
      <c r="AD312">
        <f t="shared" si="59"/>
        <v>0</v>
      </c>
    </row>
    <row r="313" spans="2:30" x14ac:dyDescent="0.25">
      <c r="B313">
        <v>308</v>
      </c>
      <c r="C313">
        <f>PMTable!W311</f>
        <v>1850</v>
      </c>
      <c r="D313">
        <f t="shared" si="48"/>
        <v>1</v>
      </c>
      <c r="E313">
        <f>PMTable!X311</f>
        <v>4000</v>
      </c>
      <c r="F313">
        <f t="shared" si="49"/>
        <v>1</v>
      </c>
      <c r="G313">
        <f>PMTable!Y311</f>
        <v>1800</v>
      </c>
      <c r="H313">
        <f t="shared" si="50"/>
        <v>1</v>
      </c>
      <c r="I313">
        <f>PMTable!Z311</f>
        <v>2500</v>
      </c>
      <c r="J313">
        <f t="shared" si="51"/>
        <v>1</v>
      </c>
      <c r="L313">
        <v>308</v>
      </c>
      <c r="M313">
        <f>PMTable!AE311</f>
        <v>83.707053883952042</v>
      </c>
      <c r="N313">
        <f t="shared" si="52"/>
        <v>0</v>
      </c>
      <c r="O313">
        <f>PMTable!AF311</f>
        <v>50.899541509744004</v>
      </c>
      <c r="P313">
        <f t="shared" si="53"/>
        <v>1</v>
      </c>
      <c r="Q313">
        <f>PMTable!AG311</f>
        <v>17.047411590590695</v>
      </c>
      <c r="R313">
        <f t="shared" si="54"/>
        <v>1</v>
      </c>
      <c r="S313">
        <f>PMTable!AH311</f>
        <v>0</v>
      </c>
      <c r="T313">
        <f t="shared" si="55"/>
        <v>1</v>
      </c>
      <c r="V313">
        <v>308</v>
      </c>
      <c r="W313">
        <f>PMTable!O311</f>
        <v>0.68435877315228688</v>
      </c>
      <c r="X313">
        <f t="shared" si="56"/>
        <v>1</v>
      </c>
      <c r="Y313">
        <f>PMTable!P311</f>
        <v>0.83068822566156875</v>
      </c>
      <c r="Z313">
        <f t="shared" si="57"/>
        <v>0</v>
      </c>
      <c r="AA313">
        <f>PMTable!Q311</f>
        <v>0.95786508099752798</v>
      </c>
      <c r="AB313">
        <f t="shared" si="58"/>
        <v>0</v>
      </c>
      <c r="AC313">
        <f>PMTable!R311</f>
        <v>1</v>
      </c>
      <c r="AD313">
        <f t="shared" si="59"/>
        <v>0</v>
      </c>
    </row>
    <row r="314" spans="2:30" x14ac:dyDescent="0.25">
      <c r="B314">
        <v>309</v>
      </c>
      <c r="C314">
        <f>PMTable!W312</f>
        <v>1250</v>
      </c>
      <c r="D314">
        <f t="shared" si="48"/>
        <v>1</v>
      </c>
      <c r="E314">
        <f>PMTable!X312</f>
        <v>3000</v>
      </c>
      <c r="F314">
        <f t="shared" si="49"/>
        <v>1</v>
      </c>
      <c r="G314">
        <f>PMTable!Y312</f>
        <v>3000</v>
      </c>
      <c r="H314">
        <f t="shared" si="50"/>
        <v>1</v>
      </c>
      <c r="I314">
        <f>PMTable!Z312</f>
        <v>2500</v>
      </c>
      <c r="J314">
        <f t="shared" si="51"/>
        <v>1</v>
      </c>
      <c r="L314">
        <v>309</v>
      </c>
      <c r="M314">
        <f>PMTable!AE312</f>
        <v>59.691005742471802</v>
      </c>
      <c r="N314">
        <f t="shared" si="52"/>
        <v>0</v>
      </c>
      <c r="O314">
        <f>PMTable!AF312</f>
        <v>42.734215968075354</v>
      </c>
      <c r="P314">
        <f t="shared" si="53"/>
        <v>1</v>
      </c>
      <c r="Q314">
        <f>PMTable!AG312</f>
        <v>59.327845613258091</v>
      </c>
      <c r="R314">
        <f t="shared" si="54"/>
        <v>0</v>
      </c>
      <c r="S314">
        <f>PMTable!AH312</f>
        <v>0</v>
      </c>
      <c r="T314">
        <f t="shared" si="55"/>
        <v>1</v>
      </c>
      <c r="V314">
        <v>309</v>
      </c>
      <c r="W314">
        <f>PMTable!O312</f>
        <v>0.81113359808272567</v>
      </c>
      <c r="X314">
        <f t="shared" si="56"/>
        <v>0</v>
      </c>
      <c r="Y314">
        <f>PMTable!P312</f>
        <v>0.92853715631802081</v>
      </c>
      <c r="Z314">
        <f t="shared" si="57"/>
        <v>0</v>
      </c>
      <c r="AA314">
        <f>PMTable!Q312</f>
        <v>0.84523897635895207</v>
      </c>
      <c r="AB314">
        <f t="shared" si="58"/>
        <v>0</v>
      </c>
      <c r="AC314">
        <f>PMTable!R312</f>
        <v>1</v>
      </c>
      <c r="AD314">
        <f t="shared" si="59"/>
        <v>0</v>
      </c>
    </row>
    <row r="315" spans="2:30" x14ac:dyDescent="0.25">
      <c r="B315">
        <v>310</v>
      </c>
      <c r="C315">
        <f>PMTable!W313</f>
        <v>1550</v>
      </c>
      <c r="D315">
        <f t="shared" si="48"/>
        <v>1</v>
      </c>
      <c r="E315">
        <f>PMTable!X313</f>
        <v>2200</v>
      </c>
      <c r="F315">
        <f t="shared" si="49"/>
        <v>1</v>
      </c>
      <c r="G315">
        <f>PMTable!Y313</f>
        <v>2600</v>
      </c>
      <c r="H315">
        <f t="shared" si="50"/>
        <v>1</v>
      </c>
      <c r="I315">
        <f>PMTable!Z313</f>
        <v>2500</v>
      </c>
      <c r="J315">
        <f t="shared" si="51"/>
        <v>1</v>
      </c>
      <c r="L315">
        <v>310</v>
      </c>
      <c r="M315">
        <f>PMTable!AE313</f>
        <v>30.697371555639457</v>
      </c>
      <c r="N315">
        <f t="shared" si="52"/>
        <v>1</v>
      </c>
      <c r="O315">
        <f>PMTable!AF313</f>
        <v>18</v>
      </c>
      <c r="P315">
        <f t="shared" si="53"/>
        <v>1</v>
      </c>
      <c r="Q315">
        <f>PMTable!AG313</f>
        <v>32.077887987919176</v>
      </c>
      <c r="R315">
        <f t="shared" si="54"/>
        <v>1</v>
      </c>
      <c r="S315">
        <f>PMTable!AH313</f>
        <v>0</v>
      </c>
      <c r="T315">
        <f t="shared" si="55"/>
        <v>1</v>
      </c>
      <c r="V315">
        <v>310</v>
      </c>
      <c r="W315">
        <f>PMTable!O313</f>
        <v>0.78650504925313491</v>
      </c>
      <c r="X315">
        <f t="shared" si="56"/>
        <v>0</v>
      </c>
      <c r="Y315">
        <f>PMTable!P313</f>
        <v>0.92740998282258513</v>
      </c>
      <c r="Z315">
        <f t="shared" si="57"/>
        <v>0</v>
      </c>
      <c r="AA315">
        <f>PMTable!Q313</f>
        <v>0.90454322664023379</v>
      </c>
      <c r="AB315">
        <f t="shared" si="58"/>
        <v>0</v>
      </c>
      <c r="AC315">
        <f>PMTable!R313</f>
        <v>1</v>
      </c>
      <c r="AD315">
        <f t="shared" si="59"/>
        <v>0</v>
      </c>
    </row>
    <row r="316" spans="2:30" x14ac:dyDescent="0.25">
      <c r="B316">
        <v>311</v>
      </c>
      <c r="C316">
        <f>PMTable!W314</f>
        <v>1700</v>
      </c>
      <c r="D316">
        <f t="shared" si="48"/>
        <v>1</v>
      </c>
      <c r="E316">
        <f>PMTable!X314</f>
        <v>2200</v>
      </c>
      <c r="F316">
        <f t="shared" si="49"/>
        <v>1</v>
      </c>
      <c r="G316">
        <f>PMTable!Y314</f>
        <v>3400</v>
      </c>
      <c r="H316">
        <f t="shared" si="50"/>
        <v>1</v>
      </c>
      <c r="I316">
        <f>PMTable!Z314</f>
        <v>3600</v>
      </c>
      <c r="J316">
        <f t="shared" si="51"/>
        <v>1</v>
      </c>
      <c r="L316">
        <v>311</v>
      </c>
      <c r="M316">
        <f>PMTable!AE314</f>
        <v>25.557177972658025</v>
      </c>
      <c r="N316">
        <f t="shared" si="52"/>
        <v>1</v>
      </c>
      <c r="O316">
        <f>PMTable!AF314</f>
        <v>36.094382079948602</v>
      </c>
      <c r="P316">
        <f t="shared" si="53"/>
        <v>1</v>
      </c>
      <c r="Q316">
        <f>PMTable!AG314</f>
        <v>78.695038477821868</v>
      </c>
      <c r="R316">
        <f t="shared" si="54"/>
        <v>0</v>
      </c>
      <c r="S316">
        <f>PMTable!AH314</f>
        <v>7.5657289257978366</v>
      </c>
      <c r="T316">
        <f t="shared" si="55"/>
        <v>1</v>
      </c>
      <c r="V316">
        <v>311</v>
      </c>
      <c r="W316">
        <f>PMTable!O314</f>
        <v>0.76983815361564611</v>
      </c>
      <c r="X316">
        <f t="shared" si="56"/>
        <v>0</v>
      </c>
      <c r="Y316">
        <f>PMTable!P314</f>
        <v>0.87718029427009725</v>
      </c>
      <c r="Z316">
        <f t="shared" si="57"/>
        <v>0</v>
      </c>
      <c r="AA316">
        <f>PMTable!Q314</f>
        <v>0.79458407544960197</v>
      </c>
      <c r="AB316">
        <f t="shared" si="58"/>
        <v>0</v>
      </c>
      <c r="AC316">
        <f>PMTable!R314</f>
        <v>0.98121567840820234</v>
      </c>
      <c r="AD316">
        <f t="shared" si="59"/>
        <v>0</v>
      </c>
    </row>
    <row r="317" spans="2:30" x14ac:dyDescent="0.25">
      <c r="B317">
        <v>312</v>
      </c>
      <c r="C317">
        <f>PMTable!W315</f>
        <v>1850</v>
      </c>
      <c r="D317">
        <f t="shared" si="48"/>
        <v>1</v>
      </c>
      <c r="E317">
        <f>PMTable!X315</f>
        <v>4200</v>
      </c>
      <c r="F317">
        <f t="shared" si="49"/>
        <v>1</v>
      </c>
      <c r="G317">
        <f>PMTable!Y315</f>
        <v>4200</v>
      </c>
      <c r="H317">
        <f t="shared" si="50"/>
        <v>1</v>
      </c>
      <c r="I317">
        <f>PMTable!Z315</f>
        <v>2500</v>
      </c>
      <c r="J317">
        <f t="shared" si="51"/>
        <v>1</v>
      </c>
      <c r="L317">
        <v>312</v>
      </c>
      <c r="M317">
        <f>PMTable!AE315</f>
        <v>39.686753696346464</v>
      </c>
      <c r="N317">
        <f t="shared" si="52"/>
        <v>1</v>
      </c>
      <c r="O317">
        <f>PMTable!AF315</f>
        <v>84.494151114560879</v>
      </c>
      <c r="P317">
        <f t="shared" si="53"/>
        <v>0</v>
      </c>
      <c r="Q317">
        <f>PMTable!AG315</f>
        <v>53.742137467400198</v>
      </c>
      <c r="R317">
        <f t="shared" si="54"/>
        <v>1</v>
      </c>
      <c r="S317">
        <f>PMTable!AH315</f>
        <v>0</v>
      </c>
      <c r="T317">
        <f t="shared" si="55"/>
        <v>1</v>
      </c>
      <c r="V317">
        <v>312</v>
      </c>
      <c r="W317">
        <f>PMTable!O315</f>
        <v>0.74338475074733057</v>
      </c>
      <c r="X317">
        <f t="shared" si="56"/>
        <v>0</v>
      </c>
      <c r="Y317">
        <f>PMTable!P315</f>
        <v>0.74494241650183046</v>
      </c>
      <c r="Z317">
        <f t="shared" si="57"/>
        <v>0</v>
      </c>
      <c r="AA317">
        <f>PMTable!Q315</f>
        <v>0.80915298677671088</v>
      </c>
      <c r="AB317">
        <f t="shared" si="58"/>
        <v>0</v>
      </c>
      <c r="AC317">
        <f>PMTable!R315</f>
        <v>1</v>
      </c>
      <c r="AD317">
        <f t="shared" si="59"/>
        <v>0</v>
      </c>
    </row>
    <row r="318" spans="2:30" x14ac:dyDescent="0.25">
      <c r="B318">
        <v>313</v>
      </c>
      <c r="C318">
        <f>PMTable!W316</f>
        <v>1400</v>
      </c>
      <c r="D318">
        <f t="shared" si="48"/>
        <v>1</v>
      </c>
      <c r="E318">
        <f>PMTable!X316</f>
        <v>4400</v>
      </c>
      <c r="F318">
        <f t="shared" si="49"/>
        <v>1</v>
      </c>
      <c r="G318">
        <f>PMTable!Y316</f>
        <v>3800</v>
      </c>
      <c r="H318">
        <f t="shared" si="50"/>
        <v>1</v>
      </c>
      <c r="I318">
        <f>PMTable!Z316</f>
        <v>2500</v>
      </c>
      <c r="J318">
        <f t="shared" si="51"/>
        <v>1</v>
      </c>
      <c r="L318">
        <v>313</v>
      </c>
      <c r="M318">
        <f>PMTable!AE316</f>
        <v>84.916763056514114</v>
      </c>
      <c r="N318">
        <f t="shared" si="52"/>
        <v>0</v>
      </c>
      <c r="O318">
        <f>PMTable!AF316</f>
        <v>62.033451140634035</v>
      </c>
      <c r="P318">
        <f t="shared" si="53"/>
        <v>0</v>
      </c>
      <c r="Q318">
        <f>PMTable!AG316</f>
        <v>26.360115418688522</v>
      </c>
      <c r="R318">
        <f t="shared" si="54"/>
        <v>1</v>
      </c>
      <c r="S318">
        <f>PMTable!AH316</f>
        <v>0</v>
      </c>
      <c r="T318">
        <f t="shared" si="55"/>
        <v>1</v>
      </c>
      <c r="V318">
        <v>313</v>
      </c>
      <c r="W318">
        <f>PMTable!O316</f>
        <v>0.77505651661239361</v>
      </c>
      <c r="X318">
        <f t="shared" si="56"/>
        <v>0</v>
      </c>
      <c r="Y318">
        <f>PMTable!P316</f>
        <v>0.89572792473615437</v>
      </c>
      <c r="Z318">
        <f t="shared" si="57"/>
        <v>0</v>
      </c>
      <c r="AA318">
        <f>PMTable!Q316</f>
        <v>0.83432218941456793</v>
      </c>
      <c r="AB318">
        <f t="shared" si="58"/>
        <v>0</v>
      </c>
      <c r="AC318">
        <f>PMTable!R316</f>
        <v>1</v>
      </c>
      <c r="AD318">
        <f t="shared" si="59"/>
        <v>0</v>
      </c>
    </row>
    <row r="319" spans="2:30" x14ac:dyDescent="0.25">
      <c r="B319">
        <v>314</v>
      </c>
      <c r="C319">
        <f>PMTable!W317</f>
        <v>2000</v>
      </c>
      <c r="D319">
        <f t="shared" si="48"/>
        <v>1</v>
      </c>
      <c r="E319">
        <f>PMTable!X317</f>
        <v>3800</v>
      </c>
      <c r="F319">
        <f t="shared" si="49"/>
        <v>1</v>
      </c>
      <c r="G319">
        <f>PMTable!Y317</f>
        <v>1800</v>
      </c>
      <c r="H319">
        <f t="shared" si="50"/>
        <v>1</v>
      </c>
      <c r="I319">
        <f>PMTable!Z317</f>
        <v>3600</v>
      </c>
      <c r="J319">
        <f t="shared" si="51"/>
        <v>1</v>
      </c>
      <c r="L319">
        <v>314</v>
      </c>
      <c r="M319">
        <f>PMTable!AE317</f>
        <v>73.634241339286177</v>
      </c>
      <c r="N319">
        <f t="shared" si="52"/>
        <v>0</v>
      </c>
      <c r="O319">
        <f>PMTable!AF317</f>
        <v>65.007922479695935</v>
      </c>
      <c r="P319">
        <f t="shared" si="53"/>
        <v>0</v>
      </c>
      <c r="Q319">
        <f>PMTable!AG317</f>
        <v>24.712922454855068</v>
      </c>
      <c r="R319">
        <f t="shared" si="54"/>
        <v>1</v>
      </c>
      <c r="S319">
        <f>PMTable!AH317</f>
        <v>7.1835150821555906</v>
      </c>
      <c r="T319">
        <f t="shared" si="55"/>
        <v>1</v>
      </c>
      <c r="V319">
        <v>314</v>
      </c>
      <c r="W319">
        <f>PMTable!O317</f>
        <v>0.66426449351424877</v>
      </c>
      <c r="X319">
        <f t="shared" si="56"/>
        <v>1</v>
      </c>
      <c r="Y319">
        <f>PMTable!P317</f>
        <v>0.81872685099350773</v>
      </c>
      <c r="Z319">
        <f t="shared" si="57"/>
        <v>0</v>
      </c>
      <c r="AA319">
        <f>PMTable!Q317</f>
        <v>0.94006272259858026</v>
      </c>
      <c r="AB319">
        <f t="shared" si="58"/>
        <v>0</v>
      </c>
      <c r="AC319">
        <f>PMTable!R317</f>
        <v>0.98228319517017681</v>
      </c>
      <c r="AD319">
        <f t="shared" si="59"/>
        <v>0</v>
      </c>
    </row>
    <row r="320" spans="2:30" x14ac:dyDescent="0.25">
      <c r="B320">
        <v>315</v>
      </c>
      <c r="C320">
        <f>PMTable!W318</f>
        <v>1700</v>
      </c>
      <c r="D320">
        <f t="shared" si="48"/>
        <v>1</v>
      </c>
      <c r="E320">
        <f>PMTable!X318</f>
        <v>3000</v>
      </c>
      <c r="F320">
        <f t="shared" si="49"/>
        <v>1</v>
      </c>
      <c r="G320">
        <f>PMTable!Y318</f>
        <v>1000</v>
      </c>
      <c r="H320">
        <f t="shared" si="50"/>
        <v>1</v>
      </c>
      <c r="I320">
        <f>PMTable!Z318</f>
        <v>2500</v>
      </c>
      <c r="J320">
        <f t="shared" si="51"/>
        <v>1</v>
      </c>
      <c r="L320">
        <v>315</v>
      </c>
      <c r="M320">
        <f>PMTable!AE318</f>
        <v>20</v>
      </c>
      <c r="N320">
        <f t="shared" si="52"/>
        <v>1</v>
      </c>
      <c r="O320">
        <f>PMTable!AF318</f>
        <v>47.650434184743439</v>
      </c>
      <c r="P320">
        <f t="shared" si="53"/>
        <v>1</v>
      </c>
      <c r="Q320">
        <f>PMTable!AG318</f>
        <v>0</v>
      </c>
      <c r="R320">
        <f t="shared" si="54"/>
        <v>1</v>
      </c>
      <c r="S320">
        <f>PMTable!AH318</f>
        <v>0</v>
      </c>
      <c r="T320">
        <f t="shared" si="55"/>
        <v>1</v>
      </c>
      <c r="V320">
        <v>315</v>
      </c>
      <c r="W320">
        <f>PMTable!O318</f>
        <v>0.74976075093336858</v>
      </c>
      <c r="X320">
        <f t="shared" si="56"/>
        <v>0</v>
      </c>
      <c r="Y320">
        <f>PMTable!P318</f>
        <v>0.85092454432507791</v>
      </c>
      <c r="Z320">
        <f t="shared" si="57"/>
        <v>0</v>
      </c>
      <c r="AA320">
        <f>PMTable!Q318</f>
        <v>1</v>
      </c>
      <c r="AB320">
        <f t="shared" si="58"/>
        <v>0</v>
      </c>
      <c r="AC320">
        <f>PMTable!R318</f>
        <v>1</v>
      </c>
      <c r="AD320">
        <f t="shared" si="59"/>
        <v>0</v>
      </c>
    </row>
    <row r="321" spans="2:30" x14ac:dyDescent="0.25">
      <c r="B321">
        <v>316</v>
      </c>
      <c r="C321">
        <f>PMTable!W319</f>
        <v>1550</v>
      </c>
      <c r="D321">
        <f t="shared" si="48"/>
        <v>1</v>
      </c>
      <c r="E321">
        <f>PMTable!X319</f>
        <v>2400</v>
      </c>
      <c r="F321">
        <f t="shared" si="49"/>
        <v>1</v>
      </c>
      <c r="G321">
        <f>PMTable!Y319</f>
        <v>3000</v>
      </c>
      <c r="H321">
        <f t="shared" si="50"/>
        <v>1</v>
      </c>
      <c r="I321">
        <f>PMTable!Z319</f>
        <v>3600</v>
      </c>
      <c r="J321">
        <f t="shared" si="51"/>
        <v>1</v>
      </c>
      <c r="L321">
        <v>316</v>
      </c>
      <c r="M321">
        <f>PMTable!AE319</f>
        <v>18</v>
      </c>
      <c r="N321">
        <f t="shared" si="52"/>
        <v>1</v>
      </c>
      <c r="O321">
        <f>PMTable!AF319</f>
        <v>42.49332540970115</v>
      </c>
      <c r="P321">
        <f t="shared" si="53"/>
        <v>1</v>
      </c>
      <c r="Q321">
        <f>PMTable!AG319</f>
        <v>56.417924623101143</v>
      </c>
      <c r="R321">
        <f t="shared" si="54"/>
        <v>0</v>
      </c>
      <c r="S321">
        <f>PMTable!AH319</f>
        <v>2</v>
      </c>
      <c r="T321">
        <f t="shared" si="55"/>
        <v>1</v>
      </c>
      <c r="V321">
        <v>316</v>
      </c>
      <c r="W321">
        <f>PMTable!O319</f>
        <v>0.82270289235567584</v>
      </c>
      <c r="X321">
        <f t="shared" si="56"/>
        <v>0</v>
      </c>
      <c r="Y321">
        <f>PMTable!P319</f>
        <v>0.88662803267880619</v>
      </c>
      <c r="Z321">
        <f t="shared" si="57"/>
        <v>0</v>
      </c>
      <c r="AA321">
        <f>PMTable!Q319</f>
        <v>0.84109251801336371</v>
      </c>
      <c r="AB321">
        <f t="shared" si="58"/>
        <v>0</v>
      </c>
      <c r="AC321">
        <f>PMTable!R319</f>
        <v>0.9906567735451457</v>
      </c>
      <c r="AD321">
        <f t="shared" si="59"/>
        <v>0</v>
      </c>
    </row>
    <row r="322" spans="2:30" x14ac:dyDescent="0.25">
      <c r="B322">
        <v>317</v>
      </c>
      <c r="C322">
        <f>PMTable!W320</f>
        <v>1250</v>
      </c>
      <c r="D322">
        <f t="shared" si="48"/>
        <v>1</v>
      </c>
      <c r="E322">
        <f>PMTable!X320</f>
        <v>2800</v>
      </c>
      <c r="F322">
        <f t="shared" si="49"/>
        <v>1</v>
      </c>
      <c r="G322">
        <f>PMTable!Y320</f>
        <v>2200</v>
      </c>
      <c r="H322">
        <f t="shared" si="50"/>
        <v>1</v>
      </c>
      <c r="I322">
        <f>PMTable!Z320</f>
        <v>3600</v>
      </c>
      <c r="J322">
        <f t="shared" si="51"/>
        <v>1</v>
      </c>
      <c r="L322">
        <v>317</v>
      </c>
      <c r="M322">
        <f>PMTable!AE320</f>
        <v>47.05623278797561</v>
      </c>
      <c r="N322">
        <f t="shared" si="52"/>
        <v>1</v>
      </c>
      <c r="O322">
        <f>PMTable!AF320</f>
        <v>26.502463230065892</v>
      </c>
      <c r="P322">
        <f t="shared" si="53"/>
        <v>1</v>
      </c>
      <c r="Q322">
        <f>PMTable!AG320</f>
        <v>24.542496766742232</v>
      </c>
      <c r="R322">
        <f t="shared" si="54"/>
        <v>1</v>
      </c>
      <c r="S322">
        <f>PMTable!AH320</f>
        <v>3.6799969552555321</v>
      </c>
      <c r="T322">
        <f t="shared" si="55"/>
        <v>1</v>
      </c>
      <c r="V322">
        <v>317</v>
      </c>
      <c r="W322">
        <f>PMTable!O320</f>
        <v>0.8118015887182024</v>
      </c>
      <c r="X322">
        <f t="shared" si="56"/>
        <v>0</v>
      </c>
      <c r="Y322">
        <f>PMTable!P320</f>
        <v>0.91549247709301151</v>
      </c>
      <c r="Z322">
        <f t="shared" si="57"/>
        <v>0</v>
      </c>
      <c r="AA322">
        <f>PMTable!Q320</f>
        <v>0.91917734123062345</v>
      </c>
      <c r="AB322">
        <f t="shared" si="58"/>
        <v>0</v>
      </c>
      <c r="AC322">
        <f>PMTable!R320</f>
        <v>0.99022190134064392</v>
      </c>
      <c r="AD322">
        <f t="shared" si="59"/>
        <v>0</v>
      </c>
    </row>
    <row r="323" spans="2:30" x14ac:dyDescent="0.25">
      <c r="B323">
        <v>318</v>
      </c>
      <c r="C323">
        <f>PMTable!W321</f>
        <v>1400</v>
      </c>
      <c r="D323">
        <f t="shared" si="48"/>
        <v>1</v>
      </c>
      <c r="E323">
        <f>PMTable!X321</f>
        <v>2400</v>
      </c>
      <c r="F323">
        <f t="shared" si="49"/>
        <v>1</v>
      </c>
      <c r="G323">
        <f>PMTable!Y321</f>
        <v>3000</v>
      </c>
      <c r="H323">
        <f t="shared" si="50"/>
        <v>1</v>
      </c>
      <c r="I323">
        <f>PMTable!Z321</f>
        <v>2500</v>
      </c>
      <c r="J323">
        <f t="shared" si="51"/>
        <v>1</v>
      </c>
      <c r="L323">
        <v>318</v>
      </c>
      <c r="M323">
        <f>PMTable!AE321</f>
        <v>16</v>
      </c>
      <c r="N323">
        <f t="shared" si="52"/>
        <v>1</v>
      </c>
      <c r="O323">
        <f>PMTable!AF321</f>
        <v>46.471357401554805</v>
      </c>
      <c r="P323">
        <f t="shared" si="53"/>
        <v>1</v>
      </c>
      <c r="Q323">
        <f>PMTable!AG321</f>
        <v>48.186145897415656</v>
      </c>
      <c r="R323">
        <f t="shared" si="54"/>
        <v>1</v>
      </c>
      <c r="S323">
        <f>PMTable!AH321</f>
        <v>0</v>
      </c>
      <c r="T323">
        <f t="shared" si="55"/>
        <v>1</v>
      </c>
      <c r="V323">
        <v>318</v>
      </c>
      <c r="W323">
        <f>PMTable!O321</f>
        <v>0.81508375375483599</v>
      </c>
      <c r="X323">
        <f t="shared" si="56"/>
        <v>0</v>
      </c>
      <c r="Y323">
        <f>PMTable!P321</f>
        <v>0.86784462163926746</v>
      </c>
      <c r="Z323">
        <f t="shared" si="57"/>
        <v>0</v>
      </c>
      <c r="AA323">
        <f>PMTable!Q321</f>
        <v>0.91453542376960195</v>
      </c>
      <c r="AB323">
        <f t="shared" si="58"/>
        <v>0</v>
      </c>
      <c r="AC323">
        <f>PMTable!R321</f>
        <v>1</v>
      </c>
      <c r="AD323">
        <f t="shared" si="59"/>
        <v>0</v>
      </c>
    </row>
    <row r="324" spans="2:30" x14ac:dyDescent="0.25">
      <c r="B324">
        <v>319</v>
      </c>
      <c r="C324">
        <f>PMTable!W322</f>
        <v>1850</v>
      </c>
      <c r="D324">
        <f t="shared" si="48"/>
        <v>1</v>
      </c>
      <c r="E324">
        <f>PMTable!X322</f>
        <v>3000</v>
      </c>
      <c r="F324">
        <f t="shared" si="49"/>
        <v>1</v>
      </c>
      <c r="G324">
        <f>PMTable!Y322</f>
        <v>2600</v>
      </c>
      <c r="H324">
        <f t="shared" si="50"/>
        <v>1</v>
      </c>
      <c r="I324">
        <f>PMTable!Z322</f>
        <v>2500</v>
      </c>
      <c r="J324">
        <f t="shared" si="51"/>
        <v>1</v>
      </c>
      <c r="L324">
        <v>319</v>
      </c>
      <c r="M324">
        <f>PMTable!AE322</f>
        <v>76.953081835993757</v>
      </c>
      <c r="N324">
        <f t="shared" si="52"/>
        <v>0</v>
      </c>
      <c r="O324">
        <f>PMTable!AF322</f>
        <v>26</v>
      </c>
      <c r="P324">
        <f t="shared" si="53"/>
        <v>1</v>
      </c>
      <c r="Q324">
        <f>PMTable!AG322</f>
        <v>42.6919160962183</v>
      </c>
      <c r="R324">
        <f t="shared" si="54"/>
        <v>1</v>
      </c>
      <c r="S324">
        <f>PMTable!AH322</f>
        <v>0</v>
      </c>
      <c r="T324">
        <f t="shared" si="55"/>
        <v>1</v>
      </c>
      <c r="V324">
        <v>319</v>
      </c>
      <c r="W324">
        <f>PMTable!O322</f>
        <v>0.71666108507180171</v>
      </c>
      <c r="X324">
        <f t="shared" si="56"/>
        <v>0</v>
      </c>
      <c r="Y324">
        <f>PMTable!P322</f>
        <v>0.87700271500337756</v>
      </c>
      <c r="Z324">
        <f t="shared" si="57"/>
        <v>0</v>
      </c>
      <c r="AA324">
        <f>PMTable!Q322</f>
        <v>0.9220818785080529</v>
      </c>
      <c r="AB324">
        <f t="shared" si="58"/>
        <v>0</v>
      </c>
      <c r="AC324">
        <f>PMTable!R322</f>
        <v>1</v>
      </c>
      <c r="AD324">
        <f t="shared" si="59"/>
        <v>0</v>
      </c>
    </row>
    <row r="325" spans="2:30" x14ac:dyDescent="0.25">
      <c r="B325">
        <v>320</v>
      </c>
      <c r="C325">
        <f>PMTable!W323</f>
        <v>2000</v>
      </c>
      <c r="D325">
        <f t="shared" si="48"/>
        <v>1</v>
      </c>
      <c r="E325">
        <f>PMTable!X323</f>
        <v>1400</v>
      </c>
      <c r="F325">
        <f t="shared" si="49"/>
        <v>1</v>
      </c>
      <c r="G325">
        <f>PMTable!Y323</f>
        <v>2200</v>
      </c>
      <c r="H325">
        <f t="shared" si="50"/>
        <v>1</v>
      </c>
      <c r="I325">
        <f>PMTable!Z323</f>
        <v>3600</v>
      </c>
      <c r="J325">
        <f t="shared" si="51"/>
        <v>1</v>
      </c>
      <c r="L325">
        <v>320</v>
      </c>
      <c r="M325">
        <f>PMTable!AE323</f>
        <v>45.58055930674859</v>
      </c>
      <c r="N325">
        <f t="shared" si="52"/>
        <v>1</v>
      </c>
      <c r="O325">
        <f>PMTable!AF323</f>
        <v>14.359959750535229</v>
      </c>
      <c r="P325">
        <f t="shared" si="53"/>
        <v>1</v>
      </c>
      <c r="Q325">
        <f>PMTable!AG323</f>
        <v>34.266864033189506</v>
      </c>
      <c r="R325">
        <f t="shared" si="54"/>
        <v>1</v>
      </c>
      <c r="S325">
        <f>PMTable!AH323</f>
        <v>2.0385901799408628</v>
      </c>
      <c r="T325">
        <f t="shared" si="55"/>
        <v>1</v>
      </c>
      <c r="V325">
        <v>320</v>
      </c>
      <c r="W325">
        <f>PMTable!O323</f>
        <v>0.71342089208134274</v>
      </c>
      <c r="X325">
        <f t="shared" si="56"/>
        <v>0</v>
      </c>
      <c r="Y325">
        <f>PMTable!P323</f>
        <v>0.97868125396385386</v>
      </c>
      <c r="Z325">
        <f t="shared" si="57"/>
        <v>0</v>
      </c>
      <c r="AA325">
        <f>PMTable!Q323</f>
        <v>0.90591438738610686</v>
      </c>
      <c r="AB325">
        <f t="shared" si="58"/>
        <v>0</v>
      </c>
      <c r="AC325">
        <f>PMTable!R323</f>
        <v>0.99025275355588782</v>
      </c>
      <c r="AD325">
        <f t="shared" si="59"/>
        <v>0</v>
      </c>
    </row>
    <row r="326" spans="2:30" x14ac:dyDescent="0.25">
      <c r="B326">
        <v>321</v>
      </c>
      <c r="C326">
        <f>PMTable!W324</f>
        <v>2450</v>
      </c>
      <c r="D326">
        <f t="shared" si="48"/>
        <v>1</v>
      </c>
      <c r="E326">
        <f>PMTable!X324</f>
        <v>2000</v>
      </c>
      <c r="F326">
        <f t="shared" si="49"/>
        <v>1</v>
      </c>
      <c r="G326">
        <f>PMTable!Y324</f>
        <v>2600</v>
      </c>
      <c r="H326">
        <f t="shared" si="50"/>
        <v>1</v>
      </c>
      <c r="I326">
        <f>PMTable!Z324</f>
        <v>4700</v>
      </c>
      <c r="J326">
        <f t="shared" si="51"/>
        <v>1</v>
      </c>
      <c r="L326">
        <v>321</v>
      </c>
      <c r="M326">
        <f>PMTable!AE324</f>
        <v>91.2573857039704</v>
      </c>
      <c r="N326">
        <f t="shared" si="52"/>
        <v>0</v>
      </c>
      <c r="O326">
        <f>PMTable!AF324</f>
        <v>28.57992046056566</v>
      </c>
      <c r="P326">
        <f t="shared" si="53"/>
        <v>1</v>
      </c>
      <c r="Q326">
        <f>PMTable!AG324</f>
        <v>61.127938788545762</v>
      </c>
      <c r="R326">
        <f t="shared" si="54"/>
        <v>0</v>
      </c>
      <c r="S326">
        <f>PMTable!AH324</f>
        <v>14.624559326794349</v>
      </c>
      <c r="T326">
        <f t="shared" si="55"/>
        <v>1</v>
      </c>
      <c r="V326">
        <v>321</v>
      </c>
      <c r="W326">
        <f>PMTable!O324</f>
        <v>0.63439539249560217</v>
      </c>
      <c r="X326">
        <f t="shared" si="56"/>
        <v>1</v>
      </c>
      <c r="Y326">
        <f>PMTable!P324</f>
        <v>0.92445725756417374</v>
      </c>
      <c r="Z326">
        <f t="shared" si="57"/>
        <v>0</v>
      </c>
      <c r="AA326">
        <f>PMTable!Q324</f>
        <v>0.83842171381829711</v>
      </c>
      <c r="AB326">
        <f t="shared" si="58"/>
        <v>0</v>
      </c>
      <c r="AC326">
        <f>PMTable!R324</f>
        <v>0.96948325395902946</v>
      </c>
      <c r="AD326">
        <f t="shared" si="59"/>
        <v>0</v>
      </c>
    </row>
    <row r="327" spans="2:30" x14ac:dyDescent="0.25">
      <c r="B327">
        <v>322</v>
      </c>
      <c r="C327">
        <f>PMTable!W325</f>
        <v>2150</v>
      </c>
      <c r="D327">
        <f t="shared" ref="D327:D390" si="60">IF(C327&lt;$C$4,1,0)</f>
        <v>1</v>
      </c>
      <c r="E327">
        <f>PMTable!X325</f>
        <v>2600</v>
      </c>
      <c r="F327">
        <f t="shared" ref="F327:F390" si="61">IF(E327&lt;$E$4,1,0)</f>
        <v>1</v>
      </c>
      <c r="G327">
        <f>PMTable!Y325</f>
        <v>2600</v>
      </c>
      <c r="H327">
        <f t="shared" ref="H327:H390" si="62">IF(G327&lt;$G$4,1,0)</f>
        <v>1</v>
      </c>
      <c r="I327">
        <f>PMTable!Z325</f>
        <v>3600</v>
      </c>
      <c r="J327">
        <f t="shared" ref="J327:J390" si="63">IF(I327&lt;$I$4,1,0)</f>
        <v>1</v>
      </c>
      <c r="L327">
        <v>322</v>
      </c>
      <c r="M327">
        <f>PMTable!AE325</f>
        <v>57.91552425387907</v>
      </c>
      <c r="N327">
        <f t="shared" ref="N327:N390" si="64">IF(M327&lt;$M$4,1,0)</f>
        <v>0</v>
      </c>
      <c r="O327">
        <f>PMTable!AF325</f>
        <v>22</v>
      </c>
      <c r="P327">
        <f t="shared" ref="P327:P390" si="65">IF(O327&lt;$O$4,1,0)</f>
        <v>1</v>
      </c>
      <c r="Q327">
        <f>PMTable!AG325</f>
        <v>54.891106713978253</v>
      </c>
      <c r="R327">
        <f t="shared" ref="R327:R390" si="66">IF(Q327&lt;$Q$4,1,0)</f>
        <v>1</v>
      </c>
      <c r="S327">
        <f>PMTable!AH325</f>
        <v>3.0622765104944607</v>
      </c>
      <c r="T327">
        <f t="shared" ref="T327:T390" si="67">IF(S327&lt;$S$4,1,0)</f>
        <v>1</v>
      </c>
      <c r="V327">
        <v>322</v>
      </c>
      <c r="W327">
        <f>PMTable!O325</f>
        <v>0.66346827164059041</v>
      </c>
      <c r="X327">
        <f t="shared" ref="X327:X390" si="68">IF(W327&lt;$W$4,1,0)</f>
        <v>1</v>
      </c>
      <c r="Y327">
        <f>PMTable!P325</f>
        <v>0.85509381671319273</v>
      </c>
      <c r="Z327">
        <f t="shared" ref="Z327:Z390" si="69">IF(Y327&lt;$Y$4,1,0)</f>
        <v>0</v>
      </c>
      <c r="AA327">
        <f>PMTable!Q325</f>
        <v>0.89270661568653031</v>
      </c>
      <c r="AB327">
        <f t="shared" ref="AB327:AB390" si="70">IF(AA327&lt;$AA$4,1,0)</f>
        <v>0</v>
      </c>
      <c r="AC327">
        <f>PMTable!R325</f>
        <v>0.98977589532115218</v>
      </c>
      <c r="AD327">
        <f t="shared" ref="AD327:AD390" si="71">IF(AC327&lt;$AC$4,1,0)</f>
        <v>0</v>
      </c>
    </row>
    <row r="328" spans="2:30" x14ac:dyDescent="0.25">
      <c r="B328">
        <v>323</v>
      </c>
      <c r="C328">
        <f>PMTable!W326</f>
        <v>1400</v>
      </c>
      <c r="D328">
        <f t="shared" si="60"/>
        <v>1</v>
      </c>
      <c r="E328">
        <f>PMTable!X326</f>
        <v>2200</v>
      </c>
      <c r="F328">
        <f t="shared" si="61"/>
        <v>1</v>
      </c>
      <c r="G328">
        <f>PMTable!Y326</f>
        <v>3400</v>
      </c>
      <c r="H328">
        <f t="shared" si="62"/>
        <v>1</v>
      </c>
      <c r="I328">
        <f>PMTable!Z326</f>
        <v>3600</v>
      </c>
      <c r="J328">
        <f t="shared" si="63"/>
        <v>1</v>
      </c>
      <c r="L328">
        <v>323</v>
      </c>
      <c r="M328">
        <f>PMTable!AE326</f>
        <v>36.939391278741489</v>
      </c>
      <c r="N328">
        <f t="shared" si="64"/>
        <v>1</v>
      </c>
      <c r="O328">
        <f>PMTable!AF326</f>
        <v>30.768389889705841</v>
      </c>
      <c r="P328">
        <f t="shared" si="65"/>
        <v>1</v>
      </c>
      <c r="Q328">
        <f>PMTable!AG326</f>
        <v>72.233240721008599</v>
      </c>
      <c r="R328">
        <f t="shared" si="66"/>
        <v>0</v>
      </c>
      <c r="S328">
        <f>PMTable!AH326</f>
        <v>4.4396375912918984</v>
      </c>
      <c r="T328">
        <f t="shared" si="67"/>
        <v>1</v>
      </c>
      <c r="V328">
        <v>323</v>
      </c>
      <c r="W328">
        <f>PMTable!O326</f>
        <v>0.82438204230216283</v>
      </c>
      <c r="X328">
        <f t="shared" si="68"/>
        <v>0</v>
      </c>
      <c r="Y328">
        <f>PMTable!P326</f>
        <v>0.9065182394303406</v>
      </c>
      <c r="Z328">
        <f t="shared" si="69"/>
        <v>0</v>
      </c>
      <c r="AA328">
        <f>PMTable!Q326</f>
        <v>0.80199737324732423</v>
      </c>
      <c r="AB328">
        <f t="shared" si="70"/>
        <v>0</v>
      </c>
      <c r="AC328">
        <f>PMTable!R326</f>
        <v>0.98411022685153615</v>
      </c>
      <c r="AD328">
        <f t="shared" si="71"/>
        <v>0</v>
      </c>
    </row>
    <row r="329" spans="2:30" x14ac:dyDescent="0.25">
      <c r="B329">
        <v>324</v>
      </c>
      <c r="C329">
        <f>PMTable!W327</f>
        <v>1700</v>
      </c>
      <c r="D329">
        <f t="shared" si="60"/>
        <v>1</v>
      </c>
      <c r="E329">
        <f>PMTable!X327</f>
        <v>2200</v>
      </c>
      <c r="F329">
        <f t="shared" si="61"/>
        <v>1</v>
      </c>
      <c r="G329">
        <f>PMTable!Y327</f>
        <v>1800</v>
      </c>
      <c r="H329">
        <f t="shared" si="62"/>
        <v>1</v>
      </c>
      <c r="I329">
        <f>PMTable!Z327</f>
        <v>2500</v>
      </c>
      <c r="J329">
        <f t="shared" si="63"/>
        <v>1</v>
      </c>
      <c r="L329">
        <v>324</v>
      </c>
      <c r="M329">
        <f>PMTable!AE327</f>
        <v>20</v>
      </c>
      <c r="N329">
        <f t="shared" si="64"/>
        <v>1</v>
      </c>
      <c r="O329">
        <f>PMTable!AF327</f>
        <v>33.174030979017374</v>
      </c>
      <c r="P329">
        <f t="shared" si="65"/>
        <v>1</v>
      </c>
      <c r="Q329">
        <f>PMTable!AG327</f>
        <v>26.891988302224505</v>
      </c>
      <c r="R329">
        <f t="shared" si="66"/>
        <v>1</v>
      </c>
      <c r="S329">
        <f>PMTable!AH327</f>
        <v>0</v>
      </c>
      <c r="T329">
        <f t="shared" si="67"/>
        <v>1</v>
      </c>
      <c r="V329">
        <v>324</v>
      </c>
      <c r="W329">
        <f>PMTable!O327</f>
        <v>0.75640057798951166</v>
      </c>
      <c r="X329">
        <f t="shared" si="68"/>
        <v>0</v>
      </c>
      <c r="Y329">
        <f>PMTable!P327</f>
        <v>0.90011863168019246</v>
      </c>
      <c r="Z329">
        <f t="shared" si="69"/>
        <v>0</v>
      </c>
      <c r="AA329">
        <f>PMTable!Q327</f>
        <v>0.95045139481239893</v>
      </c>
      <c r="AB329">
        <f t="shared" si="70"/>
        <v>0</v>
      </c>
      <c r="AC329">
        <f>PMTable!R327</f>
        <v>1</v>
      </c>
      <c r="AD329">
        <f t="shared" si="71"/>
        <v>0</v>
      </c>
    </row>
    <row r="330" spans="2:30" x14ac:dyDescent="0.25">
      <c r="B330">
        <v>325</v>
      </c>
      <c r="C330">
        <f>PMTable!W328</f>
        <v>2000</v>
      </c>
      <c r="D330">
        <f t="shared" si="60"/>
        <v>1</v>
      </c>
      <c r="E330">
        <f>PMTable!X328</f>
        <v>3400</v>
      </c>
      <c r="F330">
        <f t="shared" si="61"/>
        <v>1</v>
      </c>
      <c r="G330">
        <f>PMTable!Y328</f>
        <v>3000</v>
      </c>
      <c r="H330">
        <f t="shared" si="62"/>
        <v>1</v>
      </c>
      <c r="I330">
        <f>PMTable!Z328</f>
        <v>4700</v>
      </c>
      <c r="J330">
        <f t="shared" si="63"/>
        <v>1</v>
      </c>
      <c r="L330">
        <v>325</v>
      </c>
      <c r="M330">
        <f>PMTable!AE328</f>
        <v>73.732362519335027</v>
      </c>
      <c r="N330">
        <f t="shared" si="64"/>
        <v>0</v>
      </c>
      <c r="O330">
        <f>PMTable!AF328</f>
        <v>52.441910127883943</v>
      </c>
      <c r="P330">
        <f t="shared" si="65"/>
        <v>1</v>
      </c>
      <c r="Q330">
        <f>PMTable!AG328</f>
        <v>89.164148523307816</v>
      </c>
      <c r="R330">
        <f t="shared" si="66"/>
        <v>0</v>
      </c>
      <c r="S330">
        <f>PMTable!AH328</f>
        <v>8.2598127026412218</v>
      </c>
      <c r="T330">
        <f t="shared" si="67"/>
        <v>1</v>
      </c>
      <c r="V330">
        <v>325</v>
      </c>
      <c r="W330">
        <f>PMTable!O328</f>
        <v>0.69656551547835788</v>
      </c>
      <c r="X330">
        <f t="shared" si="68"/>
        <v>1</v>
      </c>
      <c r="Y330">
        <f>PMTable!P328</f>
        <v>0.87490045355714052</v>
      </c>
      <c r="Z330">
        <f t="shared" si="69"/>
        <v>0</v>
      </c>
      <c r="AA330">
        <f>PMTable!Q328</f>
        <v>0.8012443422439296</v>
      </c>
      <c r="AB330">
        <f t="shared" si="70"/>
        <v>0</v>
      </c>
      <c r="AC330">
        <f>PMTable!R328</f>
        <v>0.97504048720291259</v>
      </c>
      <c r="AD330">
        <f t="shared" si="71"/>
        <v>0</v>
      </c>
    </row>
    <row r="331" spans="2:30" x14ac:dyDescent="0.25">
      <c r="B331">
        <v>326</v>
      </c>
      <c r="C331">
        <f>PMTable!W329</f>
        <v>1700</v>
      </c>
      <c r="D331">
        <f t="shared" si="60"/>
        <v>1</v>
      </c>
      <c r="E331">
        <f>PMTable!X329</f>
        <v>2800</v>
      </c>
      <c r="F331">
        <f t="shared" si="61"/>
        <v>1</v>
      </c>
      <c r="G331">
        <f>PMTable!Y329</f>
        <v>2600</v>
      </c>
      <c r="H331">
        <f t="shared" si="62"/>
        <v>1</v>
      </c>
      <c r="I331">
        <f>PMTable!Z329</f>
        <v>3600</v>
      </c>
      <c r="J331">
        <f t="shared" si="63"/>
        <v>1</v>
      </c>
      <c r="L331">
        <v>326</v>
      </c>
      <c r="M331">
        <f>PMTable!AE329</f>
        <v>93.801295088607105</v>
      </c>
      <c r="N331">
        <f t="shared" si="64"/>
        <v>0</v>
      </c>
      <c r="O331">
        <f>PMTable!AF329</f>
        <v>31.93605098303696</v>
      </c>
      <c r="P331">
        <f t="shared" si="65"/>
        <v>1</v>
      </c>
      <c r="Q331">
        <f>PMTable!AG329</f>
        <v>48.747248811928223</v>
      </c>
      <c r="R331">
        <f t="shared" si="66"/>
        <v>1</v>
      </c>
      <c r="S331">
        <f>PMTable!AH329</f>
        <v>7.5672837918295039</v>
      </c>
      <c r="T331">
        <f t="shared" si="67"/>
        <v>1</v>
      </c>
      <c r="V331">
        <v>326</v>
      </c>
      <c r="W331">
        <f>PMTable!O329</f>
        <v>0.75080108400630197</v>
      </c>
      <c r="X331">
        <f t="shared" si="68"/>
        <v>0</v>
      </c>
      <c r="Y331">
        <f>PMTable!P329</f>
        <v>0.86984790989537719</v>
      </c>
      <c r="Z331">
        <f t="shared" si="69"/>
        <v>0</v>
      </c>
      <c r="AA331">
        <f>PMTable!Q329</f>
        <v>0.85698418350838224</v>
      </c>
      <c r="AB331">
        <f t="shared" si="70"/>
        <v>0</v>
      </c>
      <c r="AC331">
        <f>PMTable!R329</f>
        <v>0.98262649759760334</v>
      </c>
      <c r="AD331">
        <f t="shared" si="71"/>
        <v>0</v>
      </c>
    </row>
    <row r="332" spans="2:30" x14ac:dyDescent="0.25">
      <c r="B332">
        <v>327</v>
      </c>
      <c r="C332">
        <f>PMTable!W330</f>
        <v>1400</v>
      </c>
      <c r="D332">
        <f t="shared" si="60"/>
        <v>1</v>
      </c>
      <c r="E332">
        <f>PMTable!X330</f>
        <v>3400</v>
      </c>
      <c r="F332">
        <f t="shared" si="61"/>
        <v>1</v>
      </c>
      <c r="G332">
        <f>PMTable!Y330</f>
        <v>3400</v>
      </c>
      <c r="H332">
        <f t="shared" si="62"/>
        <v>1</v>
      </c>
      <c r="I332">
        <f>PMTable!Z330</f>
        <v>5800</v>
      </c>
      <c r="J332">
        <f t="shared" si="63"/>
        <v>0</v>
      </c>
      <c r="L332">
        <v>327</v>
      </c>
      <c r="M332">
        <f>PMTable!AE330</f>
        <v>49.682032873163124</v>
      </c>
      <c r="N332">
        <f t="shared" si="64"/>
        <v>1</v>
      </c>
      <c r="O332">
        <f>PMTable!AF330</f>
        <v>51.753893229505806</v>
      </c>
      <c r="P332">
        <f t="shared" si="65"/>
        <v>1</v>
      </c>
      <c r="Q332">
        <f>PMTable!AG330</f>
        <v>62.975417755278897</v>
      </c>
      <c r="R332">
        <f t="shared" si="66"/>
        <v>0</v>
      </c>
      <c r="S332">
        <f>PMTable!AH330</f>
        <v>20.081251052061997</v>
      </c>
      <c r="T332">
        <f t="shared" si="67"/>
        <v>1</v>
      </c>
      <c r="V332">
        <v>327</v>
      </c>
      <c r="W332">
        <f>PMTable!O330</f>
        <v>0.8133367507322895</v>
      </c>
      <c r="X332">
        <f t="shared" si="68"/>
        <v>0</v>
      </c>
      <c r="Y332">
        <f>PMTable!P330</f>
        <v>0.86696012047894599</v>
      </c>
      <c r="Z332">
        <f t="shared" si="69"/>
        <v>0</v>
      </c>
      <c r="AA332">
        <f>PMTable!Q330</f>
        <v>0.86128546831925223</v>
      </c>
      <c r="AB332">
        <f t="shared" si="70"/>
        <v>0</v>
      </c>
      <c r="AC332">
        <f>PMTable!R330</f>
        <v>0.95609558002409079</v>
      </c>
      <c r="AD332">
        <f t="shared" si="71"/>
        <v>0</v>
      </c>
    </row>
    <row r="333" spans="2:30" x14ac:dyDescent="0.25">
      <c r="B333">
        <v>328</v>
      </c>
      <c r="C333">
        <f>PMTable!W331</f>
        <v>1400</v>
      </c>
      <c r="D333">
        <f t="shared" si="60"/>
        <v>1</v>
      </c>
      <c r="E333">
        <f>PMTable!X331</f>
        <v>2600</v>
      </c>
      <c r="F333">
        <f t="shared" si="61"/>
        <v>1</v>
      </c>
      <c r="G333">
        <f>PMTable!Y331</f>
        <v>3400</v>
      </c>
      <c r="H333">
        <f t="shared" si="62"/>
        <v>1</v>
      </c>
      <c r="I333">
        <f>PMTable!Z331</f>
        <v>3600</v>
      </c>
      <c r="J333">
        <f t="shared" si="63"/>
        <v>1</v>
      </c>
      <c r="L333">
        <v>328</v>
      </c>
      <c r="M333">
        <f>PMTable!AE331</f>
        <v>77.480601066898359</v>
      </c>
      <c r="N333">
        <f t="shared" si="64"/>
        <v>0</v>
      </c>
      <c r="O333">
        <f>PMTable!AF331</f>
        <v>38.399177035174404</v>
      </c>
      <c r="P333">
        <f t="shared" si="65"/>
        <v>1</v>
      </c>
      <c r="Q333">
        <f>PMTable!AG331</f>
        <v>81.394298827760139</v>
      </c>
      <c r="R333">
        <f t="shared" si="66"/>
        <v>0</v>
      </c>
      <c r="S333">
        <f>PMTable!AH331</f>
        <v>5.2087040575381254</v>
      </c>
      <c r="T333">
        <f t="shared" si="67"/>
        <v>1</v>
      </c>
      <c r="V333">
        <v>328</v>
      </c>
      <c r="W333">
        <f>PMTable!O331</f>
        <v>0.79460543155482444</v>
      </c>
      <c r="X333">
        <f t="shared" si="68"/>
        <v>0</v>
      </c>
      <c r="Y333">
        <f>PMTable!P331</f>
        <v>0.87549079755114056</v>
      </c>
      <c r="Z333">
        <f t="shared" si="69"/>
        <v>0</v>
      </c>
      <c r="AA333">
        <f>PMTable!Q331</f>
        <v>0.81869188547243177</v>
      </c>
      <c r="AB333">
        <f t="shared" si="70"/>
        <v>0</v>
      </c>
      <c r="AC333">
        <f>PMTable!R331</f>
        <v>0.98608451525477758</v>
      </c>
      <c r="AD333">
        <f t="shared" si="71"/>
        <v>0</v>
      </c>
    </row>
    <row r="334" spans="2:30" x14ac:dyDescent="0.25">
      <c r="B334">
        <v>329</v>
      </c>
      <c r="C334">
        <f>PMTable!W332</f>
        <v>1550</v>
      </c>
      <c r="D334">
        <f t="shared" si="60"/>
        <v>1</v>
      </c>
      <c r="E334">
        <f>PMTable!X332</f>
        <v>3200</v>
      </c>
      <c r="F334">
        <f t="shared" si="61"/>
        <v>1</v>
      </c>
      <c r="G334">
        <f>PMTable!Y332</f>
        <v>1800</v>
      </c>
      <c r="H334">
        <f t="shared" si="62"/>
        <v>1</v>
      </c>
      <c r="I334">
        <f>PMTable!Z332</f>
        <v>4700</v>
      </c>
      <c r="J334">
        <f t="shared" si="63"/>
        <v>1</v>
      </c>
      <c r="L334">
        <v>329</v>
      </c>
      <c r="M334">
        <f>PMTable!AE332</f>
        <v>47.160802444157383</v>
      </c>
      <c r="N334">
        <f t="shared" si="64"/>
        <v>1</v>
      </c>
      <c r="O334">
        <f>PMTable!AF332</f>
        <v>51.382785867512055</v>
      </c>
      <c r="P334">
        <f t="shared" si="65"/>
        <v>1</v>
      </c>
      <c r="Q334">
        <f>PMTable!AG332</f>
        <v>22.026145066618863</v>
      </c>
      <c r="R334">
        <f t="shared" si="66"/>
        <v>1</v>
      </c>
      <c r="S334">
        <f>PMTable!AH332</f>
        <v>10.023753311841947</v>
      </c>
      <c r="T334">
        <f t="shared" si="67"/>
        <v>1</v>
      </c>
      <c r="V334">
        <v>329</v>
      </c>
      <c r="W334">
        <f>PMTable!O332</f>
        <v>0.78477739635391208</v>
      </c>
      <c r="X334">
        <f t="shared" si="68"/>
        <v>0</v>
      </c>
      <c r="Y334">
        <f>PMTable!P332</f>
        <v>0.84120635198327864</v>
      </c>
      <c r="Z334">
        <f t="shared" si="69"/>
        <v>0</v>
      </c>
      <c r="AA334">
        <f>PMTable!Q332</f>
        <v>0.93534556655655099</v>
      </c>
      <c r="AB334">
        <f t="shared" si="70"/>
        <v>0</v>
      </c>
      <c r="AC334">
        <f>PMTable!R332</f>
        <v>0.97398478697322544</v>
      </c>
      <c r="AD334">
        <f t="shared" si="71"/>
        <v>0</v>
      </c>
    </row>
    <row r="335" spans="2:30" x14ac:dyDescent="0.25">
      <c r="B335">
        <v>330</v>
      </c>
      <c r="C335">
        <f>PMTable!W333</f>
        <v>950</v>
      </c>
      <c r="D335">
        <f t="shared" si="60"/>
        <v>1</v>
      </c>
      <c r="E335">
        <f>PMTable!X333</f>
        <v>2600</v>
      </c>
      <c r="F335">
        <f t="shared" si="61"/>
        <v>1</v>
      </c>
      <c r="G335">
        <f>PMTable!Y333</f>
        <v>1800</v>
      </c>
      <c r="H335">
        <f t="shared" si="62"/>
        <v>1</v>
      </c>
      <c r="I335">
        <f>PMTable!Z333</f>
        <v>3600</v>
      </c>
      <c r="J335">
        <f t="shared" si="63"/>
        <v>1</v>
      </c>
      <c r="L335">
        <v>330</v>
      </c>
      <c r="M335">
        <f>PMTable!AE333</f>
        <v>11.941756079644234</v>
      </c>
      <c r="N335">
        <f t="shared" si="64"/>
        <v>1</v>
      </c>
      <c r="O335">
        <f>PMTable!AF333</f>
        <v>22</v>
      </c>
      <c r="P335">
        <f t="shared" si="65"/>
        <v>1</v>
      </c>
      <c r="Q335">
        <f>PMTable!AG333</f>
        <v>31.182130166563148</v>
      </c>
      <c r="R335">
        <f t="shared" si="66"/>
        <v>1</v>
      </c>
      <c r="S335">
        <f>PMTable!AH333</f>
        <v>6.6455643104895907</v>
      </c>
      <c r="T335">
        <f t="shared" si="67"/>
        <v>1</v>
      </c>
      <c r="V335">
        <v>330</v>
      </c>
      <c r="W335">
        <f>PMTable!O333</f>
        <v>0.88249625973771328</v>
      </c>
      <c r="X335">
        <f t="shared" si="68"/>
        <v>0</v>
      </c>
      <c r="Y335">
        <f>PMTable!P333</f>
        <v>0.89922965526647625</v>
      </c>
      <c r="Z335">
        <f t="shared" si="69"/>
        <v>0</v>
      </c>
      <c r="AA335">
        <f>PMTable!Q333</f>
        <v>0.93235296136592827</v>
      </c>
      <c r="AB335">
        <f t="shared" si="70"/>
        <v>0</v>
      </c>
      <c r="AC335">
        <f>PMTable!R333</f>
        <v>0.98247374071002824</v>
      </c>
      <c r="AD335">
        <f t="shared" si="71"/>
        <v>0</v>
      </c>
    </row>
    <row r="336" spans="2:30" x14ac:dyDescent="0.25">
      <c r="B336">
        <v>331</v>
      </c>
      <c r="C336">
        <f>PMTable!W334</f>
        <v>1400</v>
      </c>
      <c r="D336">
        <f t="shared" si="60"/>
        <v>1</v>
      </c>
      <c r="E336">
        <f>PMTable!X334</f>
        <v>3400</v>
      </c>
      <c r="F336">
        <f t="shared" si="61"/>
        <v>1</v>
      </c>
      <c r="G336">
        <f>PMTable!Y334</f>
        <v>1800</v>
      </c>
      <c r="H336">
        <f t="shared" si="62"/>
        <v>1</v>
      </c>
      <c r="I336">
        <f>PMTable!Z334</f>
        <v>3600</v>
      </c>
      <c r="J336">
        <f t="shared" si="63"/>
        <v>1</v>
      </c>
      <c r="L336">
        <v>331</v>
      </c>
      <c r="M336">
        <f>PMTable!AE334</f>
        <v>38.823593058466088</v>
      </c>
      <c r="N336">
        <f t="shared" si="64"/>
        <v>1</v>
      </c>
      <c r="O336">
        <f>PMTable!AF334</f>
        <v>38.29542445993377</v>
      </c>
      <c r="P336">
        <f t="shared" si="65"/>
        <v>1</v>
      </c>
      <c r="Q336">
        <f>PMTable!AG334</f>
        <v>12.764698950844624</v>
      </c>
      <c r="R336">
        <f t="shared" si="66"/>
        <v>1</v>
      </c>
      <c r="S336">
        <f>PMTable!AH334</f>
        <v>4.2552169611350621</v>
      </c>
      <c r="T336">
        <f t="shared" si="67"/>
        <v>1</v>
      </c>
      <c r="V336">
        <v>331</v>
      </c>
      <c r="W336">
        <f>PMTable!O334</f>
        <v>0.7904144658262614</v>
      </c>
      <c r="X336">
        <f t="shared" si="68"/>
        <v>0</v>
      </c>
      <c r="Y336">
        <f>PMTable!P334</f>
        <v>0.8678384570769675</v>
      </c>
      <c r="Z336">
        <f t="shared" si="69"/>
        <v>0</v>
      </c>
      <c r="AA336">
        <f>PMTable!Q334</f>
        <v>0.95008760687700833</v>
      </c>
      <c r="AB336">
        <f t="shared" si="70"/>
        <v>0</v>
      </c>
      <c r="AC336">
        <f>PMTable!R334</f>
        <v>0.98670060573741647</v>
      </c>
      <c r="AD336">
        <f t="shared" si="71"/>
        <v>0</v>
      </c>
    </row>
    <row r="337" spans="2:30" x14ac:dyDescent="0.25">
      <c r="B337">
        <v>332</v>
      </c>
      <c r="C337">
        <f>PMTable!W335</f>
        <v>1400</v>
      </c>
      <c r="D337">
        <f t="shared" si="60"/>
        <v>1</v>
      </c>
      <c r="E337">
        <f>PMTable!X335</f>
        <v>2200</v>
      </c>
      <c r="F337">
        <f t="shared" si="61"/>
        <v>1</v>
      </c>
      <c r="G337">
        <f>PMTable!Y335</f>
        <v>1800</v>
      </c>
      <c r="H337">
        <f t="shared" si="62"/>
        <v>1</v>
      </c>
      <c r="I337">
        <f>PMTable!Z335</f>
        <v>3600</v>
      </c>
      <c r="J337">
        <f t="shared" si="63"/>
        <v>1</v>
      </c>
      <c r="L337">
        <v>332</v>
      </c>
      <c r="M337">
        <f>PMTable!AE335</f>
        <v>52.605198950573467</v>
      </c>
      <c r="N337">
        <f t="shared" si="64"/>
        <v>1</v>
      </c>
      <c r="O337">
        <f>PMTable!AF335</f>
        <v>29.210637104648121</v>
      </c>
      <c r="P337">
        <f t="shared" si="65"/>
        <v>1</v>
      </c>
      <c r="Q337">
        <f>PMTable!AG335</f>
        <v>20.626589850225798</v>
      </c>
      <c r="R337">
        <f t="shared" si="66"/>
        <v>1</v>
      </c>
      <c r="S337">
        <f>PMTable!AH335</f>
        <v>4.2843213993624367</v>
      </c>
      <c r="T337">
        <f t="shared" si="67"/>
        <v>1</v>
      </c>
      <c r="V337">
        <v>332</v>
      </c>
      <c r="W337">
        <f>PMTable!O335</f>
        <v>0.81478350930183008</v>
      </c>
      <c r="X337">
        <f t="shared" si="68"/>
        <v>0</v>
      </c>
      <c r="Y337">
        <f>PMTable!P335</f>
        <v>0.88049474817037521</v>
      </c>
      <c r="Z337">
        <f t="shared" si="69"/>
        <v>0</v>
      </c>
      <c r="AA337">
        <f>PMTable!Q335</f>
        <v>0.9391324392558742</v>
      </c>
      <c r="AB337">
        <f t="shared" si="70"/>
        <v>0</v>
      </c>
      <c r="AC337">
        <f>PMTable!R335</f>
        <v>0.98749665221067584</v>
      </c>
      <c r="AD337">
        <f t="shared" si="71"/>
        <v>0</v>
      </c>
    </row>
    <row r="338" spans="2:30" x14ac:dyDescent="0.25">
      <c r="B338">
        <v>333</v>
      </c>
      <c r="C338">
        <f>PMTable!W336</f>
        <v>950</v>
      </c>
      <c r="D338">
        <f t="shared" si="60"/>
        <v>1</v>
      </c>
      <c r="E338">
        <f>PMTable!X336</f>
        <v>1600</v>
      </c>
      <c r="F338">
        <f t="shared" si="61"/>
        <v>1</v>
      </c>
      <c r="G338">
        <f>PMTable!Y336</f>
        <v>5000</v>
      </c>
      <c r="H338">
        <f t="shared" si="62"/>
        <v>0</v>
      </c>
      <c r="I338">
        <f>PMTable!Z336</f>
        <v>2500</v>
      </c>
      <c r="J338">
        <f t="shared" si="63"/>
        <v>1</v>
      </c>
      <c r="L338">
        <v>333</v>
      </c>
      <c r="M338">
        <f>PMTable!AE336</f>
        <v>27.067485614316098</v>
      </c>
      <c r="N338">
        <f t="shared" si="64"/>
        <v>1</v>
      </c>
      <c r="O338">
        <f>PMTable!AF336</f>
        <v>27.156638448837398</v>
      </c>
      <c r="P338">
        <f t="shared" si="65"/>
        <v>1</v>
      </c>
      <c r="Q338">
        <f>PMTable!AG336</f>
        <v>118.81497192493704</v>
      </c>
      <c r="R338">
        <f t="shared" si="66"/>
        <v>0</v>
      </c>
      <c r="S338">
        <f>PMTable!AH336</f>
        <v>0</v>
      </c>
      <c r="T338">
        <f t="shared" si="67"/>
        <v>1</v>
      </c>
      <c r="V338">
        <v>333</v>
      </c>
      <c r="W338">
        <f>PMTable!O336</f>
        <v>0.8576331670641173</v>
      </c>
      <c r="X338">
        <f t="shared" si="68"/>
        <v>0</v>
      </c>
      <c r="Y338">
        <f>PMTable!P336</f>
        <v>0.92751097835888252</v>
      </c>
      <c r="Z338">
        <f t="shared" si="69"/>
        <v>0</v>
      </c>
      <c r="AA338">
        <f>PMTable!Q336</f>
        <v>0.6775787431042003</v>
      </c>
      <c r="AB338">
        <f t="shared" si="70"/>
        <v>1</v>
      </c>
      <c r="AC338">
        <f>PMTable!R336</f>
        <v>1</v>
      </c>
      <c r="AD338">
        <f t="shared" si="71"/>
        <v>0</v>
      </c>
    </row>
    <row r="339" spans="2:30" x14ac:dyDescent="0.25">
      <c r="B339">
        <v>334</v>
      </c>
      <c r="C339">
        <f>PMTable!W337</f>
        <v>1700</v>
      </c>
      <c r="D339">
        <f t="shared" si="60"/>
        <v>1</v>
      </c>
      <c r="E339">
        <f>PMTable!X337</f>
        <v>2400</v>
      </c>
      <c r="F339">
        <f t="shared" si="61"/>
        <v>1</v>
      </c>
      <c r="G339">
        <f>PMTable!Y337</f>
        <v>2600</v>
      </c>
      <c r="H339">
        <f t="shared" si="62"/>
        <v>1</v>
      </c>
      <c r="I339">
        <f>PMTable!Z337</f>
        <v>3600</v>
      </c>
      <c r="J339">
        <f t="shared" si="63"/>
        <v>1</v>
      </c>
      <c r="L339">
        <v>334</v>
      </c>
      <c r="M339">
        <f>PMTable!AE337</f>
        <v>76.167208403923283</v>
      </c>
      <c r="N339">
        <f t="shared" si="64"/>
        <v>0</v>
      </c>
      <c r="O339">
        <f>PMTable!AF337</f>
        <v>20</v>
      </c>
      <c r="P339">
        <f t="shared" si="65"/>
        <v>1</v>
      </c>
      <c r="Q339">
        <f>PMTable!AG337</f>
        <v>14.625648139938374</v>
      </c>
      <c r="R339">
        <f t="shared" si="66"/>
        <v>1</v>
      </c>
      <c r="S339">
        <f>PMTable!AH337</f>
        <v>5.3450781215511611</v>
      </c>
      <c r="T339">
        <f t="shared" si="67"/>
        <v>1</v>
      </c>
      <c r="V339">
        <v>334</v>
      </c>
      <c r="W339">
        <f>PMTable!O337</f>
        <v>0.73510610594752812</v>
      </c>
      <c r="X339">
        <f t="shared" si="68"/>
        <v>0</v>
      </c>
      <c r="Y339">
        <f>PMTable!P337</f>
        <v>0.9305318866143365</v>
      </c>
      <c r="Z339">
        <f t="shared" si="69"/>
        <v>0</v>
      </c>
      <c r="AA339">
        <f>PMTable!Q337</f>
        <v>0.92091241560791004</v>
      </c>
      <c r="AB339">
        <f t="shared" si="70"/>
        <v>0</v>
      </c>
      <c r="AC339">
        <f>PMTable!R337</f>
        <v>0.98618627672417969</v>
      </c>
      <c r="AD339">
        <f t="shared" si="71"/>
        <v>0</v>
      </c>
    </row>
    <row r="340" spans="2:30" x14ac:dyDescent="0.25">
      <c r="B340">
        <v>335</v>
      </c>
      <c r="C340">
        <f>PMTable!W338</f>
        <v>1700</v>
      </c>
      <c r="D340">
        <f t="shared" si="60"/>
        <v>1</v>
      </c>
      <c r="E340">
        <f>PMTable!X338</f>
        <v>3200</v>
      </c>
      <c r="F340">
        <f t="shared" si="61"/>
        <v>1</v>
      </c>
      <c r="G340">
        <f>PMTable!Y338</f>
        <v>2200</v>
      </c>
      <c r="H340">
        <f t="shared" si="62"/>
        <v>1</v>
      </c>
      <c r="I340">
        <f>PMTable!Z338</f>
        <v>3600</v>
      </c>
      <c r="J340">
        <f t="shared" si="63"/>
        <v>1</v>
      </c>
      <c r="L340">
        <v>335</v>
      </c>
      <c r="M340">
        <f>PMTable!AE338</f>
        <v>69.943825891004934</v>
      </c>
      <c r="N340">
        <f t="shared" si="64"/>
        <v>0</v>
      </c>
      <c r="O340">
        <f>PMTable!AF338</f>
        <v>28</v>
      </c>
      <c r="P340">
        <f t="shared" si="65"/>
        <v>1</v>
      </c>
      <c r="Q340">
        <f>PMTable!AG338</f>
        <v>26.447746922727511</v>
      </c>
      <c r="R340">
        <f t="shared" si="66"/>
        <v>1</v>
      </c>
      <c r="S340">
        <f>PMTable!AH338</f>
        <v>2</v>
      </c>
      <c r="T340">
        <f t="shared" si="67"/>
        <v>1</v>
      </c>
      <c r="V340">
        <v>335</v>
      </c>
      <c r="W340">
        <f>PMTable!O338</f>
        <v>0.74794306021878643</v>
      </c>
      <c r="X340">
        <f t="shared" si="68"/>
        <v>0</v>
      </c>
      <c r="Y340">
        <f>PMTable!P338</f>
        <v>0.86548896211924342</v>
      </c>
      <c r="Z340">
        <f t="shared" si="69"/>
        <v>0</v>
      </c>
      <c r="AA340">
        <f>PMTable!Q338</f>
        <v>0.9408166197675808</v>
      </c>
      <c r="AB340">
        <f t="shared" si="70"/>
        <v>0</v>
      </c>
      <c r="AC340">
        <f>PMTable!R338</f>
        <v>0.99001839247250178</v>
      </c>
      <c r="AD340">
        <f t="shared" si="71"/>
        <v>0</v>
      </c>
    </row>
    <row r="341" spans="2:30" x14ac:dyDescent="0.25">
      <c r="B341">
        <v>336</v>
      </c>
      <c r="C341">
        <f>PMTable!W339</f>
        <v>1400</v>
      </c>
      <c r="D341">
        <f t="shared" si="60"/>
        <v>1</v>
      </c>
      <c r="E341">
        <f>PMTable!X339</f>
        <v>2000</v>
      </c>
      <c r="F341">
        <f t="shared" si="61"/>
        <v>1</v>
      </c>
      <c r="G341">
        <f>PMTable!Y339</f>
        <v>3000</v>
      </c>
      <c r="H341">
        <f t="shared" si="62"/>
        <v>1</v>
      </c>
      <c r="I341">
        <f>PMTable!Z339</f>
        <v>2500</v>
      </c>
      <c r="J341">
        <f t="shared" si="63"/>
        <v>1</v>
      </c>
      <c r="L341">
        <v>336</v>
      </c>
      <c r="M341">
        <f>PMTable!AE339</f>
        <v>16</v>
      </c>
      <c r="N341">
        <f t="shared" si="64"/>
        <v>1</v>
      </c>
      <c r="O341">
        <f>PMTable!AF339</f>
        <v>31.100671889810279</v>
      </c>
      <c r="P341">
        <f t="shared" si="65"/>
        <v>1</v>
      </c>
      <c r="Q341">
        <f>PMTable!AG339</f>
        <v>71.786334546033871</v>
      </c>
      <c r="R341">
        <f t="shared" si="66"/>
        <v>0</v>
      </c>
      <c r="S341">
        <f>PMTable!AH339</f>
        <v>0</v>
      </c>
      <c r="T341">
        <f t="shared" si="67"/>
        <v>1</v>
      </c>
      <c r="V341">
        <v>336</v>
      </c>
      <c r="W341">
        <f>PMTable!O339</f>
        <v>0.82887236671748987</v>
      </c>
      <c r="X341">
        <f t="shared" si="68"/>
        <v>0</v>
      </c>
      <c r="Y341">
        <f>PMTable!P339</f>
        <v>0.91260564894368912</v>
      </c>
      <c r="Z341">
        <f t="shared" si="69"/>
        <v>0</v>
      </c>
      <c r="AA341">
        <f>PMTable!Q339</f>
        <v>0.84462993355235305</v>
      </c>
      <c r="AB341">
        <f t="shared" si="70"/>
        <v>0</v>
      </c>
      <c r="AC341">
        <f>PMTable!R339</f>
        <v>1</v>
      </c>
      <c r="AD341">
        <f t="shared" si="71"/>
        <v>0</v>
      </c>
    </row>
    <row r="342" spans="2:30" x14ac:dyDescent="0.25">
      <c r="B342">
        <v>337</v>
      </c>
      <c r="C342">
        <f>PMTable!W340</f>
        <v>1850</v>
      </c>
      <c r="D342">
        <f t="shared" si="60"/>
        <v>1</v>
      </c>
      <c r="E342">
        <f>PMTable!X340</f>
        <v>1600</v>
      </c>
      <c r="F342">
        <f t="shared" si="61"/>
        <v>1</v>
      </c>
      <c r="G342">
        <f>PMTable!Y340</f>
        <v>2200</v>
      </c>
      <c r="H342">
        <f t="shared" si="62"/>
        <v>1</v>
      </c>
      <c r="I342">
        <f>PMTable!Z340</f>
        <v>2500</v>
      </c>
      <c r="J342">
        <f t="shared" si="63"/>
        <v>1</v>
      </c>
      <c r="L342">
        <v>337</v>
      </c>
      <c r="M342">
        <f>PMTable!AE340</f>
        <v>82.454630749772917</v>
      </c>
      <c r="N342">
        <f t="shared" si="64"/>
        <v>0</v>
      </c>
      <c r="O342">
        <f>PMTable!AF340</f>
        <v>12</v>
      </c>
      <c r="P342">
        <f t="shared" si="65"/>
        <v>1</v>
      </c>
      <c r="Q342">
        <f>PMTable!AG340</f>
        <v>37.250562587847057</v>
      </c>
      <c r="R342">
        <f t="shared" si="66"/>
        <v>1</v>
      </c>
      <c r="S342">
        <f>PMTable!AH340</f>
        <v>0</v>
      </c>
      <c r="T342">
        <f t="shared" si="67"/>
        <v>1</v>
      </c>
      <c r="V342">
        <v>337</v>
      </c>
      <c r="W342">
        <f>PMTable!O340</f>
        <v>0.70696438151975927</v>
      </c>
      <c r="X342">
        <f t="shared" si="68"/>
        <v>0</v>
      </c>
      <c r="Y342">
        <f>PMTable!P340</f>
        <v>0.94134151713929082</v>
      </c>
      <c r="Z342">
        <f t="shared" si="69"/>
        <v>0</v>
      </c>
      <c r="AA342">
        <f>PMTable!Q340</f>
        <v>0.9108296181506601</v>
      </c>
      <c r="AB342">
        <f t="shared" si="70"/>
        <v>0</v>
      </c>
      <c r="AC342">
        <f>PMTable!R340</f>
        <v>1</v>
      </c>
      <c r="AD342">
        <f t="shared" si="71"/>
        <v>0</v>
      </c>
    </row>
    <row r="343" spans="2:30" x14ac:dyDescent="0.25">
      <c r="B343">
        <v>338</v>
      </c>
      <c r="C343">
        <f>PMTable!W341</f>
        <v>1250</v>
      </c>
      <c r="D343">
        <f t="shared" si="60"/>
        <v>1</v>
      </c>
      <c r="E343">
        <f>PMTable!X341</f>
        <v>2600</v>
      </c>
      <c r="F343">
        <f t="shared" si="61"/>
        <v>1</v>
      </c>
      <c r="G343">
        <f>PMTable!Y341</f>
        <v>3400</v>
      </c>
      <c r="H343">
        <f t="shared" si="62"/>
        <v>1</v>
      </c>
      <c r="I343">
        <f>PMTable!Z341</f>
        <v>2500</v>
      </c>
      <c r="J343">
        <f t="shared" si="63"/>
        <v>1</v>
      </c>
      <c r="L343">
        <v>338</v>
      </c>
      <c r="M343">
        <f>PMTable!AE341</f>
        <v>61.805039714304371</v>
      </c>
      <c r="N343">
        <f t="shared" si="64"/>
        <v>0</v>
      </c>
      <c r="O343">
        <f>PMTable!AF341</f>
        <v>44.467104893731566</v>
      </c>
      <c r="P343">
        <f t="shared" si="65"/>
        <v>1</v>
      </c>
      <c r="Q343">
        <f>PMTable!AG341</f>
        <v>89.881611323363089</v>
      </c>
      <c r="R343">
        <f t="shared" si="66"/>
        <v>0</v>
      </c>
      <c r="S343">
        <f>PMTable!AH341</f>
        <v>0</v>
      </c>
      <c r="T343">
        <f t="shared" si="67"/>
        <v>1</v>
      </c>
      <c r="V343">
        <v>338</v>
      </c>
      <c r="W343">
        <f>PMTable!O341</f>
        <v>0.81788635943043686</v>
      </c>
      <c r="X343">
        <f t="shared" si="68"/>
        <v>0</v>
      </c>
      <c r="Y343">
        <f>PMTable!P341</f>
        <v>0.86803458220316854</v>
      </c>
      <c r="Z343">
        <f t="shared" si="69"/>
        <v>0</v>
      </c>
      <c r="AA343">
        <f>PMTable!Q341</f>
        <v>0.82608168868393794</v>
      </c>
      <c r="AB343">
        <f t="shared" si="70"/>
        <v>0</v>
      </c>
      <c r="AC343">
        <f>PMTable!R341</f>
        <v>1</v>
      </c>
      <c r="AD343">
        <f t="shared" si="71"/>
        <v>0</v>
      </c>
    </row>
    <row r="344" spans="2:30" x14ac:dyDescent="0.25">
      <c r="B344">
        <v>339</v>
      </c>
      <c r="C344">
        <f>PMTable!W342</f>
        <v>1700</v>
      </c>
      <c r="D344">
        <f t="shared" si="60"/>
        <v>1</v>
      </c>
      <c r="E344">
        <f>PMTable!X342</f>
        <v>3200</v>
      </c>
      <c r="F344">
        <f t="shared" si="61"/>
        <v>1</v>
      </c>
      <c r="G344">
        <f>PMTable!Y342</f>
        <v>2600</v>
      </c>
      <c r="H344">
        <f t="shared" si="62"/>
        <v>1</v>
      </c>
      <c r="I344">
        <f>PMTable!Z342</f>
        <v>3600</v>
      </c>
      <c r="J344">
        <f t="shared" si="63"/>
        <v>1</v>
      </c>
      <c r="L344">
        <v>339</v>
      </c>
      <c r="M344">
        <f>PMTable!AE342</f>
        <v>57.155723424307709</v>
      </c>
      <c r="N344">
        <f t="shared" si="64"/>
        <v>0</v>
      </c>
      <c r="O344">
        <f>PMTable!AF342</f>
        <v>28</v>
      </c>
      <c r="P344">
        <f t="shared" si="65"/>
        <v>1</v>
      </c>
      <c r="Q344">
        <f>PMTable!AG342</f>
        <v>45.408081902661635</v>
      </c>
      <c r="R344">
        <f t="shared" si="66"/>
        <v>1</v>
      </c>
      <c r="S344">
        <f>PMTable!AH342</f>
        <v>4.8676582237869299</v>
      </c>
      <c r="T344">
        <f t="shared" si="67"/>
        <v>1</v>
      </c>
      <c r="V344">
        <v>339</v>
      </c>
      <c r="W344">
        <f>PMTable!O342</f>
        <v>0.77011586240210306</v>
      </c>
      <c r="X344">
        <f t="shared" si="68"/>
        <v>0</v>
      </c>
      <c r="Y344">
        <f>PMTable!P342</f>
        <v>0.91178440144947026</v>
      </c>
      <c r="Z344">
        <f t="shared" si="69"/>
        <v>0</v>
      </c>
      <c r="AA344">
        <f>PMTable!Q342</f>
        <v>0.87744432567631869</v>
      </c>
      <c r="AB344">
        <f t="shared" si="70"/>
        <v>0</v>
      </c>
      <c r="AC344">
        <f>PMTable!R342</f>
        <v>0.98801898207716876</v>
      </c>
      <c r="AD344">
        <f t="shared" si="71"/>
        <v>0</v>
      </c>
    </row>
    <row r="345" spans="2:30" x14ac:dyDescent="0.25">
      <c r="B345">
        <v>340</v>
      </c>
      <c r="C345">
        <f>PMTable!W343</f>
        <v>1550</v>
      </c>
      <c r="D345">
        <f t="shared" si="60"/>
        <v>1</v>
      </c>
      <c r="E345">
        <f>PMTable!X343</f>
        <v>2200</v>
      </c>
      <c r="F345">
        <f t="shared" si="61"/>
        <v>1</v>
      </c>
      <c r="G345">
        <f>PMTable!Y343</f>
        <v>2600</v>
      </c>
      <c r="H345">
        <f t="shared" si="62"/>
        <v>1</v>
      </c>
      <c r="I345">
        <f>PMTable!Z343</f>
        <v>3600</v>
      </c>
      <c r="J345">
        <f t="shared" si="63"/>
        <v>1</v>
      </c>
      <c r="L345">
        <v>340</v>
      </c>
      <c r="M345">
        <f>PMTable!AE343</f>
        <v>80.22965845300763</v>
      </c>
      <c r="N345">
        <f t="shared" si="64"/>
        <v>0</v>
      </c>
      <c r="O345">
        <f>PMTable!AF343</f>
        <v>22.115104613468397</v>
      </c>
      <c r="P345">
        <f t="shared" si="65"/>
        <v>1</v>
      </c>
      <c r="Q345">
        <f>PMTable!AG343</f>
        <v>51.582024674546489</v>
      </c>
      <c r="R345">
        <f t="shared" si="66"/>
        <v>1</v>
      </c>
      <c r="S345">
        <f>PMTable!AH343</f>
        <v>4.3234846075202649</v>
      </c>
      <c r="T345">
        <f t="shared" si="67"/>
        <v>1</v>
      </c>
      <c r="V345">
        <v>340</v>
      </c>
      <c r="W345">
        <f>PMTable!O343</f>
        <v>0.75246804555811364</v>
      </c>
      <c r="X345">
        <f t="shared" si="68"/>
        <v>0</v>
      </c>
      <c r="Y345">
        <f>PMTable!P343</f>
        <v>0.93168387534562769</v>
      </c>
      <c r="Z345">
        <f t="shared" si="69"/>
        <v>0</v>
      </c>
      <c r="AA345">
        <f>PMTable!Q343</f>
        <v>0.88934047051536647</v>
      </c>
      <c r="AB345">
        <f t="shared" si="70"/>
        <v>0</v>
      </c>
      <c r="AC345">
        <f>PMTable!R343</f>
        <v>0.98518707763333002</v>
      </c>
      <c r="AD345">
        <f t="shared" si="71"/>
        <v>0</v>
      </c>
    </row>
    <row r="346" spans="2:30" x14ac:dyDescent="0.25">
      <c r="B346">
        <v>341</v>
      </c>
      <c r="C346">
        <f>PMTable!W344</f>
        <v>1250</v>
      </c>
      <c r="D346">
        <f t="shared" si="60"/>
        <v>1</v>
      </c>
      <c r="E346">
        <f>PMTable!X344</f>
        <v>3800</v>
      </c>
      <c r="F346">
        <f t="shared" si="61"/>
        <v>1</v>
      </c>
      <c r="G346">
        <f>PMTable!Y344</f>
        <v>3000</v>
      </c>
      <c r="H346">
        <f t="shared" si="62"/>
        <v>1</v>
      </c>
      <c r="I346">
        <f>PMTable!Z344</f>
        <v>2500</v>
      </c>
      <c r="J346">
        <f t="shared" si="63"/>
        <v>1</v>
      </c>
      <c r="L346">
        <v>341</v>
      </c>
      <c r="M346">
        <f>PMTable!AE344</f>
        <v>86.194341817332599</v>
      </c>
      <c r="N346">
        <f t="shared" si="64"/>
        <v>0</v>
      </c>
      <c r="O346">
        <f>PMTable!AF344</f>
        <v>40.758968955089898</v>
      </c>
      <c r="P346">
        <f t="shared" si="65"/>
        <v>1</v>
      </c>
      <c r="Q346">
        <f>PMTable!AG344</f>
        <v>50.565348474228074</v>
      </c>
      <c r="R346">
        <f t="shared" si="66"/>
        <v>1</v>
      </c>
      <c r="S346">
        <f>PMTable!AH344</f>
        <v>0</v>
      </c>
      <c r="T346">
        <f t="shared" si="67"/>
        <v>1</v>
      </c>
      <c r="V346">
        <v>341</v>
      </c>
      <c r="W346">
        <f>PMTable!O344</f>
        <v>0.7924516859231463</v>
      </c>
      <c r="X346">
        <f t="shared" si="68"/>
        <v>0</v>
      </c>
      <c r="Y346">
        <f>PMTable!P344</f>
        <v>0.8459909778193605</v>
      </c>
      <c r="Z346">
        <f t="shared" si="69"/>
        <v>0</v>
      </c>
      <c r="AA346">
        <f>PMTable!Q344</f>
        <v>0.88832461713032174</v>
      </c>
      <c r="AB346">
        <f t="shared" si="70"/>
        <v>0</v>
      </c>
      <c r="AC346">
        <f>PMTable!R344</f>
        <v>1</v>
      </c>
      <c r="AD346">
        <f t="shared" si="71"/>
        <v>0</v>
      </c>
    </row>
    <row r="347" spans="2:30" x14ac:dyDescent="0.25">
      <c r="B347">
        <v>342</v>
      </c>
      <c r="C347">
        <f>PMTable!W345</f>
        <v>1100</v>
      </c>
      <c r="D347">
        <f t="shared" si="60"/>
        <v>1</v>
      </c>
      <c r="E347">
        <f>PMTable!X345</f>
        <v>2400</v>
      </c>
      <c r="F347">
        <f t="shared" si="61"/>
        <v>1</v>
      </c>
      <c r="G347">
        <f>PMTable!Y345</f>
        <v>1800</v>
      </c>
      <c r="H347">
        <f t="shared" si="62"/>
        <v>1</v>
      </c>
      <c r="I347">
        <f>PMTable!Z345</f>
        <v>3600</v>
      </c>
      <c r="J347">
        <f t="shared" si="63"/>
        <v>1</v>
      </c>
      <c r="L347">
        <v>342</v>
      </c>
      <c r="M347">
        <f>PMTable!AE345</f>
        <v>18.767964547406642</v>
      </c>
      <c r="N347">
        <f t="shared" si="64"/>
        <v>1</v>
      </c>
      <c r="O347">
        <f>PMTable!AF345</f>
        <v>30.240057418309533</v>
      </c>
      <c r="P347">
        <f t="shared" si="65"/>
        <v>1</v>
      </c>
      <c r="Q347">
        <f>PMTable!AG345</f>
        <v>29.84346744891532</v>
      </c>
      <c r="R347">
        <f t="shared" si="66"/>
        <v>1</v>
      </c>
      <c r="S347">
        <f>PMTable!AH345</f>
        <v>4.7112033410780541</v>
      </c>
      <c r="T347">
        <f t="shared" si="67"/>
        <v>1</v>
      </c>
      <c r="V347">
        <v>342</v>
      </c>
      <c r="W347">
        <f>PMTable!O345</f>
        <v>0.87699900163882272</v>
      </c>
      <c r="X347">
        <f t="shared" si="68"/>
        <v>0</v>
      </c>
      <c r="Y347">
        <f>PMTable!P345</f>
        <v>0.9108347021278026</v>
      </c>
      <c r="Z347">
        <f t="shared" si="69"/>
        <v>0</v>
      </c>
      <c r="AA347">
        <f>PMTable!Q345</f>
        <v>0.90873529122068042</v>
      </c>
      <c r="AB347">
        <f t="shared" si="70"/>
        <v>0</v>
      </c>
      <c r="AC347">
        <f>PMTable!R345</f>
        <v>0.98667816886938431</v>
      </c>
      <c r="AD347">
        <f t="shared" si="71"/>
        <v>0</v>
      </c>
    </row>
    <row r="348" spans="2:30" x14ac:dyDescent="0.25">
      <c r="B348">
        <v>343</v>
      </c>
      <c r="C348">
        <f>PMTable!W346</f>
        <v>1700</v>
      </c>
      <c r="D348">
        <f t="shared" si="60"/>
        <v>1</v>
      </c>
      <c r="E348">
        <f>PMTable!X346</f>
        <v>3000</v>
      </c>
      <c r="F348">
        <f t="shared" si="61"/>
        <v>1</v>
      </c>
      <c r="G348">
        <f>PMTable!Y346</f>
        <v>3000</v>
      </c>
      <c r="H348">
        <f t="shared" si="62"/>
        <v>1</v>
      </c>
      <c r="I348">
        <f>PMTable!Z346</f>
        <v>4700</v>
      </c>
      <c r="J348">
        <f t="shared" si="63"/>
        <v>1</v>
      </c>
      <c r="L348">
        <v>343</v>
      </c>
      <c r="M348">
        <f>PMTable!AE346</f>
        <v>58.656215155287619</v>
      </c>
      <c r="N348">
        <f t="shared" si="64"/>
        <v>0</v>
      </c>
      <c r="O348">
        <f>PMTable!AF346</f>
        <v>36.310289107786545</v>
      </c>
      <c r="P348">
        <f t="shared" si="65"/>
        <v>1</v>
      </c>
      <c r="Q348">
        <f>PMTable!AG346</f>
        <v>43.942935434756897</v>
      </c>
      <c r="R348">
        <f t="shared" si="66"/>
        <v>1</v>
      </c>
      <c r="S348">
        <f>PMTable!AH346</f>
        <v>11.033804813990217</v>
      </c>
      <c r="T348">
        <f t="shared" si="67"/>
        <v>1</v>
      </c>
      <c r="V348">
        <v>343</v>
      </c>
      <c r="W348">
        <f>PMTable!O346</f>
        <v>0.74852031259496477</v>
      </c>
      <c r="X348">
        <f t="shared" si="68"/>
        <v>0</v>
      </c>
      <c r="Y348">
        <f>PMTable!P346</f>
        <v>0.84965272770817912</v>
      </c>
      <c r="Z348">
        <f t="shared" si="69"/>
        <v>0</v>
      </c>
      <c r="AA348">
        <f>PMTable!Q346</f>
        <v>0.83647805467740222</v>
      </c>
      <c r="AB348">
        <f t="shared" si="70"/>
        <v>0</v>
      </c>
      <c r="AC348">
        <f>PMTable!R346</f>
        <v>0.9704924824244886</v>
      </c>
      <c r="AD348">
        <f t="shared" si="71"/>
        <v>0</v>
      </c>
    </row>
    <row r="349" spans="2:30" x14ac:dyDescent="0.25">
      <c r="B349">
        <v>344</v>
      </c>
      <c r="C349">
        <f>PMTable!W347</f>
        <v>2150</v>
      </c>
      <c r="D349">
        <f t="shared" si="60"/>
        <v>1</v>
      </c>
      <c r="E349">
        <f>PMTable!X347</f>
        <v>3000</v>
      </c>
      <c r="F349">
        <f t="shared" si="61"/>
        <v>1</v>
      </c>
      <c r="G349">
        <f>PMTable!Y347</f>
        <v>3400</v>
      </c>
      <c r="H349">
        <f t="shared" si="62"/>
        <v>1</v>
      </c>
      <c r="I349">
        <f>PMTable!Z347</f>
        <v>3600</v>
      </c>
      <c r="J349">
        <f t="shared" si="63"/>
        <v>1</v>
      </c>
      <c r="L349">
        <v>344</v>
      </c>
      <c r="M349">
        <f>PMTable!AE347</f>
        <v>63.535687741589122</v>
      </c>
      <c r="N349">
        <f t="shared" si="64"/>
        <v>0</v>
      </c>
      <c r="O349">
        <f>PMTable!AF347</f>
        <v>44.989199152679866</v>
      </c>
      <c r="P349">
        <f t="shared" si="65"/>
        <v>1</v>
      </c>
      <c r="Q349">
        <f>PMTable!AG347</f>
        <v>74.464350622032867</v>
      </c>
      <c r="R349">
        <f t="shared" si="66"/>
        <v>0</v>
      </c>
      <c r="S349">
        <f>PMTable!AH347</f>
        <v>5.337028190189832</v>
      </c>
      <c r="T349">
        <f t="shared" si="67"/>
        <v>1</v>
      </c>
      <c r="V349">
        <v>344</v>
      </c>
      <c r="W349">
        <f>PMTable!O347</f>
        <v>0.63924759950028309</v>
      </c>
      <c r="X349">
        <f t="shared" si="68"/>
        <v>1</v>
      </c>
      <c r="Y349">
        <f>PMTable!P347</f>
        <v>0.8991112418038939</v>
      </c>
      <c r="Z349">
        <f t="shared" si="69"/>
        <v>0</v>
      </c>
      <c r="AA349">
        <f>PMTable!Q347</f>
        <v>0.78647468563698275</v>
      </c>
      <c r="AB349">
        <f t="shared" si="70"/>
        <v>0</v>
      </c>
      <c r="AC349">
        <f>PMTable!R347</f>
        <v>0.98746317386058324</v>
      </c>
      <c r="AD349">
        <f t="shared" si="71"/>
        <v>0</v>
      </c>
    </row>
    <row r="350" spans="2:30" x14ac:dyDescent="0.25">
      <c r="B350">
        <v>345</v>
      </c>
      <c r="C350">
        <f>PMTable!W348</f>
        <v>1850</v>
      </c>
      <c r="D350">
        <f t="shared" si="60"/>
        <v>1</v>
      </c>
      <c r="E350">
        <f>PMTable!X348</f>
        <v>2200</v>
      </c>
      <c r="F350">
        <f t="shared" si="61"/>
        <v>1</v>
      </c>
      <c r="G350">
        <f>PMTable!Y348</f>
        <v>2200</v>
      </c>
      <c r="H350">
        <f t="shared" si="62"/>
        <v>1</v>
      </c>
      <c r="I350">
        <f>PMTable!Z348</f>
        <v>3600</v>
      </c>
      <c r="J350">
        <f t="shared" si="63"/>
        <v>1</v>
      </c>
      <c r="L350">
        <v>345</v>
      </c>
      <c r="M350">
        <f>PMTable!AE348</f>
        <v>49.827972887197149</v>
      </c>
      <c r="N350">
        <f t="shared" si="64"/>
        <v>1</v>
      </c>
      <c r="O350">
        <f>PMTable!AF348</f>
        <v>20.748204622789153</v>
      </c>
      <c r="P350">
        <f t="shared" si="65"/>
        <v>1</v>
      </c>
      <c r="Q350">
        <f>PMTable!AG348</f>
        <v>35.226898320107701</v>
      </c>
      <c r="R350">
        <f t="shared" si="66"/>
        <v>1</v>
      </c>
      <c r="S350">
        <f>PMTable!AH348</f>
        <v>3.4455697435767494</v>
      </c>
      <c r="T350">
        <f t="shared" si="67"/>
        <v>1</v>
      </c>
      <c r="V350">
        <v>345</v>
      </c>
      <c r="W350">
        <f>PMTable!O348</f>
        <v>0.76014478670385588</v>
      </c>
      <c r="X350">
        <f t="shared" si="68"/>
        <v>0</v>
      </c>
      <c r="Y350">
        <f>PMTable!P348</f>
        <v>0.9189586383546875</v>
      </c>
      <c r="Z350">
        <f t="shared" si="69"/>
        <v>0</v>
      </c>
      <c r="AA350">
        <f>PMTable!Q348</f>
        <v>0.90288197172599072</v>
      </c>
      <c r="AB350">
        <f t="shared" si="70"/>
        <v>0</v>
      </c>
      <c r="AC350">
        <f>PMTable!R348</f>
        <v>0.98921160947691911</v>
      </c>
      <c r="AD350">
        <f t="shared" si="71"/>
        <v>0</v>
      </c>
    </row>
    <row r="351" spans="2:30" x14ac:dyDescent="0.25">
      <c r="B351">
        <v>346</v>
      </c>
      <c r="C351">
        <f>PMTable!W349</f>
        <v>1550</v>
      </c>
      <c r="D351">
        <f t="shared" si="60"/>
        <v>1</v>
      </c>
      <c r="E351">
        <f>PMTable!X349</f>
        <v>1800</v>
      </c>
      <c r="F351">
        <f t="shared" si="61"/>
        <v>1</v>
      </c>
      <c r="G351">
        <f>PMTable!Y349</f>
        <v>3000</v>
      </c>
      <c r="H351">
        <f t="shared" si="62"/>
        <v>1</v>
      </c>
      <c r="I351">
        <f>PMTable!Z349</f>
        <v>2500</v>
      </c>
      <c r="J351">
        <f t="shared" si="63"/>
        <v>1</v>
      </c>
      <c r="L351">
        <v>346</v>
      </c>
      <c r="M351">
        <f>PMTable!AE349</f>
        <v>18</v>
      </c>
      <c r="N351">
        <f t="shared" si="64"/>
        <v>1</v>
      </c>
      <c r="O351">
        <f>PMTable!AF349</f>
        <v>14</v>
      </c>
      <c r="P351">
        <f t="shared" si="65"/>
        <v>1</v>
      </c>
      <c r="Q351">
        <f>PMTable!AG349</f>
        <v>53.876675034084414</v>
      </c>
      <c r="R351">
        <f t="shared" si="66"/>
        <v>1</v>
      </c>
      <c r="S351">
        <f>PMTable!AH349</f>
        <v>0</v>
      </c>
      <c r="T351">
        <f t="shared" si="67"/>
        <v>1</v>
      </c>
      <c r="V351">
        <v>346</v>
      </c>
      <c r="W351">
        <f>PMTable!O349</f>
        <v>0.79742830028732881</v>
      </c>
      <c r="X351">
        <f t="shared" si="68"/>
        <v>0</v>
      </c>
      <c r="Y351">
        <f>PMTable!P349</f>
        <v>0.9525051633809104</v>
      </c>
      <c r="Z351">
        <f t="shared" si="69"/>
        <v>0</v>
      </c>
      <c r="AA351">
        <f>PMTable!Q349</f>
        <v>0.8623862817675394</v>
      </c>
      <c r="AB351">
        <f t="shared" si="70"/>
        <v>0</v>
      </c>
      <c r="AC351">
        <f>PMTable!R349</f>
        <v>1</v>
      </c>
      <c r="AD351">
        <f t="shared" si="71"/>
        <v>0</v>
      </c>
    </row>
    <row r="352" spans="2:30" x14ac:dyDescent="0.25">
      <c r="B352">
        <v>347</v>
      </c>
      <c r="C352">
        <f>PMTable!W350</f>
        <v>1400</v>
      </c>
      <c r="D352">
        <f t="shared" si="60"/>
        <v>1</v>
      </c>
      <c r="E352">
        <f>PMTable!X350</f>
        <v>2000</v>
      </c>
      <c r="F352">
        <f t="shared" si="61"/>
        <v>1</v>
      </c>
      <c r="G352">
        <f>PMTable!Y350</f>
        <v>1400</v>
      </c>
      <c r="H352">
        <f t="shared" si="62"/>
        <v>1</v>
      </c>
      <c r="I352">
        <f>PMTable!Z350</f>
        <v>2500</v>
      </c>
      <c r="J352">
        <f t="shared" si="63"/>
        <v>1</v>
      </c>
      <c r="L352">
        <v>347</v>
      </c>
      <c r="M352">
        <f>PMTable!AE350</f>
        <v>61.269428966642629</v>
      </c>
      <c r="N352">
        <f t="shared" si="64"/>
        <v>0</v>
      </c>
      <c r="O352">
        <f>PMTable!AF350</f>
        <v>30.079735442844296</v>
      </c>
      <c r="P352">
        <f t="shared" si="65"/>
        <v>1</v>
      </c>
      <c r="Q352">
        <f>PMTable!AG350</f>
        <v>12.093665405933304</v>
      </c>
      <c r="R352">
        <f t="shared" si="66"/>
        <v>1</v>
      </c>
      <c r="S352">
        <f>PMTable!AH350</f>
        <v>0</v>
      </c>
      <c r="T352">
        <f t="shared" si="67"/>
        <v>1</v>
      </c>
      <c r="V352">
        <v>347</v>
      </c>
      <c r="W352">
        <f>PMTable!O350</f>
        <v>0.77758318062346565</v>
      </c>
      <c r="X352">
        <f t="shared" si="68"/>
        <v>0</v>
      </c>
      <c r="Y352">
        <f>PMTable!P350</f>
        <v>0.938031287350652</v>
      </c>
      <c r="Z352">
        <f t="shared" si="69"/>
        <v>0</v>
      </c>
      <c r="AA352">
        <f>PMTable!Q350</f>
        <v>0.97387344387389607</v>
      </c>
      <c r="AB352">
        <f t="shared" si="70"/>
        <v>0</v>
      </c>
      <c r="AC352">
        <f>PMTable!R350</f>
        <v>1</v>
      </c>
      <c r="AD352">
        <f t="shared" si="71"/>
        <v>0</v>
      </c>
    </row>
    <row r="353" spans="2:30" x14ac:dyDescent="0.25">
      <c r="B353">
        <v>348</v>
      </c>
      <c r="C353">
        <f>PMTable!W351</f>
        <v>1100</v>
      </c>
      <c r="D353">
        <f t="shared" si="60"/>
        <v>1</v>
      </c>
      <c r="E353">
        <f>PMTable!X351</f>
        <v>1800</v>
      </c>
      <c r="F353">
        <f t="shared" si="61"/>
        <v>1</v>
      </c>
      <c r="G353">
        <f>PMTable!Y351</f>
        <v>1000</v>
      </c>
      <c r="H353">
        <f t="shared" si="62"/>
        <v>1</v>
      </c>
      <c r="I353">
        <f>PMTable!Z351</f>
        <v>2500</v>
      </c>
      <c r="J353">
        <f t="shared" si="63"/>
        <v>1</v>
      </c>
      <c r="L353">
        <v>348</v>
      </c>
      <c r="M353">
        <f>PMTable!AE351</f>
        <v>50.26293296349909</v>
      </c>
      <c r="N353">
        <f t="shared" si="64"/>
        <v>1</v>
      </c>
      <c r="O353">
        <f>PMTable!AF351</f>
        <v>28.185469418388184</v>
      </c>
      <c r="P353">
        <f t="shared" si="65"/>
        <v>1</v>
      </c>
      <c r="Q353">
        <f>PMTable!AG351</f>
        <v>0</v>
      </c>
      <c r="R353">
        <f t="shared" si="66"/>
        <v>1</v>
      </c>
      <c r="S353">
        <f>PMTable!AH351</f>
        <v>0</v>
      </c>
      <c r="T353">
        <f t="shared" si="67"/>
        <v>1</v>
      </c>
      <c r="V353">
        <v>348</v>
      </c>
      <c r="W353">
        <f>PMTable!O351</f>
        <v>0.82992579067911754</v>
      </c>
      <c r="X353">
        <f t="shared" si="68"/>
        <v>0</v>
      </c>
      <c r="Y353">
        <f>PMTable!P351</f>
        <v>0.89345078903692265</v>
      </c>
      <c r="Z353">
        <f t="shared" si="69"/>
        <v>0</v>
      </c>
      <c r="AA353">
        <f>PMTable!Q351</f>
        <v>1</v>
      </c>
      <c r="AB353">
        <f t="shared" si="70"/>
        <v>0</v>
      </c>
      <c r="AC353">
        <f>PMTable!R351</f>
        <v>1</v>
      </c>
      <c r="AD353">
        <f t="shared" si="71"/>
        <v>0</v>
      </c>
    </row>
    <row r="354" spans="2:30" x14ac:dyDescent="0.25">
      <c r="B354">
        <v>349</v>
      </c>
      <c r="C354">
        <f>PMTable!W352</f>
        <v>1400</v>
      </c>
      <c r="D354">
        <f t="shared" si="60"/>
        <v>1</v>
      </c>
      <c r="E354">
        <f>PMTable!X352</f>
        <v>3200</v>
      </c>
      <c r="F354">
        <f t="shared" si="61"/>
        <v>1</v>
      </c>
      <c r="G354">
        <f>PMTable!Y352</f>
        <v>2600</v>
      </c>
      <c r="H354">
        <f t="shared" si="62"/>
        <v>1</v>
      </c>
      <c r="I354">
        <f>PMTable!Z352</f>
        <v>4700</v>
      </c>
      <c r="J354">
        <f t="shared" si="63"/>
        <v>1</v>
      </c>
      <c r="L354">
        <v>349</v>
      </c>
      <c r="M354">
        <f>PMTable!AE352</f>
        <v>29.24609107455197</v>
      </c>
      <c r="N354">
        <f t="shared" si="64"/>
        <v>1</v>
      </c>
      <c r="O354">
        <f>PMTable!AF352</f>
        <v>57.449156452302873</v>
      </c>
      <c r="P354">
        <f t="shared" si="65"/>
        <v>0</v>
      </c>
      <c r="Q354">
        <f>PMTable!AG352</f>
        <v>30.193052037348732</v>
      </c>
      <c r="R354">
        <f t="shared" si="66"/>
        <v>1</v>
      </c>
      <c r="S354">
        <f>PMTable!AH352</f>
        <v>5.5738476560919015</v>
      </c>
      <c r="T354">
        <f t="shared" si="67"/>
        <v>1</v>
      </c>
      <c r="V354">
        <v>349</v>
      </c>
      <c r="W354">
        <f>PMTable!O352</f>
        <v>0.8318474939559547</v>
      </c>
      <c r="X354">
        <f t="shared" si="68"/>
        <v>0</v>
      </c>
      <c r="Y354">
        <f>PMTable!P352</f>
        <v>0.87388928200890015</v>
      </c>
      <c r="Z354">
        <f t="shared" si="69"/>
        <v>0</v>
      </c>
      <c r="AA354">
        <f>PMTable!Q352</f>
        <v>0.8962128376512587</v>
      </c>
      <c r="AB354">
        <f t="shared" si="70"/>
        <v>0</v>
      </c>
      <c r="AC354">
        <f>PMTable!R352</f>
        <v>0.98149391336456582</v>
      </c>
      <c r="AD354">
        <f t="shared" si="71"/>
        <v>0</v>
      </c>
    </row>
    <row r="355" spans="2:30" x14ac:dyDescent="0.25">
      <c r="B355">
        <v>350</v>
      </c>
      <c r="C355">
        <f>PMTable!W353</f>
        <v>2300</v>
      </c>
      <c r="D355">
        <f t="shared" si="60"/>
        <v>1</v>
      </c>
      <c r="E355">
        <f>PMTable!X353</f>
        <v>3800</v>
      </c>
      <c r="F355">
        <f t="shared" si="61"/>
        <v>1</v>
      </c>
      <c r="G355">
        <f>PMTable!Y353</f>
        <v>2200</v>
      </c>
      <c r="H355">
        <f t="shared" si="62"/>
        <v>1</v>
      </c>
      <c r="I355">
        <f>PMTable!Z353</f>
        <v>5800</v>
      </c>
      <c r="J355">
        <f t="shared" si="63"/>
        <v>0</v>
      </c>
      <c r="L355">
        <v>350</v>
      </c>
      <c r="M355">
        <f>PMTable!AE353</f>
        <v>55.377724233047637</v>
      </c>
      <c r="N355">
        <f t="shared" si="64"/>
        <v>0</v>
      </c>
      <c r="O355">
        <f>PMTable!AF353</f>
        <v>65.619135586593885</v>
      </c>
      <c r="P355">
        <f t="shared" si="65"/>
        <v>0</v>
      </c>
      <c r="Q355">
        <f>PMTable!AG353</f>
        <v>33.242171526080327</v>
      </c>
      <c r="R355">
        <f t="shared" si="66"/>
        <v>1</v>
      </c>
      <c r="S355">
        <f>PMTable!AH353</f>
        <v>14.489958154210715</v>
      </c>
      <c r="T355">
        <f t="shared" si="67"/>
        <v>1</v>
      </c>
      <c r="V355">
        <v>350</v>
      </c>
      <c r="W355">
        <f>PMTable!O353</f>
        <v>0.66699323375502217</v>
      </c>
      <c r="X355">
        <f t="shared" si="68"/>
        <v>1</v>
      </c>
      <c r="Y355">
        <f>PMTable!P353</f>
        <v>0.79748463117866619</v>
      </c>
      <c r="Z355">
        <f t="shared" si="69"/>
        <v>0</v>
      </c>
      <c r="AA355">
        <f>PMTable!Q353</f>
        <v>0.92020067391316485</v>
      </c>
      <c r="AB355">
        <f t="shared" si="70"/>
        <v>0</v>
      </c>
      <c r="AC355">
        <f>PMTable!R353</f>
        <v>0.95540075547644521</v>
      </c>
      <c r="AD355">
        <f t="shared" si="71"/>
        <v>0</v>
      </c>
    </row>
    <row r="356" spans="2:30" x14ac:dyDescent="0.25">
      <c r="B356">
        <v>351</v>
      </c>
      <c r="C356">
        <f>PMTable!W354</f>
        <v>950</v>
      </c>
      <c r="D356">
        <f t="shared" si="60"/>
        <v>1</v>
      </c>
      <c r="E356">
        <f>PMTable!X354</f>
        <v>3200</v>
      </c>
      <c r="F356">
        <f t="shared" si="61"/>
        <v>1</v>
      </c>
      <c r="G356">
        <f>PMTable!Y354</f>
        <v>1800</v>
      </c>
      <c r="H356">
        <f t="shared" si="62"/>
        <v>1</v>
      </c>
      <c r="I356">
        <f>PMTable!Z354</f>
        <v>2500</v>
      </c>
      <c r="J356">
        <f t="shared" si="63"/>
        <v>1</v>
      </c>
      <c r="L356">
        <v>351</v>
      </c>
      <c r="M356">
        <f>PMTable!AE354</f>
        <v>41.084829129598276</v>
      </c>
      <c r="N356">
        <f t="shared" si="64"/>
        <v>1</v>
      </c>
      <c r="O356">
        <f>PMTable!AF354</f>
        <v>45.603326665906408</v>
      </c>
      <c r="P356">
        <f t="shared" si="65"/>
        <v>1</v>
      </c>
      <c r="Q356">
        <f>PMTable!AG354</f>
        <v>14.725045178666921</v>
      </c>
      <c r="R356">
        <f t="shared" si="66"/>
        <v>1</v>
      </c>
      <c r="S356">
        <f>PMTable!AH354</f>
        <v>0</v>
      </c>
      <c r="T356">
        <f t="shared" si="67"/>
        <v>1</v>
      </c>
      <c r="V356">
        <v>351</v>
      </c>
      <c r="W356">
        <f>PMTable!O354</f>
        <v>0.86184905585790972</v>
      </c>
      <c r="X356">
        <f t="shared" si="68"/>
        <v>0</v>
      </c>
      <c r="Y356">
        <f>PMTable!P354</f>
        <v>0.87151414345716349</v>
      </c>
      <c r="Z356">
        <f t="shared" si="69"/>
        <v>0</v>
      </c>
      <c r="AA356">
        <f>PMTable!Q354</f>
        <v>0.96386990733330025</v>
      </c>
      <c r="AB356">
        <f t="shared" si="70"/>
        <v>0</v>
      </c>
      <c r="AC356">
        <f>PMTable!R354</f>
        <v>1</v>
      </c>
      <c r="AD356">
        <f t="shared" si="71"/>
        <v>0</v>
      </c>
    </row>
    <row r="357" spans="2:30" x14ac:dyDescent="0.25">
      <c r="B357">
        <v>352</v>
      </c>
      <c r="C357">
        <f>PMTable!W355</f>
        <v>1550</v>
      </c>
      <c r="D357">
        <f t="shared" si="60"/>
        <v>1</v>
      </c>
      <c r="E357">
        <f>PMTable!X355</f>
        <v>2000</v>
      </c>
      <c r="F357">
        <f t="shared" si="61"/>
        <v>1</v>
      </c>
      <c r="G357">
        <f>PMTable!Y355</f>
        <v>2200</v>
      </c>
      <c r="H357">
        <f t="shared" si="62"/>
        <v>1</v>
      </c>
      <c r="I357">
        <f>PMTable!Z355</f>
        <v>4700</v>
      </c>
      <c r="J357">
        <f t="shared" si="63"/>
        <v>1</v>
      </c>
      <c r="L357">
        <v>352</v>
      </c>
      <c r="M357">
        <f>PMTable!AE355</f>
        <v>68.713523618964871</v>
      </c>
      <c r="N357">
        <f t="shared" si="64"/>
        <v>0</v>
      </c>
      <c r="O357">
        <f>PMTable!AF355</f>
        <v>21.307414355639516</v>
      </c>
      <c r="P357">
        <f t="shared" si="65"/>
        <v>1</v>
      </c>
      <c r="Q357">
        <f>PMTable!AG355</f>
        <v>28.92363246074143</v>
      </c>
      <c r="R357">
        <f t="shared" si="66"/>
        <v>1</v>
      </c>
      <c r="S357">
        <f>PMTable!AH355</f>
        <v>12.921211515440159</v>
      </c>
      <c r="T357">
        <f t="shared" si="67"/>
        <v>1</v>
      </c>
      <c r="V357">
        <v>352</v>
      </c>
      <c r="W357">
        <f>PMTable!O355</f>
        <v>0.78169314964793957</v>
      </c>
      <c r="X357">
        <f t="shared" si="68"/>
        <v>0</v>
      </c>
      <c r="Y357">
        <f>PMTable!P355</f>
        <v>0.92048467528176003</v>
      </c>
      <c r="Z357">
        <f t="shared" si="69"/>
        <v>0</v>
      </c>
      <c r="AA357">
        <f>PMTable!Q355</f>
        <v>0.91881710150957896</v>
      </c>
      <c r="AB357">
        <f t="shared" si="70"/>
        <v>0</v>
      </c>
      <c r="AC357">
        <f>PMTable!R355</f>
        <v>0.96408687917106084</v>
      </c>
      <c r="AD357">
        <f t="shared" si="71"/>
        <v>0</v>
      </c>
    </row>
    <row r="358" spans="2:30" x14ac:dyDescent="0.25">
      <c r="B358">
        <v>353</v>
      </c>
      <c r="C358">
        <f>PMTable!W356</f>
        <v>1250</v>
      </c>
      <c r="D358">
        <f t="shared" si="60"/>
        <v>1</v>
      </c>
      <c r="E358">
        <f>PMTable!X356</f>
        <v>3200</v>
      </c>
      <c r="F358">
        <f t="shared" si="61"/>
        <v>1</v>
      </c>
      <c r="G358">
        <f>PMTable!Y356</f>
        <v>3400</v>
      </c>
      <c r="H358">
        <f t="shared" si="62"/>
        <v>1</v>
      </c>
      <c r="I358">
        <f>PMTable!Z356</f>
        <v>2500</v>
      </c>
      <c r="J358">
        <f t="shared" si="63"/>
        <v>1</v>
      </c>
      <c r="L358">
        <v>353</v>
      </c>
      <c r="M358">
        <f>PMTable!AE356</f>
        <v>62.437176264424615</v>
      </c>
      <c r="N358">
        <f t="shared" si="64"/>
        <v>0</v>
      </c>
      <c r="O358">
        <f>PMTable!AF356</f>
        <v>54.691429224234852</v>
      </c>
      <c r="P358">
        <f t="shared" si="65"/>
        <v>1</v>
      </c>
      <c r="Q358">
        <f>PMTable!AG356</f>
        <v>69.748294542963151</v>
      </c>
      <c r="R358">
        <f t="shared" si="66"/>
        <v>0</v>
      </c>
      <c r="S358">
        <f>PMTable!AH356</f>
        <v>0</v>
      </c>
      <c r="T358">
        <f t="shared" si="67"/>
        <v>1</v>
      </c>
      <c r="V358">
        <v>353</v>
      </c>
      <c r="W358">
        <f>PMTable!O356</f>
        <v>0.81119279747365869</v>
      </c>
      <c r="X358">
        <f t="shared" si="68"/>
        <v>0</v>
      </c>
      <c r="Y358">
        <f>PMTable!P356</f>
        <v>0.83848025313042884</v>
      </c>
      <c r="Z358">
        <f t="shared" si="69"/>
        <v>0</v>
      </c>
      <c r="AA358">
        <f>PMTable!Q356</f>
        <v>0.80821793122324237</v>
      </c>
      <c r="AB358">
        <f t="shared" si="70"/>
        <v>0</v>
      </c>
      <c r="AC358">
        <f>PMTable!R356</f>
        <v>1</v>
      </c>
      <c r="AD358">
        <f t="shared" si="71"/>
        <v>0</v>
      </c>
    </row>
    <row r="359" spans="2:30" x14ac:dyDescent="0.25">
      <c r="B359">
        <v>354</v>
      </c>
      <c r="C359">
        <f>PMTable!W357</f>
        <v>1400</v>
      </c>
      <c r="D359">
        <f t="shared" si="60"/>
        <v>1</v>
      </c>
      <c r="E359">
        <f>PMTable!X357</f>
        <v>3000</v>
      </c>
      <c r="F359">
        <f t="shared" si="61"/>
        <v>1</v>
      </c>
      <c r="G359">
        <f>PMTable!Y357</f>
        <v>4200</v>
      </c>
      <c r="H359">
        <f t="shared" si="62"/>
        <v>1</v>
      </c>
      <c r="I359">
        <f>PMTable!Z357</f>
        <v>3600</v>
      </c>
      <c r="J359">
        <f t="shared" si="63"/>
        <v>1</v>
      </c>
      <c r="L359">
        <v>354</v>
      </c>
      <c r="M359">
        <f>PMTable!AE357</f>
        <v>26.526214363938095</v>
      </c>
      <c r="N359">
        <f t="shared" si="64"/>
        <v>1</v>
      </c>
      <c r="O359">
        <f>PMTable!AF357</f>
        <v>34.514433949783523</v>
      </c>
      <c r="P359">
        <f t="shared" si="65"/>
        <v>1</v>
      </c>
      <c r="Q359">
        <f>PMTable!AG357</f>
        <v>57.909386902201916</v>
      </c>
      <c r="R359">
        <f t="shared" si="66"/>
        <v>0</v>
      </c>
      <c r="S359">
        <f>PMTable!AH357</f>
        <v>3.0662302025533315</v>
      </c>
      <c r="T359">
        <f t="shared" si="67"/>
        <v>1</v>
      </c>
      <c r="V359">
        <v>354</v>
      </c>
      <c r="W359">
        <f>PMTable!O357</f>
        <v>0.79415535892733624</v>
      </c>
      <c r="X359">
        <f t="shared" si="68"/>
        <v>0</v>
      </c>
      <c r="Y359">
        <f>PMTable!P357</f>
        <v>0.8878692128672967</v>
      </c>
      <c r="Z359">
        <f t="shared" si="69"/>
        <v>0</v>
      </c>
      <c r="AA359">
        <f>PMTable!Q357</f>
        <v>0.80259946790019399</v>
      </c>
      <c r="AB359">
        <f t="shared" si="70"/>
        <v>0</v>
      </c>
      <c r="AC359">
        <f>PMTable!R357</f>
        <v>0.98602667248783271</v>
      </c>
      <c r="AD359">
        <f t="shared" si="71"/>
        <v>0</v>
      </c>
    </row>
    <row r="360" spans="2:30" x14ac:dyDescent="0.25">
      <c r="B360">
        <v>355</v>
      </c>
      <c r="C360">
        <f>PMTable!W358</f>
        <v>1550</v>
      </c>
      <c r="D360">
        <f t="shared" si="60"/>
        <v>1</v>
      </c>
      <c r="E360">
        <f>PMTable!X358</f>
        <v>3200</v>
      </c>
      <c r="F360">
        <f t="shared" si="61"/>
        <v>1</v>
      </c>
      <c r="G360">
        <f>PMTable!Y358</f>
        <v>1800</v>
      </c>
      <c r="H360">
        <f t="shared" si="62"/>
        <v>1</v>
      </c>
      <c r="I360">
        <f>PMTable!Z358</f>
        <v>4700</v>
      </c>
      <c r="J360">
        <f t="shared" si="63"/>
        <v>1</v>
      </c>
      <c r="L360">
        <v>355</v>
      </c>
      <c r="M360">
        <f>PMTable!AE358</f>
        <v>18</v>
      </c>
      <c r="N360">
        <f t="shared" si="64"/>
        <v>1</v>
      </c>
      <c r="O360">
        <f>PMTable!AF358</f>
        <v>34.833550047903522</v>
      </c>
      <c r="P360">
        <f t="shared" si="65"/>
        <v>1</v>
      </c>
      <c r="Q360">
        <f>PMTable!AG358</f>
        <v>22.373321218563543</v>
      </c>
      <c r="R360">
        <f t="shared" si="66"/>
        <v>1</v>
      </c>
      <c r="S360">
        <f>PMTable!AH358</f>
        <v>4.4033824475850594</v>
      </c>
      <c r="T360">
        <f t="shared" si="67"/>
        <v>1</v>
      </c>
      <c r="V360">
        <v>355</v>
      </c>
      <c r="W360">
        <f>PMTable!O358</f>
        <v>0.80057736237439958</v>
      </c>
      <c r="X360">
        <f t="shared" si="68"/>
        <v>0</v>
      </c>
      <c r="Y360">
        <f>PMTable!P358</f>
        <v>0.91845818943911106</v>
      </c>
      <c r="Z360">
        <f t="shared" si="69"/>
        <v>0</v>
      </c>
      <c r="AA360">
        <f>PMTable!Q358</f>
        <v>0.95744644202788465</v>
      </c>
      <c r="AB360">
        <f t="shared" si="70"/>
        <v>0</v>
      </c>
      <c r="AC360">
        <f>PMTable!R358</f>
        <v>0.97871996875187028</v>
      </c>
      <c r="AD360">
        <f t="shared" si="71"/>
        <v>0</v>
      </c>
    </row>
    <row r="361" spans="2:30" x14ac:dyDescent="0.25">
      <c r="B361">
        <v>356</v>
      </c>
      <c r="C361">
        <f>PMTable!W359</f>
        <v>1400</v>
      </c>
      <c r="D361">
        <f t="shared" si="60"/>
        <v>1</v>
      </c>
      <c r="E361">
        <f>PMTable!X359</f>
        <v>4000</v>
      </c>
      <c r="F361">
        <f t="shared" si="61"/>
        <v>1</v>
      </c>
      <c r="G361">
        <f>PMTable!Y359</f>
        <v>1800</v>
      </c>
      <c r="H361">
        <f t="shared" si="62"/>
        <v>1</v>
      </c>
      <c r="I361">
        <f>PMTable!Z359</f>
        <v>4700</v>
      </c>
      <c r="J361">
        <f t="shared" si="63"/>
        <v>1</v>
      </c>
      <c r="L361">
        <v>356</v>
      </c>
      <c r="M361">
        <f>PMTable!AE359</f>
        <v>49.819806524815533</v>
      </c>
      <c r="N361">
        <f t="shared" si="64"/>
        <v>1</v>
      </c>
      <c r="O361">
        <f>PMTable!AF359</f>
        <v>36</v>
      </c>
      <c r="P361">
        <f t="shared" si="65"/>
        <v>1</v>
      </c>
      <c r="Q361">
        <f>PMTable!AG359</f>
        <v>22.967824854509459</v>
      </c>
      <c r="R361">
        <f t="shared" si="66"/>
        <v>1</v>
      </c>
      <c r="S361">
        <f>PMTable!AH359</f>
        <v>13.405889070302173</v>
      </c>
      <c r="T361">
        <f t="shared" si="67"/>
        <v>1</v>
      </c>
      <c r="V361">
        <v>356</v>
      </c>
      <c r="W361">
        <f>PMTable!O359</f>
        <v>0.79614095488894887</v>
      </c>
      <c r="X361">
        <f t="shared" si="68"/>
        <v>0</v>
      </c>
      <c r="Y361">
        <f>PMTable!P359</f>
        <v>0.84351970135877552</v>
      </c>
      <c r="Z361">
        <f t="shared" si="69"/>
        <v>0</v>
      </c>
      <c r="AA361">
        <f>PMTable!Q359</f>
        <v>0.94692595077683106</v>
      </c>
      <c r="AB361">
        <f t="shared" si="70"/>
        <v>0</v>
      </c>
      <c r="AC361">
        <f>PMTable!R359</f>
        <v>0.96914827040852936</v>
      </c>
      <c r="AD361">
        <f t="shared" si="71"/>
        <v>0</v>
      </c>
    </row>
    <row r="362" spans="2:30" x14ac:dyDescent="0.25">
      <c r="B362">
        <v>357</v>
      </c>
      <c r="C362">
        <f>PMTable!W360</f>
        <v>2000</v>
      </c>
      <c r="D362">
        <f t="shared" si="60"/>
        <v>1</v>
      </c>
      <c r="E362">
        <f>PMTable!X360</f>
        <v>3400</v>
      </c>
      <c r="F362">
        <f t="shared" si="61"/>
        <v>1</v>
      </c>
      <c r="G362">
        <f>PMTable!Y360</f>
        <v>2600</v>
      </c>
      <c r="H362">
        <f t="shared" si="62"/>
        <v>1</v>
      </c>
      <c r="I362">
        <f>PMTable!Z360</f>
        <v>2500</v>
      </c>
      <c r="J362">
        <f t="shared" si="63"/>
        <v>1</v>
      </c>
      <c r="L362">
        <v>357</v>
      </c>
      <c r="M362">
        <f>PMTable!AE360</f>
        <v>133.63931999093356</v>
      </c>
      <c r="N362">
        <f t="shared" si="64"/>
        <v>0</v>
      </c>
      <c r="O362">
        <f>PMTable!AF360</f>
        <v>47.205160126461074</v>
      </c>
      <c r="P362">
        <f t="shared" si="65"/>
        <v>1</v>
      </c>
      <c r="Q362">
        <f>PMTable!AG360</f>
        <v>42.163559914110721</v>
      </c>
      <c r="R362">
        <f t="shared" si="66"/>
        <v>1</v>
      </c>
      <c r="S362">
        <f>PMTable!AH360</f>
        <v>0</v>
      </c>
      <c r="T362">
        <f t="shared" si="67"/>
        <v>1</v>
      </c>
      <c r="V362">
        <v>357</v>
      </c>
      <c r="W362">
        <f>PMTable!O360</f>
        <v>0.69674750340274982</v>
      </c>
      <c r="X362">
        <f t="shared" si="68"/>
        <v>1</v>
      </c>
      <c r="Y362">
        <f>PMTable!P360</f>
        <v>0.85553463013341147</v>
      </c>
      <c r="Z362">
        <f t="shared" si="69"/>
        <v>0</v>
      </c>
      <c r="AA362">
        <f>PMTable!Q360</f>
        <v>0.90187240555963022</v>
      </c>
      <c r="AB362">
        <f t="shared" si="70"/>
        <v>0</v>
      </c>
      <c r="AC362">
        <f>PMTable!R360</f>
        <v>1</v>
      </c>
      <c r="AD362">
        <f t="shared" si="71"/>
        <v>0</v>
      </c>
    </row>
    <row r="363" spans="2:30" x14ac:dyDescent="0.25">
      <c r="B363">
        <v>358</v>
      </c>
      <c r="C363">
        <f>PMTable!W361</f>
        <v>1250</v>
      </c>
      <c r="D363">
        <f t="shared" si="60"/>
        <v>1</v>
      </c>
      <c r="E363">
        <f>PMTable!X361</f>
        <v>2400</v>
      </c>
      <c r="F363">
        <f t="shared" si="61"/>
        <v>1</v>
      </c>
      <c r="G363">
        <f>PMTable!Y361</f>
        <v>3400</v>
      </c>
      <c r="H363">
        <f t="shared" si="62"/>
        <v>1</v>
      </c>
      <c r="I363">
        <f>PMTable!Z361</f>
        <v>2500</v>
      </c>
      <c r="J363">
        <f t="shared" si="63"/>
        <v>1</v>
      </c>
      <c r="L363">
        <v>358</v>
      </c>
      <c r="M363">
        <f>PMTable!AE361</f>
        <v>87.246105940249862</v>
      </c>
      <c r="N363">
        <f t="shared" si="64"/>
        <v>0</v>
      </c>
      <c r="O363">
        <f>PMTable!AF361</f>
        <v>20</v>
      </c>
      <c r="P363">
        <f t="shared" si="65"/>
        <v>1</v>
      </c>
      <c r="Q363">
        <f>PMTable!AG361</f>
        <v>78.687276932139753</v>
      </c>
      <c r="R363">
        <f t="shared" si="66"/>
        <v>0</v>
      </c>
      <c r="S363">
        <f>PMTable!AH361</f>
        <v>0</v>
      </c>
      <c r="T363">
        <f t="shared" si="67"/>
        <v>1</v>
      </c>
      <c r="V363">
        <v>358</v>
      </c>
      <c r="W363">
        <f>PMTable!O361</f>
        <v>0.80697898173193272</v>
      </c>
      <c r="X363">
        <f t="shared" si="68"/>
        <v>0</v>
      </c>
      <c r="Y363">
        <f>PMTable!P361</f>
        <v>0.89494399163362792</v>
      </c>
      <c r="Z363">
        <f t="shared" si="69"/>
        <v>0</v>
      </c>
      <c r="AA363">
        <f>PMTable!Q361</f>
        <v>0.83139873878842807</v>
      </c>
      <c r="AB363">
        <f t="shared" si="70"/>
        <v>0</v>
      </c>
      <c r="AC363">
        <f>PMTable!R361</f>
        <v>1</v>
      </c>
      <c r="AD363">
        <f t="shared" si="71"/>
        <v>0</v>
      </c>
    </row>
    <row r="364" spans="2:30" x14ac:dyDescent="0.25">
      <c r="B364">
        <v>359</v>
      </c>
      <c r="C364">
        <f>PMTable!W362</f>
        <v>1700</v>
      </c>
      <c r="D364">
        <f t="shared" si="60"/>
        <v>1</v>
      </c>
      <c r="E364">
        <f>PMTable!X362</f>
        <v>3000</v>
      </c>
      <c r="F364">
        <f t="shared" si="61"/>
        <v>1</v>
      </c>
      <c r="G364">
        <f>PMTable!Y362</f>
        <v>3800</v>
      </c>
      <c r="H364">
        <f t="shared" si="62"/>
        <v>1</v>
      </c>
      <c r="I364">
        <f>PMTable!Z362</f>
        <v>4700</v>
      </c>
      <c r="J364">
        <f t="shared" si="63"/>
        <v>1</v>
      </c>
      <c r="L364">
        <v>359</v>
      </c>
      <c r="M364">
        <f>PMTable!AE362</f>
        <v>109.61831843746435</v>
      </c>
      <c r="N364">
        <f t="shared" si="64"/>
        <v>0</v>
      </c>
      <c r="O364">
        <f>PMTable!AF362</f>
        <v>33.500991143727973</v>
      </c>
      <c r="P364">
        <f t="shared" si="65"/>
        <v>1</v>
      </c>
      <c r="Q364">
        <f>PMTable!AG362</f>
        <v>58.549958806835861</v>
      </c>
      <c r="R364">
        <f t="shared" si="66"/>
        <v>0</v>
      </c>
      <c r="S364">
        <f>PMTable!AH362</f>
        <v>4</v>
      </c>
      <c r="T364">
        <f t="shared" si="67"/>
        <v>1</v>
      </c>
      <c r="V364">
        <v>359</v>
      </c>
      <c r="W364">
        <f>PMTable!O362</f>
        <v>0.6808111254097563</v>
      </c>
      <c r="X364">
        <f t="shared" si="68"/>
        <v>1</v>
      </c>
      <c r="Y364">
        <f>PMTable!P362</f>
        <v>0.85930959247467154</v>
      </c>
      <c r="Z364">
        <f t="shared" si="69"/>
        <v>0</v>
      </c>
      <c r="AA364">
        <f>PMTable!Q362</f>
        <v>0.83160758800612433</v>
      </c>
      <c r="AB364">
        <f t="shared" si="70"/>
        <v>0</v>
      </c>
      <c r="AC364">
        <f>PMTable!R362</f>
        <v>0.97565662512908047</v>
      </c>
      <c r="AD364">
        <f t="shared" si="71"/>
        <v>0</v>
      </c>
    </row>
    <row r="365" spans="2:30" x14ac:dyDescent="0.25">
      <c r="B365">
        <v>360</v>
      </c>
      <c r="C365">
        <f>PMTable!W363</f>
        <v>2600</v>
      </c>
      <c r="D365">
        <f t="shared" si="60"/>
        <v>1</v>
      </c>
      <c r="E365">
        <f>PMTable!X363</f>
        <v>3000</v>
      </c>
      <c r="F365">
        <f t="shared" si="61"/>
        <v>1</v>
      </c>
      <c r="G365">
        <f>PMTable!Y363</f>
        <v>1800</v>
      </c>
      <c r="H365">
        <f t="shared" si="62"/>
        <v>1</v>
      </c>
      <c r="I365">
        <f>PMTable!Z363</f>
        <v>3600</v>
      </c>
      <c r="J365">
        <f t="shared" si="63"/>
        <v>1</v>
      </c>
      <c r="L365">
        <v>360</v>
      </c>
      <c r="M365">
        <f>PMTable!AE363</f>
        <v>39.559237116238677</v>
      </c>
      <c r="N365">
        <f t="shared" si="64"/>
        <v>1</v>
      </c>
      <c r="O365">
        <f>PMTable!AF363</f>
        <v>30.858114069619198</v>
      </c>
      <c r="P365">
        <f t="shared" si="65"/>
        <v>1</v>
      </c>
      <c r="Q365">
        <f>PMTable!AG363</f>
        <v>17.781231348785234</v>
      </c>
      <c r="R365">
        <f t="shared" si="66"/>
        <v>1</v>
      </c>
      <c r="S365">
        <f>PMTable!AH363</f>
        <v>7.6753804632694678</v>
      </c>
      <c r="T365">
        <f t="shared" si="67"/>
        <v>1</v>
      </c>
      <c r="V365">
        <v>360</v>
      </c>
      <c r="W365">
        <f>PMTable!O363</f>
        <v>0.67205359221497596</v>
      </c>
      <c r="X365">
        <f t="shared" si="68"/>
        <v>1</v>
      </c>
      <c r="Y365">
        <f>PMTable!P363</f>
        <v>0.85654937032486078</v>
      </c>
      <c r="Z365">
        <f t="shared" si="69"/>
        <v>0</v>
      </c>
      <c r="AA365">
        <f>PMTable!Q363</f>
        <v>0.95054805058428649</v>
      </c>
      <c r="AB365">
        <f t="shared" si="70"/>
        <v>0</v>
      </c>
      <c r="AC365">
        <f>PMTable!R363</f>
        <v>0.98592289360969487</v>
      </c>
      <c r="AD365">
        <f t="shared" si="71"/>
        <v>0</v>
      </c>
    </row>
    <row r="366" spans="2:30" x14ac:dyDescent="0.25">
      <c r="B366">
        <v>361</v>
      </c>
      <c r="C366">
        <f>PMTable!W364</f>
        <v>1850</v>
      </c>
      <c r="D366">
        <f t="shared" si="60"/>
        <v>1</v>
      </c>
      <c r="E366">
        <f>PMTable!X364</f>
        <v>3200</v>
      </c>
      <c r="F366">
        <f t="shared" si="61"/>
        <v>1</v>
      </c>
      <c r="G366">
        <f>PMTable!Y364</f>
        <v>1800</v>
      </c>
      <c r="H366">
        <f t="shared" si="62"/>
        <v>1</v>
      </c>
      <c r="I366">
        <f>PMTable!Z364</f>
        <v>2500</v>
      </c>
      <c r="J366">
        <f t="shared" si="63"/>
        <v>1</v>
      </c>
      <c r="L366">
        <v>361</v>
      </c>
      <c r="M366">
        <f>PMTable!AE364</f>
        <v>30.038065628027571</v>
      </c>
      <c r="N366">
        <f t="shared" si="64"/>
        <v>1</v>
      </c>
      <c r="O366">
        <f>PMTable!AF364</f>
        <v>57.171492037682157</v>
      </c>
      <c r="P366">
        <f t="shared" si="65"/>
        <v>0</v>
      </c>
      <c r="Q366">
        <f>PMTable!AG364</f>
        <v>20.029644020180118</v>
      </c>
      <c r="R366">
        <f t="shared" si="66"/>
        <v>1</v>
      </c>
      <c r="S366">
        <f>PMTable!AH364</f>
        <v>0</v>
      </c>
      <c r="T366">
        <f t="shared" si="67"/>
        <v>1</v>
      </c>
      <c r="V366">
        <v>361</v>
      </c>
      <c r="W366">
        <f>PMTable!O364</f>
        <v>0.72868732368620692</v>
      </c>
      <c r="X366">
        <f t="shared" si="68"/>
        <v>0</v>
      </c>
      <c r="Y366">
        <f>PMTable!P364</f>
        <v>0.85836092848991841</v>
      </c>
      <c r="Z366">
        <f t="shared" si="69"/>
        <v>0</v>
      </c>
      <c r="AA366">
        <f>PMTable!Q364</f>
        <v>0.94782516189243038</v>
      </c>
      <c r="AB366">
        <f t="shared" si="70"/>
        <v>0</v>
      </c>
      <c r="AC366">
        <f>PMTable!R364</f>
        <v>1</v>
      </c>
      <c r="AD366">
        <f t="shared" si="71"/>
        <v>0</v>
      </c>
    </row>
    <row r="367" spans="2:30" x14ac:dyDescent="0.25">
      <c r="B367">
        <v>362</v>
      </c>
      <c r="C367">
        <f>PMTable!W365</f>
        <v>1100</v>
      </c>
      <c r="D367">
        <f t="shared" si="60"/>
        <v>1</v>
      </c>
      <c r="E367">
        <f>PMTable!X365</f>
        <v>2600</v>
      </c>
      <c r="F367">
        <f t="shared" si="61"/>
        <v>1</v>
      </c>
      <c r="G367">
        <f>PMTable!Y365</f>
        <v>2600</v>
      </c>
      <c r="H367">
        <f t="shared" si="62"/>
        <v>1</v>
      </c>
      <c r="I367">
        <f>PMTable!Z365</f>
        <v>5800</v>
      </c>
      <c r="J367">
        <f t="shared" si="63"/>
        <v>0</v>
      </c>
      <c r="L367">
        <v>362</v>
      </c>
      <c r="M367">
        <f>PMTable!AE365</f>
        <v>20.60396383031722</v>
      </c>
      <c r="N367">
        <f t="shared" si="64"/>
        <v>1</v>
      </c>
      <c r="O367">
        <f>PMTable!AF365</f>
        <v>48.397586039423125</v>
      </c>
      <c r="P367">
        <f t="shared" si="65"/>
        <v>1</v>
      </c>
      <c r="Q367">
        <f>PMTable!AG365</f>
        <v>52.089873092759731</v>
      </c>
      <c r="R367">
        <f t="shared" si="66"/>
        <v>1</v>
      </c>
      <c r="S367">
        <f>PMTable!AH365</f>
        <v>9.7386914522491157</v>
      </c>
      <c r="T367">
        <f t="shared" si="67"/>
        <v>1</v>
      </c>
      <c r="V367">
        <v>362</v>
      </c>
      <c r="W367">
        <f>PMTable!O365</f>
        <v>0.85927494426608997</v>
      </c>
      <c r="X367">
        <f t="shared" si="68"/>
        <v>0</v>
      </c>
      <c r="Y367">
        <f>PMTable!P365</f>
        <v>0.90798870902011652</v>
      </c>
      <c r="Z367">
        <f t="shared" si="69"/>
        <v>0</v>
      </c>
      <c r="AA367">
        <f>PMTable!Q365</f>
        <v>0.89726597058368607</v>
      </c>
      <c r="AB367">
        <f t="shared" si="70"/>
        <v>0</v>
      </c>
      <c r="AC367">
        <f>PMTable!R365</f>
        <v>0.97608821795093614</v>
      </c>
      <c r="AD367">
        <f t="shared" si="71"/>
        <v>0</v>
      </c>
    </row>
    <row r="368" spans="2:30" x14ac:dyDescent="0.25">
      <c r="B368">
        <v>363</v>
      </c>
      <c r="C368">
        <f>PMTable!W366</f>
        <v>1100</v>
      </c>
      <c r="D368">
        <f t="shared" si="60"/>
        <v>1</v>
      </c>
      <c r="E368">
        <f>PMTable!X366</f>
        <v>3200</v>
      </c>
      <c r="F368">
        <f t="shared" si="61"/>
        <v>1</v>
      </c>
      <c r="G368">
        <f>PMTable!Y366</f>
        <v>2200</v>
      </c>
      <c r="H368">
        <f t="shared" si="62"/>
        <v>1</v>
      </c>
      <c r="I368">
        <f>PMTable!Z366</f>
        <v>3600</v>
      </c>
      <c r="J368">
        <f t="shared" si="63"/>
        <v>1</v>
      </c>
      <c r="L368">
        <v>363</v>
      </c>
      <c r="M368">
        <f>PMTable!AE366</f>
        <v>37.942501164308467</v>
      </c>
      <c r="N368">
        <f t="shared" si="64"/>
        <v>1</v>
      </c>
      <c r="O368">
        <f>PMTable!AF366</f>
        <v>28</v>
      </c>
      <c r="P368">
        <f t="shared" si="65"/>
        <v>1</v>
      </c>
      <c r="Q368">
        <f>PMTable!AG366</f>
        <v>28.682115035301411</v>
      </c>
      <c r="R368">
        <f t="shared" si="66"/>
        <v>1</v>
      </c>
      <c r="S368">
        <f>PMTable!AH366</f>
        <v>5.9404496577252202</v>
      </c>
      <c r="T368">
        <f t="shared" si="67"/>
        <v>1</v>
      </c>
      <c r="V368">
        <v>363</v>
      </c>
      <c r="W368">
        <f>PMTable!O366</f>
        <v>0.84136576329006185</v>
      </c>
      <c r="X368">
        <f t="shared" si="68"/>
        <v>0</v>
      </c>
      <c r="Y368">
        <f>PMTable!P366</f>
        <v>0.88417728247053695</v>
      </c>
      <c r="Z368">
        <f t="shared" si="69"/>
        <v>0</v>
      </c>
      <c r="AA368">
        <f>PMTable!Q366</f>
        <v>0.94267811888246689</v>
      </c>
      <c r="AB368">
        <f t="shared" si="70"/>
        <v>0</v>
      </c>
      <c r="AC368">
        <f>PMTable!R366</f>
        <v>0.98467391223149192</v>
      </c>
      <c r="AD368">
        <f t="shared" si="71"/>
        <v>0</v>
      </c>
    </row>
    <row r="369" spans="2:30" x14ac:dyDescent="0.25">
      <c r="B369">
        <v>364</v>
      </c>
      <c r="C369">
        <f>PMTable!W367</f>
        <v>1400</v>
      </c>
      <c r="D369">
        <f t="shared" si="60"/>
        <v>1</v>
      </c>
      <c r="E369">
        <f>PMTable!X367</f>
        <v>3600</v>
      </c>
      <c r="F369">
        <f t="shared" si="61"/>
        <v>1</v>
      </c>
      <c r="G369">
        <f>PMTable!Y367</f>
        <v>2600</v>
      </c>
      <c r="H369">
        <f t="shared" si="62"/>
        <v>1</v>
      </c>
      <c r="I369">
        <f>PMTable!Z367</f>
        <v>2500</v>
      </c>
      <c r="J369">
        <f t="shared" si="63"/>
        <v>1</v>
      </c>
      <c r="L369">
        <v>364</v>
      </c>
      <c r="M369">
        <f>PMTable!AE367</f>
        <v>45.663827925508691</v>
      </c>
      <c r="N369">
        <f t="shared" si="64"/>
        <v>1</v>
      </c>
      <c r="O369">
        <f>PMTable!AF367</f>
        <v>35.833388146359326</v>
      </c>
      <c r="P369">
        <f t="shared" si="65"/>
        <v>1</v>
      </c>
      <c r="Q369">
        <f>PMTable!AG367</f>
        <v>50.199320845190357</v>
      </c>
      <c r="R369">
        <f t="shared" si="66"/>
        <v>1</v>
      </c>
      <c r="S369">
        <f>PMTable!AH367</f>
        <v>0</v>
      </c>
      <c r="T369">
        <f t="shared" si="67"/>
        <v>1</v>
      </c>
      <c r="V369">
        <v>364</v>
      </c>
      <c r="W369">
        <f>PMTable!O367</f>
        <v>0.80995179580988341</v>
      </c>
      <c r="X369">
        <f t="shared" si="68"/>
        <v>0</v>
      </c>
      <c r="Y369">
        <f>PMTable!P367</f>
        <v>0.90842190565535064</v>
      </c>
      <c r="Z369">
        <f t="shared" si="69"/>
        <v>0</v>
      </c>
      <c r="AA369">
        <f>PMTable!Q367</f>
        <v>0.86879994315655695</v>
      </c>
      <c r="AB369">
        <f t="shared" si="70"/>
        <v>0</v>
      </c>
      <c r="AC369">
        <f>PMTable!R367</f>
        <v>1</v>
      </c>
      <c r="AD369">
        <f t="shared" si="71"/>
        <v>0</v>
      </c>
    </row>
    <row r="370" spans="2:30" x14ac:dyDescent="0.25">
      <c r="B370">
        <v>365</v>
      </c>
      <c r="C370">
        <f>PMTable!W368</f>
        <v>1850</v>
      </c>
      <c r="D370">
        <f t="shared" si="60"/>
        <v>1</v>
      </c>
      <c r="E370">
        <f>PMTable!X368</f>
        <v>2000</v>
      </c>
      <c r="F370">
        <f t="shared" si="61"/>
        <v>1</v>
      </c>
      <c r="G370">
        <f>PMTable!Y368</f>
        <v>1800</v>
      </c>
      <c r="H370">
        <f t="shared" si="62"/>
        <v>1</v>
      </c>
      <c r="I370">
        <f>PMTable!Z368</f>
        <v>2500</v>
      </c>
      <c r="J370">
        <f t="shared" si="63"/>
        <v>1</v>
      </c>
      <c r="L370">
        <v>365</v>
      </c>
      <c r="M370">
        <f>PMTable!AE368</f>
        <v>79.079292673515454</v>
      </c>
      <c r="N370">
        <f t="shared" si="64"/>
        <v>0</v>
      </c>
      <c r="O370">
        <f>PMTable!AF368</f>
        <v>25.147774276812388</v>
      </c>
      <c r="P370">
        <f t="shared" si="65"/>
        <v>1</v>
      </c>
      <c r="Q370">
        <f>PMTable!AG368</f>
        <v>24.542645579471781</v>
      </c>
      <c r="R370">
        <f t="shared" si="66"/>
        <v>1</v>
      </c>
      <c r="S370">
        <f>PMTable!AH368</f>
        <v>0</v>
      </c>
      <c r="T370">
        <f t="shared" si="67"/>
        <v>1</v>
      </c>
      <c r="V370">
        <v>365</v>
      </c>
      <c r="W370">
        <f>PMTable!O368</f>
        <v>0.70187402015832989</v>
      </c>
      <c r="X370">
        <f t="shared" si="68"/>
        <v>0</v>
      </c>
      <c r="Y370">
        <f>PMTable!P368</f>
        <v>0.93940004749814121</v>
      </c>
      <c r="Z370">
        <f t="shared" si="69"/>
        <v>0</v>
      </c>
      <c r="AA370">
        <f>PMTable!Q368</f>
        <v>0.93677610835856218</v>
      </c>
      <c r="AB370">
        <f t="shared" si="70"/>
        <v>0</v>
      </c>
      <c r="AC370">
        <f>PMTable!R368</f>
        <v>1</v>
      </c>
      <c r="AD370">
        <f t="shared" si="71"/>
        <v>0</v>
      </c>
    </row>
    <row r="371" spans="2:30" x14ac:dyDescent="0.25">
      <c r="B371">
        <v>366</v>
      </c>
      <c r="C371">
        <f>PMTable!W369</f>
        <v>2450</v>
      </c>
      <c r="D371">
        <f t="shared" si="60"/>
        <v>1</v>
      </c>
      <c r="E371">
        <f>PMTable!X369</f>
        <v>2800</v>
      </c>
      <c r="F371">
        <f t="shared" si="61"/>
        <v>1</v>
      </c>
      <c r="G371">
        <f>PMTable!Y369</f>
        <v>4200</v>
      </c>
      <c r="H371">
        <f t="shared" si="62"/>
        <v>1</v>
      </c>
      <c r="I371">
        <f>PMTable!Z369</f>
        <v>3600</v>
      </c>
      <c r="J371">
        <f t="shared" si="63"/>
        <v>1</v>
      </c>
      <c r="L371">
        <v>366</v>
      </c>
      <c r="M371">
        <f>PMTable!AE369</f>
        <v>30</v>
      </c>
      <c r="N371">
        <f t="shared" si="64"/>
        <v>1</v>
      </c>
      <c r="O371">
        <f>PMTable!AF369</f>
        <v>59.686453947687014</v>
      </c>
      <c r="P371">
        <f t="shared" si="65"/>
        <v>0</v>
      </c>
      <c r="Q371">
        <f>PMTable!AG369</f>
        <v>88.177517307656785</v>
      </c>
      <c r="R371">
        <f t="shared" si="66"/>
        <v>0</v>
      </c>
      <c r="S371">
        <f>PMTable!AH369</f>
        <v>2</v>
      </c>
      <c r="T371">
        <f t="shared" si="67"/>
        <v>1</v>
      </c>
      <c r="V371">
        <v>366</v>
      </c>
      <c r="W371">
        <f>PMTable!O369</f>
        <v>0.63490738202357389</v>
      </c>
      <c r="X371">
        <f t="shared" si="68"/>
        <v>1</v>
      </c>
      <c r="Y371">
        <f>PMTable!P369</f>
        <v>0.86321740349340281</v>
      </c>
      <c r="Z371">
        <f t="shared" si="69"/>
        <v>0</v>
      </c>
      <c r="AA371">
        <f>PMTable!Q369</f>
        <v>0.75741208750977207</v>
      </c>
      <c r="AB371">
        <f t="shared" si="70"/>
        <v>0</v>
      </c>
      <c r="AC371">
        <f>PMTable!R369</f>
        <v>0.99137816814298307</v>
      </c>
      <c r="AD371">
        <f t="shared" si="71"/>
        <v>0</v>
      </c>
    </row>
    <row r="372" spans="2:30" x14ac:dyDescent="0.25">
      <c r="B372">
        <v>367</v>
      </c>
      <c r="C372">
        <f>PMTable!W370</f>
        <v>1850</v>
      </c>
      <c r="D372">
        <f t="shared" si="60"/>
        <v>1</v>
      </c>
      <c r="E372">
        <f>PMTable!X370</f>
        <v>4400</v>
      </c>
      <c r="F372">
        <f t="shared" si="61"/>
        <v>1</v>
      </c>
      <c r="G372">
        <f>PMTable!Y370</f>
        <v>3000</v>
      </c>
      <c r="H372">
        <f t="shared" si="62"/>
        <v>1</v>
      </c>
      <c r="I372">
        <f>PMTable!Z370</f>
        <v>3600</v>
      </c>
      <c r="J372">
        <f t="shared" si="63"/>
        <v>1</v>
      </c>
      <c r="L372">
        <v>367</v>
      </c>
      <c r="M372">
        <f>PMTable!AE370</f>
        <v>107.31064841535776</v>
      </c>
      <c r="N372">
        <f t="shared" si="64"/>
        <v>0</v>
      </c>
      <c r="O372">
        <f>PMTable!AF370</f>
        <v>73.246146427944851</v>
      </c>
      <c r="P372">
        <f t="shared" si="65"/>
        <v>0</v>
      </c>
      <c r="Q372">
        <f>PMTable!AG370</f>
        <v>23.556519109222286</v>
      </c>
      <c r="R372">
        <f t="shared" si="66"/>
        <v>1</v>
      </c>
      <c r="S372">
        <f>PMTable!AH370</f>
        <v>4.6231789099322587</v>
      </c>
      <c r="T372">
        <f t="shared" si="67"/>
        <v>1</v>
      </c>
      <c r="V372">
        <v>367</v>
      </c>
      <c r="W372">
        <f>PMTable!O370</f>
        <v>0.68221979406897604</v>
      </c>
      <c r="X372">
        <f t="shared" si="68"/>
        <v>1</v>
      </c>
      <c r="Y372">
        <f>PMTable!P370</f>
        <v>0.77919121949992665</v>
      </c>
      <c r="Z372">
        <f t="shared" si="69"/>
        <v>0</v>
      </c>
      <c r="AA372">
        <f>PMTable!Q370</f>
        <v>0.88856886413707503</v>
      </c>
      <c r="AB372">
        <f t="shared" si="70"/>
        <v>0</v>
      </c>
      <c r="AC372">
        <f>PMTable!R370</f>
        <v>0.98505802696659495</v>
      </c>
      <c r="AD372">
        <f t="shared" si="71"/>
        <v>0</v>
      </c>
    </row>
    <row r="373" spans="2:30" x14ac:dyDescent="0.25">
      <c r="B373">
        <v>368</v>
      </c>
      <c r="C373">
        <f>PMTable!W371</f>
        <v>1850</v>
      </c>
      <c r="D373">
        <f t="shared" si="60"/>
        <v>1</v>
      </c>
      <c r="E373">
        <f>PMTable!X371</f>
        <v>2600</v>
      </c>
      <c r="F373">
        <f t="shared" si="61"/>
        <v>1</v>
      </c>
      <c r="G373">
        <f>PMTable!Y371</f>
        <v>1400</v>
      </c>
      <c r="H373">
        <f t="shared" si="62"/>
        <v>1</v>
      </c>
      <c r="I373">
        <f>PMTable!Z371</f>
        <v>2500</v>
      </c>
      <c r="J373">
        <f t="shared" si="63"/>
        <v>1</v>
      </c>
      <c r="L373">
        <v>368</v>
      </c>
      <c r="M373">
        <f>PMTable!AE371</f>
        <v>64.268455588184949</v>
      </c>
      <c r="N373">
        <f t="shared" si="64"/>
        <v>0</v>
      </c>
      <c r="O373">
        <f>PMTable!AF371</f>
        <v>22</v>
      </c>
      <c r="P373">
        <f t="shared" si="65"/>
        <v>1</v>
      </c>
      <c r="Q373">
        <f>PMTable!AG371</f>
        <v>6.7445316601319787</v>
      </c>
      <c r="R373">
        <f t="shared" si="66"/>
        <v>1</v>
      </c>
      <c r="S373">
        <f>PMTable!AH371</f>
        <v>0</v>
      </c>
      <c r="T373">
        <f t="shared" si="67"/>
        <v>1</v>
      </c>
      <c r="V373">
        <v>368</v>
      </c>
      <c r="W373">
        <f>PMTable!O371</f>
        <v>0.73026275041070754</v>
      </c>
      <c r="X373">
        <f t="shared" si="68"/>
        <v>0</v>
      </c>
      <c r="Y373">
        <f>PMTable!P371</f>
        <v>0.92566753708204141</v>
      </c>
      <c r="Z373">
        <f t="shared" si="69"/>
        <v>0</v>
      </c>
      <c r="AA373">
        <f>PMTable!Q371</f>
        <v>0.97284527785588892</v>
      </c>
      <c r="AB373">
        <f t="shared" si="70"/>
        <v>0</v>
      </c>
      <c r="AC373">
        <f>PMTable!R371</f>
        <v>1</v>
      </c>
      <c r="AD373">
        <f t="shared" si="71"/>
        <v>0</v>
      </c>
    </row>
    <row r="374" spans="2:30" x14ac:dyDescent="0.25">
      <c r="B374">
        <v>369</v>
      </c>
      <c r="C374">
        <f>PMTable!W372</f>
        <v>1400</v>
      </c>
      <c r="D374">
        <f t="shared" si="60"/>
        <v>1</v>
      </c>
      <c r="E374">
        <f>PMTable!X372</f>
        <v>2600</v>
      </c>
      <c r="F374">
        <f t="shared" si="61"/>
        <v>1</v>
      </c>
      <c r="G374">
        <f>PMTable!Y372</f>
        <v>3800</v>
      </c>
      <c r="H374">
        <f t="shared" si="62"/>
        <v>1</v>
      </c>
      <c r="I374">
        <f>PMTable!Z372</f>
        <v>3600</v>
      </c>
      <c r="J374">
        <f t="shared" si="63"/>
        <v>1</v>
      </c>
      <c r="L374">
        <v>369</v>
      </c>
      <c r="M374">
        <f>PMTable!AE372</f>
        <v>20.874310124408659</v>
      </c>
      <c r="N374">
        <f t="shared" si="64"/>
        <v>1</v>
      </c>
      <c r="O374">
        <f>PMTable!AF372</f>
        <v>32.44271977782482</v>
      </c>
      <c r="P374">
        <f t="shared" si="65"/>
        <v>1</v>
      </c>
      <c r="Q374">
        <f>PMTable!AG372</f>
        <v>48.249870682293505</v>
      </c>
      <c r="R374">
        <f t="shared" si="66"/>
        <v>1</v>
      </c>
      <c r="S374">
        <f>PMTable!AH372</f>
        <v>3.0984080808708048</v>
      </c>
      <c r="T374">
        <f t="shared" si="67"/>
        <v>1</v>
      </c>
      <c r="V374">
        <v>369</v>
      </c>
      <c r="W374">
        <f>PMTable!O372</f>
        <v>0.85226530353958485</v>
      </c>
      <c r="X374">
        <f t="shared" si="68"/>
        <v>0</v>
      </c>
      <c r="Y374">
        <f>PMTable!P372</f>
        <v>0.92169553551606975</v>
      </c>
      <c r="Z374">
        <f t="shared" si="69"/>
        <v>0</v>
      </c>
      <c r="AA374">
        <f>PMTable!Q372</f>
        <v>0.83555249611991045</v>
      </c>
      <c r="AB374">
        <f t="shared" si="70"/>
        <v>0</v>
      </c>
      <c r="AC374">
        <f>PMTable!R372</f>
        <v>0.98896426607565768</v>
      </c>
      <c r="AD374">
        <f t="shared" si="71"/>
        <v>0</v>
      </c>
    </row>
    <row r="375" spans="2:30" x14ac:dyDescent="0.25">
      <c r="B375">
        <v>370</v>
      </c>
      <c r="C375">
        <f>PMTable!W373</f>
        <v>2450</v>
      </c>
      <c r="D375">
        <f t="shared" si="60"/>
        <v>1</v>
      </c>
      <c r="E375">
        <f>PMTable!X373</f>
        <v>3000</v>
      </c>
      <c r="F375">
        <f t="shared" si="61"/>
        <v>1</v>
      </c>
      <c r="G375">
        <f>PMTable!Y373</f>
        <v>3000</v>
      </c>
      <c r="H375">
        <f t="shared" si="62"/>
        <v>1</v>
      </c>
      <c r="I375">
        <f>PMTable!Z373</f>
        <v>4700</v>
      </c>
      <c r="J375">
        <f t="shared" si="63"/>
        <v>1</v>
      </c>
      <c r="L375">
        <v>370</v>
      </c>
      <c r="M375">
        <f>PMTable!AE373</f>
        <v>30</v>
      </c>
      <c r="N375">
        <f t="shared" si="64"/>
        <v>1</v>
      </c>
      <c r="O375">
        <f>PMTable!AF373</f>
        <v>30.650753104868144</v>
      </c>
      <c r="P375">
        <f t="shared" si="65"/>
        <v>1</v>
      </c>
      <c r="Q375">
        <f>PMTable!AG373</f>
        <v>65.494264210495814</v>
      </c>
      <c r="R375">
        <f t="shared" si="66"/>
        <v>0</v>
      </c>
      <c r="S375">
        <f>PMTable!AH373</f>
        <v>7.4048342737726447</v>
      </c>
      <c r="T375">
        <f t="shared" si="67"/>
        <v>1</v>
      </c>
      <c r="V375">
        <v>370</v>
      </c>
      <c r="W375">
        <f>PMTable!O373</f>
        <v>0.67429637428866684</v>
      </c>
      <c r="X375">
        <f t="shared" si="68"/>
        <v>1</v>
      </c>
      <c r="Y375">
        <f>PMTable!P373</f>
        <v>0.90212558537603604</v>
      </c>
      <c r="Z375">
        <f t="shared" si="69"/>
        <v>0</v>
      </c>
      <c r="AA375">
        <f>PMTable!Q373</f>
        <v>0.8825593683858064</v>
      </c>
      <c r="AB375">
        <f t="shared" si="70"/>
        <v>0</v>
      </c>
      <c r="AC375">
        <f>PMTable!R373</f>
        <v>0.97167164209897772</v>
      </c>
      <c r="AD375">
        <f t="shared" si="71"/>
        <v>0</v>
      </c>
    </row>
    <row r="376" spans="2:30" x14ac:dyDescent="0.25">
      <c r="B376">
        <v>371</v>
      </c>
      <c r="C376">
        <f>PMTable!W374</f>
        <v>2000</v>
      </c>
      <c r="D376">
        <f t="shared" si="60"/>
        <v>1</v>
      </c>
      <c r="E376">
        <f>PMTable!X374</f>
        <v>3400</v>
      </c>
      <c r="F376">
        <f t="shared" si="61"/>
        <v>1</v>
      </c>
      <c r="G376">
        <f>PMTable!Y374</f>
        <v>3000</v>
      </c>
      <c r="H376">
        <f t="shared" si="62"/>
        <v>1</v>
      </c>
      <c r="I376">
        <f>PMTable!Z374</f>
        <v>2500</v>
      </c>
      <c r="J376">
        <f t="shared" si="63"/>
        <v>1</v>
      </c>
      <c r="L376">
        <v>371</v>
      </c>
      <c r="M376">
        <f>PMTable!AE374</f>
        <v>98.725285633886543</v>
      </c>
      <c r="N376">
        <f t="shared" si="64"/>
        <v>0</v>
      </c>
      <c r="O376">
        <f>PMTable!AF374</f>
        <v>47.240989736190102</v>
      </c>
      <c r="P376">
        <f t="shared" si="65"/>
        <v>1</v>
      </c>
      <c r="Q376">
        <f>PMTable!AG374</f>
        <v>62.696777604292663</v>
      </c>
      <c r="R376">
        <f t="shared" si="66"/>
        <v>0</v>
      </c>
      <c r="S376">
        <f>PMTable!AH374</f>
        <v>0</v>
      </c>
      <c r="T376">
        <f t="shared" si="67"/>
        <v>1</v>
      </c>
      <c r="V376">
        <v>371</v>
      </c>
      <c r="W376">
        <f>PMTable!O374</f>
        <v>0.68497898412158076</v>
      </c>
      <c r="X376">
        <f t="shared" si="68"/>
        <v>1</v>
      </c>
      <c r="Y376">
        <f>PMTable!P374</f>
        <v>0.84983693173114938</v>
      </c>
      <c r="Z376">
        <f t="shared" si="69"/>
        <v>0</v>
      </c>
      <c r="AA376">
        <f>PMTable!Q374</f>
        <v>0.83772173354155921</v>
      </c>
      <c r="AB376">
        <f t="shared" si="70"/>
        <v>0</v>
      </c>
      <c r="AC376">
        <f>PMTable!R374</f>
        <v>1</v>
      </c>
      <c r="AD376">
        <f t="shared" si="71"/>
        <v>0</v>
      </c>
    </row>
    <row r="377" spans="2:30" x14ac:dyDescent="0.25">
      <c r="B377">
        <v>372</v>
      </c>
      <c r="C377">
        <f>PMTable!W375</f>
        <v>1250</v>
      </c>
      <c r="D377">
        <f t="shared" si="60"/>
        <v>1</v>
      </c>
      <c r="E377">
        <f>PMTable!X375</f>
        <v>2600</v>
      </c>
      <c r="F377">
        <f t="shared" si="61"/>
        <v>1</v>
      </c>
      <c r="G377">
        <f>PMTable!Y375</f>
        <v>2200</v>
      </c>
      <c r="H377">
        <f t="shared" si="62"/>
        <v>1</v>
      </c>
      <c r="I377">
        <f>PMTable!Z375</f>
        <v>3600</v>
      </c>
      <c r="J377">
        <f t="shared" si="63"/>
        <v>1</v>
      </c>
      <c r="L377">
        <v>372</v>
      </c>
      <c r="M377">
        <f>PMTable!AE375</f>
        <v>30.113072262727922</v>
      </c>
      <c r="N377">
        <f t="shared" si="64"/>
        <v>1</v>
      </c>
      <c r="O377">
        <f>PMTable!AF375</f>
        <v>51.017322736235371</v>
      </c>
      <c r="P377">
        <f t="shared" si="65"/>
        <v>1</v>
      </c>
      <c r="Q377">
        <f>PMTable!AG375</f>
        <v>35.402876452902433</v>
      </c>
      <c r="R377">
        <f t="shared" si="66"/>
        <v>1</v>
      </c>
      <c r="S377">
        <f>PMTable!AH375</f>
        <v>4.6193035672331755</v>
      </c>
      <c r="T377">
        <f t="shared" si="67"/>
        <v>1</v>
      </c>
      <c r="V377">
        <v>372</v>
      </c>
      <c r="W377">
        <f>PMTable!O375</f>
        <v>0.84150669485186969</v>
      </c>
      <c r="X377">
        <f t="shared" si="68"/>
        <v>0</v>
      </c>
      <c r="Y377">
        <f>PMTable!P375</f>
        <v>0.85599157814484528</v>
      </c>
      <c r="Z377">
        <f t="shared" si="69"/>
        <v>0</v>
      </c>
      <c r="AA377">
        <f>PMTable!Q375</f>
        <v>0.91904324833123807</v>
      </c>
      <c r="AB377">
        <f t="shared" si="70"/>
        <v>0</v>
      </c>
      <c r="AC377">
        <f>PMTable!R375</f>
        <v>0.98517863598479083</v>
      </c>
      <c r="AD377">
        <f t="shared" si="71"/>
        <v>0</v>
      </c>
    </row>
    <row r="378" spans="2:30" x14ac:dyDescent="0.25">
      <c r="B378">
        <v>373</v>
      </c>
      <c r="C378">
        <f>PMTable!W376</f>
        <v>1550</v>
      </c>
      <c r="D378">
        <f t="shared" si="60"/>
        <v>1</v>
      </c>
      <c r="E378">
        <f>PMTable!X376</f>
        <v>2200</v>
      </c>
      <c r="F378">
        <f t="shared" si="61"/>
        <v>1</v>
      </c>
      <c r="G378">
        <f>PMTable!Y376</f>
        <v>3400</v>
      </c>
      <c r="H378">
        <f t="shared" si="62"/>
        <v>1</v>
      </c>
      <c r="I378">
        <f>PMTable!Z376</f>
        <v>4700</v>
      </c>
      <c r="J378">
        <f t="shared" si="63"/>
        <v>1</v>
      </c>
      <c r="L378">
        <v>373</v>
      </c>
      <c r="M378">
        <f>PMTable!AE376</f>
        <v>80.902392073278634</v>
      </c>
      <c r="N378">
        <f t="shared" si="64"/>
        <v>0</v>
      </c>
      <c r="O378">
        <f>PMTable!AF376</f>
        <v>19.092395028551117</v>
      </c>
      <c r="P378">
        <f t="shared" si="65"/>
        <v>1</v>
      </c>
      <c r="Q378">
        <f>PMTable!AG376</f>
        <v>72.372318279843824</v>
      </c>
      <c r="R378">
        <f t="shared" si="66"/>
        <v>0</v>
      </c>
      <c r="S378">
        <f>PMTable!AH376</f>
        <v>4</v>
      </c>
      <c r="T378">
        <f t="shared" si="67"/>
        <v>1</v>
      </c>
      <c r="V378">
        <v>373</v>
      </c>
      <c r="W378">
        <f>PMTable!O376</f>
        <v>0.77019410929515353</v>
      </c>
      <c r="X378">
        <f t="shared" si="68"/>
        <v>0</v>
      </c>
      <c r="Y378">
        <f>PMTable!P376</f>
        <v>0.91595969399602162</v>
      </c>
      <c r="Z378">
        <f t="shared" si="69"/>
        <v>0</v>
      </c>
      <c r="AA378">
        <f>PMTable!Q376</f>
        <v>0.81942550277377757</v>
      </c>
      <c r="AB378">
        <f t="shared" si="70"/>
        <v>0</v>
      </c>
      <c r="AC378">
        <f>PMTable!R376</f>
        <v>0.98123955986776068</v>
      </c>
      <c r="AD378">
        <f t="shared" si="71"/>
        <v>0</v>
      </c>
    </row>
    <row r="379" spans="2:30" x14ac:dyDescent="0.25">
      <c r="B379">
        <v>374</v>
      </c>
      <c r="C379">
        <f>PMTable!W377</f>
        <v>2000</v>
      </c>
      <c r="D379">
        <f t="shared" si="60"/>
        <v>1</v>
      </c>
      <c r="E379">
        <f>PMTable!X377</f>
        <v>2000</v>
      </c>
      <c r="F379">
        <f t="shared" si="61"/>
        <v>1</v>
      </c>
      <c r="G379">
        <f>PMTable!Y377</f>
        <v>3400</v>
      </c>
      <c r="H379">
        <f t="shared" si="62"/>
        <v>1</v>
      </c>
      <c r="I379">
        <f>PMTable!Z377</f>
        <v>4700</v>
      </c>
      <c r="J379">
        <f t="shared" si="63"/>
        <v>1</v>
      </c>
      <c r="L379">
        <v>374</v>
      </c>
      <c r="M379">
        <f>PMTable!AE377</f>
        <v>144.76522455958897</v>
      </c>
      <c r="N379">
        <f t="shared" si="64"/>
        <v>0</v>
      </c>
      <c r="O379">
        <f>PMTable!AF377</f>
        <v>42.513917623499282</v>
      </c>
      <c r="P379">
        <f t="shared" si="65"/>
        <v>1</v>
      </c>
      <c r="Q379">
        <f>PMTable!AG377</f>
        <v>77.534762279643672</v>
      </c>
      <c r="R379">
        <f t="shared" si="66"/>
        <v>0</v>
      </c>
      <c r="S379">
        <f>PMTable!AH377</f>
        <v>13.173540999178426</v>
      </c>
      <c r="T379">
        <f t="shared" si="67"/>
        <v>1</v>
      </c>
      <c r="V379">
        <v>374</v>
      </c>
      <c r="W379">
        <f>PMTable!O377</f>
        <v>0.65457583008975206</v>
      </c>
      <c r="X379">
        <f t="shared" si="68"/>
        <v>1</v>
      </c>
      <c r="Y379">
        <f>PMTable!P377</f>
        <v>0.91906861063634371</v>
      </c>
      <c r="Z379">
        <f t="shared" si="69"/>
        <v>0</v>
      </c>
      <c r="AA379">
        <f>PMTable!Q377</f>
        <v>0.78135100701624649</v>
      </c>
      <c r="AB379">
        <f t="shared" si="70"/>
        <v>0</v>
      </c>
      <c r="AC379">
        <f>PMTable!R377</f>
        <v>0.9681262075311633</v>
      </c>
      <c r="AD379">
        <f t="shared" si="71"/>
        <v>0</v>
      </c>
    </row>
    <row r="380" spans="2:30" x14ac:dyDescent="0.25">
      <c r="B380">
        <v>375</v>
      </c>
      <c r="C380">
        <f>PMTable!W378</f>
        <v>1400</v>
      </c>
      <c r="D380">
        <f t="shared" si="60"/>
        <v>1</v>
      </c>
      <c r="E380">
        <f>PMTable!X378</f>
        <v>3800</v>
      </c>
      <c r="F380">
        <f t="shared" si="61"/>
        <v>1</v>
      </c>
      <c r="G380">
        <f>PMTable!Y378</f>
        <v>3400</v>
      </c>
      <c r="H380">
        <f t="shared" si="62"/>
        <v>1</v>
      </c>
      <c r="I380">
        <f>PMTable!Z378</f>
        <v>2500</v>
      </c>
      <c r="J380">
        <f t="shared" si="63"/>
        <v>1</v>
      </c>
      <c r="L380">
        <v>375</v>
      </c>
      <c r="M380">
        <f>PMTable!AE378</f>
        <v>20.974597261888825</v>
      </c>
      <c r="N380">
        <f t="shared" si="64"/>
        <v>1</v>
      </c>
      <c r="O380">
        <f>PMTable!AF378</f>
        <v>76.724511517991957</v>
      </c>
      <c r="P380">
        <f t="shared" si="65"/>
        <v>0</v>
      </c>
      <c r="Q380">
        <f>PMTable!AG378</f>
        <v>64.149017236352876</v>
      </c>
      <c r="R380">
        <f t="shared" si="66"/>
        <v>0</v>
      </c>
      <c r="S380">
        <f>PMTable!AH378</f>
        <v>0</v>
      </c>
      <c r="T380">
        <f t="shared" si="67"/>
        <v>1</v>
      </c>
      <c r="V380">
        <v>375</v>
      </c>
      <c r="W380">
        <f>PMTable!O378</f>
        <v>0.80555443984938635</v>
      </c>
      <c r="X380">
        <f t="shared" si="68"/>
        <v>0</v>
      </c>
      <c r="Y380">
        <f>PMTable!P378</f>
        <v>0.85935931620081951</v>
      </c>
      <c r="Z380">
        <f t="shared" si="69"/>
        <v>0</v>
      </c>
      <c r="AA380">
        <f>PMTable!Q378</f>
        <v>0.82885409568368218</v>
      </c>
      <c r="AB380">
        <f t="shared" si="70"/>
        <v>0</v>
      </c>
      <c r="AC380">
        <f>PMTable!R378</f>
        <v>1</v>
      </c>
      <c r="AD380">
        <f t="shared" si="71"/>
        <v>0</v>
      </c>
    </row>
    <row r="381" spans="2:30" x14ac:dyDescent="0.25">
      <c r="B381">
        <v>376</v>
      </c>
      <c r="C381">
        <f>PMTable!W379</f>
        <v>1400</v>
      </c>
      <c r="D381">
        <f t="shared" si="60"/>
        <v>1</v>
      </c>
      <c r="E381">
        <f>PMTable!X379</f>
        <v>3000</v>
      </c>
      <c r="F381">
        <f t="shared" si="61"/>
        <v>1</v>
      </c>
      <c r="G381">
        <f>PMTable!Y379</f>
        <v>3000</v>
      </c>
      <c r="H381">
        <f t="shared" si="62"/>
        <v>1</v>
      </c>
      <c r="I381">
        <f>PMTable!Z379</f>
        <v>4700</v>
      </c>
      <c r="J381">
        <f t="shared" si="63"/>
        <v>1</v>
      </c>
      <c r="L381">
        <v>376</v>
      </c>
      <c r="M381">
        <f>PMTable!AE379</f>
        <v>46.654107732150258</v>
      </c>
      <c r="N381">
        <f t="shared" si="64"/>
        <v>1</v>
      </c>
      <c r="O381">
        <f>PMTable!AF379</f>
        <v>51.724512367658683</v>
      </c>
      <c r="P381">
        <f t="shared" si="65"/>
        <v>1</v>
      </c>
      <c r="Q381">
        <f>PMTable!AG379</f>
        <v>49.685705765416074</v>
      </c>
      <c r="R381">
        <f t="shared" si="66"/>
        <v>1</v>
      </c>
      <c r="S381">
        <f>PMTable!AH379</f>
        <v>12.921870948679306</v>
      </c>
      <c r="T381">
        <f t="shared" si="67"/>
        <v>1</v>
      </c>
      <c r="V381">
        <v>376</v>
      </c>
      <c r="W381">
        <f>PMTable!O379</f>
        <v>0.79369279673148863</v>
      </c>
      <c r="X381">
        <f t="shared" si="68"/>
        <v>0</v>
      </c>
      <c r="Y381">
        <f>PMTable!P379</f>
        <v>0.87381546177626235</v>
      </c>
      <c r="Z381">
        <f t="shared" si="69"/>
        <v>0</v>
      </c>
      <c r="AA381">
        <f>PMTable!Q379</f>
        <v>0.88824834649311368</v>
      </c>
      <c r="AB381">
        <f t="shared" si="70"/>
        <v>0</v>
      </c>
      <c r="AC381">
        <f>PMTable!R379</f>
        <v>0.9701196008089541</v>
      </c>
      <c r="AD381">
        <f t="shared" si="71"/>
        <v>0</v>
      </c>
    </row>
    <row r="382" spans="2:30" x14ac:dyDescent="0.25">
      <c r="B382">
        <v>377</v>
      </c>
      <c r="C382">
        <f>PMTable!W380</f>
        <v>2150</v>
      </c>
      <c r="D382">
        <f t="shared" si="60"/>
        <v>1</v>
      </c>
      <c r="E382">
        <f>PMTable!X380</f>
        <v>2400</v>
      </c>
      <c r="F382">
        <f t="shared" si="61"/>
        <v>1</v>
      </c>
      <c r="G382">
        <f>PMTable!Y380</f>
        <v>3000</v>
      </c>
      <c r="H382">
        <f t="shared" si="62"/>
        <v>1</v>
      </c>
      <c r="I382">
        <f>PMTable!Z380</f>
        <v>3600</v>
      </c>
      <c r="J382">
        <f t="shared" si="63"/>
        <v>1</v>
      </c>
      <c r="L382">
        <v>377</v>
      </c>
      <c r="M382">
        <f>PMTable!AE380</f>
        <v>86.146085938237405</v>
      </c>
      <c r="N382">
        <f t="shared" si="64"/>
        <v>0</v>
      </c>
      <c r="O382">
        <f>PMTable!AF380</f>
        <v>29.238020915137831</v>
      </c>
      <c r="P382">
        <f t="shared" si="65"/>
        <v>1</v>
      </c>
      <c r="Q382">
        <f>PMTable!AG380</f>
        <v>38.511685748832925</v>
      </c>
      <c r="R382">
        <f t="shared" si="66"/>
        <v>1</v>
      </c>
      <c r="S382">
        <f>PMTable!AH380</f>
        <v>5.8075393777403335</v>
      </c>
      <c r="T382">
        <f t="shared" si="67"/>
        <v>1</v>
      </c>
      <c r="V382">
        <v>377</v>
      </c>
      <c r="W382">
        <f>PMTable!O380</f>
        <v>0.71007707032658829</v>
      </c>
      <c r="X382">
        <f t="shared" si="68"/>
        <v>0</v>
      </c>
      <c r="Y382">
        <f>PMTable!P380</f>
        <v>0.91957412857730059</v>
      </c>
      <c r="Z382">
        <f t="shared" si="69"/>
        <v>0</v>
      </c>
      <c r="AA382">
        <f>PMTable!Q380</f>
        <v>0.87114512235335295</v>
      </c>
      <c r="AB382">
        <f t="shared" si="70"/>
        <v>0</v>
      </c>
      <c r="AC382">
        <f>PMTable!R380</f>
        <v>0.98415317696119142</v>
      </c>
      <c r="AD382">
        <f t="shared" si="71"/>
        <v>0</v>
      </c>
    </row>
    <row r="383" spans="2:30" x14ac:dyDescent="0.25">
      <c r="B383">
        <v>378</v>
      </c>
      <c r="C383">
        <f>PMTable!W381</f>
        <v>2000</v>
      </c>
      <c r="D383">
        <f t="shared" si="60"/>
        <v>1</v>
      </c>
      <c r="E383">
        <f>PMTable!X381</f>
        <v>2400</v>
      </c>
      <c r="F383">
        <f t="shared" si="61"/>
        <v>1</v>
      </c>
      <c r="G383">
        <f>PMTable!Y381</f>
        <v>2600</v>
      </c>
      <c r="H383">
        <f t="shared" si="62"/>
        <v>1</v>
      </c>
      <c r="I383">
        <f>PMTable!Z381</f>
        <v>3600</v>
      </c>
      <c r="J383">
        <f t="shared" si="63"/>
        <v>1</v>
      </c>
      <c r="L383">
        <v>378</v>
      </c>
      <c r="M383">
        <f>PMTable!AE381</f>
        <v>24</v>
      </c>
      <c r="N383">
        <f t="shared" si="64"/>
        <v>1</v>
      </c>
      <c r="O383">
        <f>PMTable!AF381</f>
        <v>21.012232296256226</v>
      </c>
      <c r="P383">
        <f t="shared" si="65"/>
        <v>1</v>
      </c>
      <c r="Q383">
        <f>PMTable!AG381</f>
        <v>30.665580415135526</v>
      </c>
      <c r="R383">
        <f t="shared" si="66"/>
        <v>1</v>
      </c>
      <c r="S383">
        <f>PMTable!AH381</f>
        <v>7.3272473375603919</v>
      </c>
      <c r="T383">
        <f t="shared" si="67"/>
        <v>1</v>
      </c>
      <c r="V383">
        <v>378</v>
      </c>
      <c r="W383">
        <f>PMTable!O381</f>
        <v>0.71060271686702448</v>
      </c>
      <c r="X383">
        <f t="shared" si="68"/>
        <v>0</v>
      </c>
      <c r="Y383">
        <f>PMTable!P381</f>
        <v>0.99212733459000835</v>
      </c>
      <c r="Z383">
        <f t="shared" si="69"/>
        <v>0</v>
      </c>
      <c r="AA383">
        <f>PMTable!Q381</f>
        <v>0.92377186216437446</v>
      </c>
      <c r="AB383">
        <f t="shared" si="70"/>
        <v>0</v>
      </c>
      <c r="AC383">
        <f>PMTable!R381</f>
        <v>0.98198000307618227</v>
      </c>
      <c r="AD383">
        <f t="shared" si="71"/>
        <v>0</v>
      </c>
    </row>
    <row r="384" spans="2:30" x14ac:dyDescent="0.25">
      <c r="B384">
        <v>379</v>
      </c>
      <c r="C384">
        <f>PMTable!W382</f>
        <v>1850</v>
      </c>
      <c r="D384">
        <f t="shared" si="60"/>
        <v>1</v>
      </c>
      <c r="E384">
        <f>PMTable!X382</f>
        <v>2000</v>
      </c>
      <c r="F384">
        <f t="shared" si="61"/>
        <v>1</v>
      </c>
      <c r="G384">
        <f>PMTable!Y382</f>
        <v>2600</v>
      </c>
      <c r="H384">
        <f t="shared" si="62"/>
        <v>1</v>
      </c>
      <c r="I384">
        <f>PMTable!Z382</f>
        <v>3600</v>
      </c>
      <c r="J384">
        <f t="shared" si="63"/>
        <v>1</v>
      </c>
      <c r="L384">
        <v>379</v>
      </c>
      <c r="M384">
        <f>PMTable!AE382</f>
        <v>69.166787584114786</v>
      </c>
      <c r="N384">
        <f t="shared" si="64"/>
        <v>0</v>
      </c>
      <c r="O384">
        <f>PMTable!AF382</f>
        <v>26.749453567934921</v>
      </c>
      <c r="P384">
        <f t="shared" si="65"/>
        <v>1</v>
      </c>
      <c r="Q384">
        <f>PMTable!AG382</f>
        <v>27.524732664189177</v>
      </c>
      <c r="R384">
        <f t="shared" si="66"/>
        <v>1</v>
      </c>
      <c r="S384">
        <f>PMTable!AH382</f>
        <v>4.3772127388540962</v>
      </c>
      <c r="T384">
        <f t="shared" si="67"/>
        <v>1</v>
      </c>
      <c r="V384">
        <v>379</v>
      </c>
      <c r="W384">
        <f>PMTable!O382</f>
        <v>0.69229469670359689</v>
      </c>
      <c r="X384">
        <f t="shared" si="68"/>
        <v>1</v>
      </c>
      <c r="Y384">
        <f>PMTable!P382</f>
        <v>0.92862795967626399</v>
      </c>
      <c r="Z384">
        <f t="shared" si="69"/>
        <v>0</v>
      </c>
      <c r="AA384">
        <f>PMTable!Q382</f>
        <v>0.86085228923245538</v>
      </c>
      <c r="AB384">
        <f t="shared" si="70"/>
        <v>0</v>
      </c>
      <c r="AC384">
        <f>PMTable!R382</f>
        <v>0.98740267952370808</v>
      </c>
      <c r="AD384">
        <f t="shared" si="71"/>
        <v>0</v>
      </c>
    </row>
    <row r="385" spans="2:30" x14ac:dyDescent="0.25">
      <c r="B385">
        <v>380</v>
      </c>
      <c r="C385">
        <f>PMTable!W383</f>
        <v>1850</v>
      </c>
      <c r="D385">
        <f t="shared" si="60"/>
        <v>1</v>
      </c>
      <c r="E385">
        <f>PMTable!X383</f>
        <v>2200</v>
      </c>
      <c r="F385">
        <f t="shared" si="61"/>
        <v>1</v>
      </c>
      <c r="G385">
        <f>PMTable!Y383</f>
        <v>1800</v>
      </c>
      <c r="H385">
        <f t="shared" si="62"/>
        <v>1</v>
      </c>
      <c r="I385">
        <f>PMTable!Z383</f>
        <v>3600</v>
      </c>
      <c r="J385">
        <f t="shared" si="63"/>
        <v>1</v>
      </c>
      <c r="L385">
        <v>380</v>
      </c>
      <c r="M385">
        <f>PMTable!AE383</f>
        <v>43.334305124705665</v>
      </c>
      <c r="N385">
        <f t="shared" si="64"/>
        <v>1</v>
      </c>
      <c r="O385">
        <f>PMTable!AF383</f>
        <v>37.880868500789852</v>
      </c>
      <c r="P385">
        <f t="shared" si="65"/>
        <v>1</v>
      </c>
      <c r="Q385">
        <f>PMTable!AG383</f>
        <v>15.31398608428124</v>
      </c>
      <c r="R385">
        <f t="shared" si="66"/>
        <v>1</v>
      </c>
      <c r="S385">
        <f>PMTable!AH383</f>
        <v>2</v>
      </c>
      <c r="T385">
        <f t="shared" si="67"/>
        <v>1</v>
      </c>
      <c r="V385">
        <v>380</v>
      </c>
      <c r="W385">
        <f>PMTable!O383</f>
        <v>0.73450320315146078</v>
      </c>
      <c r="X385">
        <f t="shared" si="68"/>
        <v>0</v>
      </c>
      <c r="Y385">
        <f>PMTable!P383</f>
        <v>0.92629222386709209</v>
      </c>
      <c r="Z385">
        <f t="shared" si="69"/>
        <v>0</v>
      </c>
      <c r="AA385">
        <f>PMTable!Q383</f>
        <v>0.94496016211268374</v>
      </c>
      <c r="AB385">
        <f t="shared" si="70"/>
        <v>0</v>
      </c>
      <c r="AC385">
        <f>PMTable!R383</f>
        <v>0.98890240192946444</v>
      </c>
      <c r="AD385">
        <f t="shared" si="71"/>
        <v>0</v>
      </c>
    </row>
    <row r="386" spans="2:30" x14ac:dyDescent="0.25">
      <c r="B386">
        <v>381</v>
      </c>
      <c r="C386">
        <f>PMTable!W384</f>
        <v>1400</v>
      </c>
      <c r="D386">
        <f t="shared" si="60"/>
        <v>1</v>
      </c>
      <c r="E386">
        <f>PMTable!X384</f>
        <v>3200</v>
      </c>
      <c r="F386">
        <f t="shared" si="61"/>
        <v>1</v>
      </c>
      <c r="G386">
        <f>PMTable!Y384</f>
        <v>1800</v>
      </c>
      <c r="H386">
        <f t="shared" si="62"/>
        <v>1</v>
      </c>
      <c r="I386">
        <f>PMTable!Z384</f>
        <v>2500</v>
      </c>
      <c r="J386">
        <f t="shared" si="63"/>
        <v>1</v>
      </c>
      <c r="L386">
        <v>381</v>
      </c>
      <c r="M386">
        <f>PMTable!AE384</f>
        <v>50.633605044626179</v>
      </c>
      <c r="N386">
        <f t="shared" si="64"/>
        <v>1</v>
      </c>
      <c r="O386">
        <f>PMTable!AF384</f>
        <v>52.728640957817575</v>
      </c>
      <c r="P386">
        <f t="shared" si="65"/>
        <v>1</v>
      </c>
      <c r="Q386">
        <f>PMTable!AG384</f>
        <v>17.803789738586453</v>
      </c>
      <c r="R386">
        <f t="shared" si="66"/>
        <v>1</v>
      </c>
      <c r="S386">
        <f>PMTable!AH384</f>
        <v>0</v>
      </c>
      <c r="T386">
        <f t="shared" si="67"/>
        <v>1</v>
      </c>
      <c r="V386">
        <v>381</v>
      </c>
      <c r="W386">
        <f>PMTable!O384</f>
        <v>0.80442283888470356</v>
      </c>
      <c r="X386">
        <f t="shared" si="68"/>
        <v>0</v>
      </c>
      <c r="Y386">
        <f>PMTable!P384</f>
        <v>0.90302255707849288</v>
      </c>
      <c r="Z386">
        <f t="shared" si="69"/>
        <v>0</v>
      </c>
      <c r="AA386">
        <f>PMTable!Q384</f>
        <v>0.94753068061041412</v>
      </c>
      <c r="AB386">
        <f t="shared" si="70"/>
        <v>0</v>
      </c>
      <c r="AC386">
        <f>PMTable!R384</f>
        <v>1</v>
      </c>
      <c r="AD386">
        <f t="shared" si="71"/>
        <v>0</v>
      </c>
    </row>
    <row r="387" spans="2:30" x14ac:dyDescent="0.25">
      <c r="B387">
        <v>382</v>
      </c>
      <c r="C387">
        <f>PMTable!W385</f>
        <v>1550</v>
      </c>
      <c r="D387">
        <f t="shared" si="60"/>
        <v>1</v>
      </c>
      <c r="E387">
        <f>PMTable!X385</f>
        <v>2600</v>
      </c>
      <c r="F387">
        <f t="shared" si="61"/>
        <v>1</v>
      </c>
      <c r="G387">
        <f>PMTable!Y385</f>
        <v>4200</v>
      </c>
      <c r="H387">
        <f t="shared" si="62"/>
        <v>1</v>
      </c>
      <c r="I387">
        <f>PMTable!Z385</f>
        <v>5800</v>
      </c>
      <c r="J387">
        <f t="shared" si="63"/>
        <v>0</v>
      </c>
      <c r="L387">
        <v>382</v>
      </c>
      <c r="M387">
        <f>PMTable!AE385</f>
        <v>45.71930352548361</v>
      </c>
      <c r="N387">
        <f t="shared" si="64"/>
        <v>1</v>
      </c>
      <c r="O387">
        <f>PMTable!AF385</f>
        <v>33.228561397396724</v>
      </c>
      <c r="P387">
        <f t="shared" si="65"/>
        <v>1</v>
      </c>
      <c r="Q387">
        <f>PMTable!AG385</f>
        <v>49.404786832734324</v>
      </c>
      <c r="R387">
        <f t="shared" si="66"/>
        <v>1</v>
      </c>
      <c r="S387">
        <f>PMTable!AH385</f>
        <v>16.111761344882428</v>
      </c>
      <c r="T387">
        <f t="shared" si="67"/>
        <v>1</v>
      </c>
      <c r="V387">
        <v>382</v>
      </c>
      <c r="W387">
        <f>PMTable!O385</f>
        <v>0.76797969509038089</v>
      </c>
      <c r="X387">
        <f t="shared" si="68"/>
        <v>0</v>
      </c>
      <c r="Y387">
        <f>PMTable!P385</f>
        <v>0.87865386749814467</v>
      </c>
      <c r="Z387">
        <f t="shared" si="69"/>
        <v>0</v>
      </c>
      <c r="AA387">
        <f>PMTable!Q385</f>
        <v>0.83431828477844616</v>
      </c>
      <c r="AB387">
        <f t="shared" si="70"/>
        <v>0</v>
      </c>
      <c r="AC387">
        <f>PMTable!R385</f>
        <v>0.96467207987446091</v>
      </c>
      <c r="AD387">
        <f t="shared" si="71"/>
        <v>0</v>
      </c>
    </row>
    <row r="388" spans="2:30" x14ac:dyDescent="0.25">
      <c r="B388">
        <v>383</v>
      </c>
      <c r="C388">
        <f>PMTable!W386</f>
        <v>2600</v>
      </c>
      <c r="D388">
        <f t="shared" si="60"/>
        <v>1</v>
      </c>
      <c r="E388">
        <f>PMTable!X386</f>
        <v>2600</v>
      </c>
      <c r="F388">
        <f t="shared" si="61"/>
        <v>1</v>
      </c>
      <c r="G388">
        <f>PMTable!Y386</f>
        <v>2200</v>
      </c>
      <c r="H388">
        <f t="shared" si="62"/>
        <v>1</v>
      </c>
      <c r="I388">
        <f>PMTable!Z386</f>
        <v>2500</v>
      </c>
      <c r="J388">
        <f t="shared" si="63"/>
        <v>1</v>
      </c>
      <c r="L388">
        <v>383</v>
      </c>
      <c r="M388">
        <f>PMTable!AE386</f>
        <v>107.38390463677824</v>
      </c>
      <c r="N388">
        <f t="shared" si="64"/>
        <v>0</v>
      </c>
      <c r="O388">
        <f>PMTable!AF386</f>
        <v>26.348159050252082</v>
      </c>
      <c r="P388">
        <f t="shared" si="65"/>
        <v>1</v>
      </c>
      <c r="Q388">
        <f>PMTable!AG386</f>
        <v>38.179400641442044</v>
      </c>
      <c r="R388">
        <f t="shared" si="66"/>
        <v>1</v>
      </c>
      <c r="S388">
        <f>PMTable!AH386</f>
        <v>0</v>
      </c>
      <c r="T388">
        <f t="shared" si="67"/>
        <v>1</v>
      </c>
      <c r="V388">
        <v>383</v>
      </c>
      <c r="W388">
        <f>PMTable!O386</f>
        <v>0.60943579683516047</v>
      </c>
      <c r="X388">
        <f t="shared" si="68"/>
        <v>1</v>
      </c>
      <c r="Y388">
        <f>PMTable!P386</f>
        <v>0.93319959858830659</v>
      </c>
      <c r="Z388">
        <f t="shared" si="69"/>
        <v>0</v>
      </c>
      <c r="AA388">
        <f>PMTable!Q386</f>
        <v>0.90843157105799532</v>
      </c>
      <c r="AB388">
        <f t="shared" si="70"/>
        <v>0</v>
      </c>
      <c r="AC388">
        <f>PMTable!R386</f>
        <v>1</v>
      </c>
      <c r="AD388">
        <f t="shared" si="71"/>
        <v>0</v>
      </c>
    </row>
    <row r="389" spans="2:30" x14ac:dyDescent="0.25">
      <c r="B389">
        <v>384</v>
      </c>
      <c r="C389">
        <f>PMTable!W387</f>
        <v>1250</v>
      </c>
      <c r="D389">
        <f t="shared" si="60"/>
        <v>1</v>
      </c>
      <c r="E389">
        <f>PMTable!X387</f>
        <v>2000</v>
      </c>
      <c r="F389">
        <f t="shared" si="61"/>
        <v>1</v>
      </c>
      <c r="G389">
        <f>PMTable!Y387</f>
        <v>2200</v>
      </c>
      <c r="H389">
        <f t="shared" si="62"/>
        <v>1</v>
      </c>
      <c r="I389">
        <f>PMTable!Z387</f>
        <v>3600</v>
      </c>
      <c r="J389">
        <f t="shared" si="63"/>
        <v>1</v>
      </c>
      <c r="L389">
        <v>384</v>
      </c>
      <c r="M389">
        <f>PMTable!AE387</f>
        <v>14</v>
      </c>
      <c r="N389">
        <f t="shared" si="64"/>
        <v>1</v>
      </c>
      <c r="O389">
        <f>PMTable!AF387</f>
        <v>21.099586110094965</v>
      </c>
      <c r="P389">
        <f t="shared" si="65"/>
        <v>1</v>
      </c>
      <c r="Q389">
        <f>PMTable!AG387</f>
        <v>31.735934578278908</v>
      </c>
      <c r="R389">
        <f t="shared" si="66"/>
        <v>1</v>
      </c>
      <c r="S389">
        <f>PMTable!AH387</f>
        <v>8.2943536397823792</v>
      </c>
      <c r="T389">
        <f t="shared" si="67"/>
        <v>1</v>
      </c>
      <c r="V389">
        <v>384</v>
      </c>
      <c r="W389">
        <f>PMTable!O387</f>
        <v>0.82468524367102702</v>
      </c>
      <c r="X389">
        <f t="shared" si="68"/>
        <v>0</v>
      </c>
      <c r="Y389">
        <f>PMTable!P387</f>
        <v>0.93829253113381994</v>
      </c>
      <c r="Z389">
        <f t="shared" si="69"/>
        <v>0</v>
      </c>
      <c r="AA389">
        <f>PMTable!Q387</f>
        <v>0.91382619495790418</v>
      </c>
      <c r="AB389">
        <f t="shared" si="70"/>
        <v>0</v>
      </c>
      <c r="AC389">
        <f>PMTable!R387</f>
        <v>0.98192744074089622</v>
      </c>
      <c r="AD389">
        <f t="shared" si="71"/>
        <v>0</v>
      </c>
    </row>
    <row r="390" spans="2:30" x14ac:dyDescent="0.25">
      <c r="B390">
        <v>385</v>
      </c>
      <c r="C390">
        <f>PMTable!W388</f>
        <v>1850</v>
      </c>
      <c r="D390">
        <f t="shared" si="60"/>
        <v>1</v>
      </c>
      <c r="E390">
        <f>PMTable!X388</f>
        <v>2400</v>
      </c>
      <c r="F390">
        <f t="shared" si="61"/>
        <v>1</v>
      </c>
      <c r="G390">
        <f>PMTable!Y388</f>
        <v>4200</v>
      </c>
      <c r="H390">
        <f t="shared" si="62"/>
        <v>1</v>
      </c>
      <c r="I390">
        <f>PMTable!Z388</f>
        <v>3600</v>
      </c>
      <c r="J390">
        <f t="shared" si="63"/>
        <v>1</v>
      </c>
      <c r="L390">
        <v>385</v>
      </c>
      <c r="M390">
        <f>PMTable!AE388</f>
        <v>43.1277904137619</v>
      </c>
      <c r="N390">
        <f t="shared" si="64"/>
        <v>1</v>
      </c>
      <c r="O390">
        <f>PMTable!AF388</f>
        <v>35.081184327498065</v>
      </c>
      <c r="P390">
        <f t="shared" si="65"/>
        <v>1</v>
      </c>
      <c r="Q390">
        <f>PMTable!AG388</f>
        <v>100.76710618738606</v>
      </c>
      <c r="R390">
        <f t="shared" si="66"/>
        <v>0</v>
      </c>
      <c r="S390">
        <f>PMTable!AH388</f>
        <v>2.5746704082755247</v>
      </c>
      <c r="T390">
        <f t="shared" si="67"/>
        <v>1</v>
      </c>
      <c r="V390">
        <v>385</v>
      </c>
      <c r="W390">
        <f>PMTable!O388</f>
        <v>0.79282189815508619</v>
      </c>
      <c r="X390">
        <f t="shared" si="68"/>
        <v>0</v>
      </c>
      <c r="Y390">
        <f>PMTable!P388</f>
        <v>0.897147470072582</v>
      </c>
      <c r="Z390">
        <f t="shared" si="69"/>
        <v>0</v>
      </c>
      <c r="AA390">
        <f>PMTable!Q388</f>
        <v>0.7839630925256259</v>
      </c>
      <c r="AB390">
        <f t="shared" si="70"/>
        <v>0</v>
      </c>
      <c r="AC390">
        <f>PMTable!R388</f>
        <v>0.98900402069229709</v>
      </c>
      <c r="AD390">
        <f t="shared" si="71"/>
        <v>0</v>
      </c>
    </row>
    <row r="391" spans="2:30" x14ac:dyDescent="0.25">
      <c r="B391">
        <v>386</v>
      </c>
      <c r="C391">
        <f>PMTable!W389</f>
        <v>1100</v>
      </c>
      <c r="D391">
        <f t="shared" ref="D391:D454" si="72">IF(C391&lt;$C$4,1,0)</f>
        <v>1</v>
      </c>
      <c r="E391">
        <f>PMTable!X389</f>
        <v>3000</v>
      </c>
      <c r="F391">
        <f t="shared" ref="F391:F454" si="73">IF(E391&lt;$E$4,1,0)</f>
        <v>1</v>
      </c>
      <c r="G391">
        <f>PMTable!Y389</f>
        <v>3000</v>
      </c>
      <c r="H391">
        <f t="shared" ref="H391:H454" si="74">IF(G391&lt;$G$4,1,0)</f>
        <v>1</v>
      </c>
      <c r="I391">
        <f>PMTable!Z389</f>
        <v>2500</v>
      </c>
      <c r="J391">
        <f t="shared" ref="J391:J454" si="75">IF(I391&lt;$I$4,1,0)</f>
        <v>1</v>
      </c>
      <c r="L391">
        <v>386</v>
      </c>
      <c r="M391">
        <f>PMTable!AE389</f>
        <v>66.614105833428056</v>
      </c>
      <c r="N391">
        <f t="shared" ref="N391:N454" si="76">IF(M391&lt;$M$4,1,0)</f>
        <v>0</v>
      </c>
      <c r="O391">
        <f>PMTable!AF389</f>
        <v>47.462468457320384</v>
      </c>
      <c r="P391">
        <f t="shared" ref="P391:P454" si="77">IF(O391&lt;$O$4,1,0)</f>
        <v>1</v>
      </c>
      <c r="Q391">
        <f>PMTable!AG389</f>
        <v>72.891362599248822</v>
      </c>
      <c r="R391">
        <f t="shared" ref="R391:R454" si="78">IF(Q391&lt;$Q$4,1,0)</f>
        <v>0</v>
      </c>
      <c r="S391">
        <f>PMTable!AH389</f>
        <v>0</v>
      </c>
      <c r="T391">
        <f t="shared" ref="T391:T454" si="79">IF(S391&lt;$S$4,1,0)</f>
        <v>1</v>
      </c>
      <c r="V391">
        <v>386</v>
      </c>
      <c r="W391">
        <f>PMTable!O389</f>
        <v>0.84954358946436181</v>
      </c>
      <c r="X391">
        <f t="shared" ref="X391:X454" si="80">IF(W391&lt;$W$4,1,0)</f>
        <v>0</v>
      </c>
      <c r="Y391">
        <f>PMTable!P389</f>
        <v>0.88054316900655449</v>
      </c>
      <c r="Z391">
        <f t="shared" ref="Z391:Z454" si="81">IF(Y391&lt;$Y$4,1,0)</f>
        <v>0</v>
      </c>
      <c r="AA391">
        <f>PMTable!Q389</f>
        <v>0.86411250355130675</v>
      </c>
      <c r="AB391">
        <f t="shared" ref="AB391:AB454" si="82">IF(AA391&lt;$AA$4,1,0)</f>
        <v>0</v>
      </c>
      <c r="AC391">
        <f>PMTable!R389</f>
        <v>1</v>
      </c>
      <c r="AD391">
        <f t="shared" ref="AD391:AD454" si="83">IF(AC391&lt;$AC$4,1,0)</f>
        <v>0</v>
      </c>
    </row>
    <row r="392" spans="2:30" x14ac:dyDescent="0.25">
      <c r="B392">
        <v>387</v>
      </c>
      <c r="C392">
        <f>PMTable!W390</f>
        <v>1850</v>
      </c>
      <c r="D392">
        <f t="shared" si="72"/>
        <v>1</v>
      </c>
      <c r="E392">
        <f>PMTable!X390</f>
        <v>2600</v>
      </c>
      <c r="F392">
        <f t="shared" si="73"/>
        <v>1</v>
      </c>
      <c r="G392">
        <f>PMTable!Y390</f>
        <v>1800</v>
      </c>
      <c r="H392">
        <f t="shared" si="74"/>
        <v>1</v>
      </c>
      <c r="I392">
        <f>PMTable!Z390</f>
        <v>3600</v>
      </c>
      <c r="J392">
        <f t="shared" si="75"/>
        <v>1</v>
      </c>
      <c r="L392">
        <v>387</v>
      </c>
      <c r="M392">
        <f>PMTable!AE390</f>
        <v>22</v>
      </c>
      <c r="N392">
        <f t="shared" si="76"/>
        <v>1</v>
      </c>
      <c r="O392">
        <f>PMTable!AF390</f>
        <v>22</v>
      </c>
      <c r="P392">
        <f t="shared" si="77"/>
        <v>1</v>
      </c>
      <c r="Q392">
        <f>PMTable!AG390</f>
        <v>25.704124107330905</v>
      </c>
      <c r="R392">
        <f t="shared" si="78"/>
        <v>1</v>
      </c>
      <c r="S392">
        <f>PMTable!AH390</f>
        <v>5.0445717936034358</v>
      </c>
      <c r="T392">
        <f t="shared" si="79"/>
        <v>1</v>
      </c>
      <c r="V392">
        <v>387</v>
      </c>
      <c r="W392">
        <f>PMTable!O390</f>
        <v>0.73106520601784997</v>
      </c>
      <c r="X392">
        <f t="shared" si="80"/>
        <v>0</v>
      </c>
      <c r="Y392">
        <f>PMTable!P390</f>
        <v>0.92503350482019631</v>
      </c>
      <c r="Z392">
        <f t="shared" si="81"/>
        <v>0</v>
      </c>
      <c r="AA392">
        <f>PMTable!Q390</f>
        <v>0.93592712679269596</v>
      </c>
      <c r="AB392">
        <f t="shared" si="82"/>
        <v>0</v>
      </c>
      <c r="AC392">
        <f>PMTable!R390</f>
        <v>0.98847233603063511</v>
      </c>
      <c r="AD392">
        <f t="shared" si="83"/>
        <v>0</v>
      </c>
    </row>
    <row r="393" spans="2:30" x14ac:dyDescent="0.25">
      <c r="B393">
        <v>388</v>
      </c>
      <c r="C393">
        <f>PMTable!W391</f>
        <v>1100</v>
      </c>
      <c r="D393">
        <f t="shared" si="72"/>
        <v>1</v>
      </c>
      <c r="E393">
        <f>PMTable!X391</f>
        <v>2000</v>
      </c>
      <c r="F393">
        <f t="shared" si="73"/>
        <v>1</v>
      </c>
      <c r="G393">
        <f>PMTable!Y391</f>
        <v>3000</v>
      </c>
      <c r="H393">
        <f t="shared" si="74"/>
        <v>1</v>
      </c>
      <c r="I393">
        <f>PMTable!Z391</f>
        <v>3600</v>
      </c>
      <c r="J393">
        <f t="shared" si="75"/>
        <v>1</v>
      </c>
      <c r="L393">
        <v>388</v>
      </c>
      <c r="M393">
        <f>PMTable!AE391</f>
        <v>40.592629148352614</v>
      </c>
      <c r="N393">
        <f t="shared" si="76"/>
        <v>1</v>
      </c>
      <c r="O393">
        <f>PMTable!AF391</f>
        <v>16</v>
      </c>
      <c r="P393">
        <f t="shared" si="77"/>
        <v>1</v>
      </c>
      <c r="Q393">
        <f>PMTable!AG391</f>
        <v>68.537796506684799</v>
      </c>
      <c r="R393">
        <f t="shared" si="78"/>
        <v>0</v>
      </c>
      <c r="S393">
        <f>PMTable!AH391</f>
        <v>7.0723078743440784</v>
      </c>
      <c r="T393">
        <f t="shared" si="79"/>
        <v>1</v>
      </c>
      <c r="V393">
        <v>388</v>
      </c>
      <c r="W393">
        <f>PMTable!O391</f>
        <v>0.84879246048598911</v>
      </c>
      <c r="X393">
        <f t="shared" si="80"/>
        <v>0</v>
      </c>
      <c r="Y393">
        <f>PMTable!P391</f>
        <v>0.90791509744501864</v>
      </c>
      <c r="Z393">
        <f t="shared" si="81"/>
        <v>0</v>
      </c>
      <c r="AA393">
        <f>PMTable!Q391</f>
        <v>0.80589874152414276</v>
      </c>
      <c r="AB393">
        <f t="shared" si="82"/>
        <v>0</v>
      </c>
      <c r="AC393">
        <f>PMTable!R391</f>
        <v>0.98343333714227377</v>
      </c>
      <c r="AD393">
        <f t="shared" si="83"/>
        <v>0</v>
      </c>
    </row>
    <row r="394" spans="2:30" x14ac:dyDescent="0.25">
      <c r="B394">
        <v>389</v>
      </c>
      <c r="C394">
        <f>PMTable!W392</f>
        <v>2150</v>
      </c>
      <c r="D394">
        <f t="shared" si="72"/>
        <v>1</v>
      </c>
      <c r="E394">
        <f>PMTable!X392</f>
        <v>3400</v>
      </c>
      <c r="F394">
        <f t="shared" si="73"/>
        <v>1</v>
      </c>
      <c r="G394">
        <f>PMTable!Y392</f>
        <v>1400</v>
      </c>
      <c r="H394">
        <f t="shared" si="74"/>
        <v>1</v>
      </c>
      <c r="I394">
        <f>PMTable!Z392</f>
        <v>4700</v>
      </c>
      <c r="J394">
        <f t="shared" si="75"/>
        <v>1</v>
      </c>
      <c r="L394">
        <v>389</v>
      </c>
      <c r="M394">
        <f>PMTable!AE392</f>
        <v>26</v>
      </c>
      <c r="N394">
        <f t="shared" si="76"/>
        <v>1</v>
      </c>
      <c r="O394">
        <f>PMTable!AF392</f>
        <v>66.688535262879455</v>
      </c>
      <c r="P394">
        <f t="shared" si="77"/>
        <v>0</v>
      </c>
      <c r="Q394">
        <f>PMTable!AG392</f>
        <v>9.9007447348816644</v>
      </c>
      <c r="R394">
        <f t="shared" si="78"/>
        <v>1</v>
      </c>
      <c r="S394">
        <f>PMTable!AH392</f>
        <v>14.897890547035754</v>
      </c>
      <c r="T394">
        <f t="shared" si="79"/>
        <v>1</v>
      </c>
      <c r="V394">
        <v>389</v>
      </c>
      <c r="W394">
        <f>PMTable!O392</f>
        <v>0.70130045761199677</v>
      </c>
      <c r="X394">
        <f t="shared" si="80"/>
        <v>0</v>
      </c>
      <c r="Y394">
        <f>PMTable!P392</f>
        <v>0.8043679778600471</v>
      </c>
      <c r="Z394">
        <f t="shared" si="81"/>
        <v>0</v>
      </c>
      <c r="AA394">
        <f>PMTable!Q392</f>
        <v>0.96529961846077383</v>
      </c>
      <c r="AB394">
        <f t="shared" si="82"/>
        <v>0</v>
      </c>
      <c r="AC394">
        <f>PMTable!R392</f>
        <v>0.96074582080881632</v>
      </c>
      <c r="AD394">
        <f t="shared" si="83"/>
        <v>0</v>
      </c>
    </row>
    <row r="395" spans="2:30" x14ac:dyDescent="0.25">
      <c r="B395">
        <v>390</v>
      </c>
      <c r="C395">
        <f>PMTable!W393</f>
        <v>1400</v>
      </c>
      <c r="D395">
        <f t="shared" si="72"/>
        <v>1</v>
      </c>
      <c r="E395">
        <f>PMTable!X393</f>
        <v>3200</v>
      </c>
      <c r="F395">
        <f t="shared" si="73"/>
        <v>1</v>
      </c>
      <c r="G395">
        <f>PMTable!Y393</f>
        <v>2600</v>
      </c>
      <c r="H395">
        <f t="shared" si="74"/>
        <v>1</v>
      </c>
      <c r="I395">
        <f>PMTable!Z393</f>
        <v>5800</v>
      </c>
      <c r="J395">
        <f t="shared" si="75"/>
        <v>0</v>
      </c>
      <c r="L395">
        <v>390</v>
      </c>
      <c r="M395">
        <f>PMTable!AE393</f>
        <v>41.789001559587895</v>
      </c>
      <c r="N395">
        <f t="shared" si="76"/>
        <v>1</v>
      </c>
      <c r="O395">
        <f>PMTable!AF393</f>
        <v>57.975009527049401</v>
      </c>
      <c r="P395">
        <f t="shared" si="77"/>
        <v>0</v>
      </c>
      <c r="Q395">
        <f>PMTable!AG393</f>
        <v>32.430082642216817</v>
      </c>
      <c r="R395">
        <f t="shared" si="78"/>
        <v>1</v>
      </c>
      <c r="S395">
        <f>PMTable!AH393</f>
        <v>20.96453195028008</v>
      </c>
      <c r="T395">
        <f t="shared" si="79"/>
        <v>1</v>
      </c>
      <c r="V395">
        <v>390</v>
      </c>
      <c r="W395">
        <f>PMTable!O393</f>
        <v>0.81784775161191248</v>
      </c>
      <c r="X395">
        <f t="shared" si="80"/>
        <v>0</v>
      </c>
      <c r="Y395">
        <f>PMTable!P393</f>
        <v>0.86219338797191791</v>
      </c>
      <c r="Z395">
        <f t="shared" si="81"/>
        <v>0</v>
      </c>
      <c r="AA395">
        <f>PMTable!Q393</f>
        <v>0.87650181600207067</v>
      </c>
      <c r="AB395">
        <f t="shared" si="82"/>
        <v>0</v>
      </c>
      <c r="AC395">
        <f>PMTable!R393</f>
        <v>0.95304617044165962</v>
      </c>
      <c r="AD395">
        <f t="shared" si="83"/>
        <v>0</v>
      </c>
    </row>
    <row r="396" spans="2:30" x14ac:dyDescent="0.25">
      <c r="B396">
        <v>391</v>
      </c>
      <c r="C396">
        <f>PMTable!W394</f>
        <v>2300</v>
      </c>
      <c r="D396">
        <f t="shared" si="72"/>
        <v>1</v>
      </c>
      <c r="E396">
        <f>PMTable!X394</f>
        <v>3600</v>
      </c>
      <c r="F396">
        <f t="shared" si="73"/>
        <v>1</v>
      </c>
      <c r="G396">
        <f>PMTable!Y394</f>
        <v>4200</v>
      </c>
      <c r="H396">
        <f t="shared" si="74"/>
        <v>1</v>
      </c>
      <c r="I396">
        <f>PMTable!Z394</f>
        <v>3600</v>
      </c>
      <c r="J396">
        <f t="shared" si="75"/>
        <v>1</v>
      </c>
      <c r="L396">
        <v>391</v>
      </c>
      <c r="M396">
        <f>PMTable!AE394</f>
        <v>107.22940940282172</v>
      </c>
      <c r="N396">
        <f t="shared" si="76"/>
        <v>0</v>
      </c>
      <c r="O396">
        <f>PMTable!AF394</f>
        <v>58.907275800994285</v>
      </c>
      <c r="P396">
        <f t="shared" si="77"/>
        <v>0</v>
      </c>
      <c r="Q396">
        <f>PMTable!AG394</f>
        <v>95.395737925219493</v>
      </c>
      <c r="R396">
        <f t="shared" si="78"/>
        <v>0</v>
      </c>
      <c r="S396">
        <f>PMTable!AH394</f>
        <v>5.7972162446219393</v>
      </c>
      <c r="T396">
        <f t="shared" si="79"/>
        <v>1</v>
      </c>
      <c r="V396">
        <v>391</v>
      </c>
      <c r="W396">
        <f>PMTable!O394</f>
        <v>0.61583993174219198</v>
      </c>
      <c r="X396">
        <f t="shared" si="80"/>
        <v>1</v>
      </c>
      <c r="Y396">
        <f>PMTable!P394</f>
        <v>0.86016262579385283</v>
      </c>
      <c r="Z396">
        <f t="shared" si="81"/>
        <v>0</v>
      </c>
      <c r="AA396">
        <f>PMTable!Q394</f>
        <v>0.74016737273145894</v>
      </c>
      <c r="AB396">
        <f t="shared" si="82"/>
        <v>0</v>
      </c>
      <c r="AC396">
        <f>PMTable!R394</f>
        <v>0.98538697315070467</v>
      </c>
      <c r="AD396">
        <f t="shared" si="83"/>
        <v>0</v>
      </c>
    </row>
    <row r="397" spans="2:30" x14ac:dyDescent="0.25">
      <c r="B397">
        <v>392</v>
      </c>
      <c r="C397">
        <f>PMTable!W395</f>
        <v>1850</v>
      </c>
      <c r="D397">
        <f t="shared" si="72"/>
        <v>1</v>
      </c>
      <c r="E397">
        <f>PMTable!X395</f>
        <v>3200</v>
      </c>
      <c r="F397">
        <f t="shared" si="73"/>
        <v>1</v>
      </c>
      <c r="G397">
        <f>PMTable!Y395</f>
        <v>2200</v>
      </c>
      <c r="H397">
        <f t="shared" si="74"/>
        <v>1</v>
      </c>
      <c r="I397">
        <f>PMTable!Z395</f>
        <v>2500</v>
      </c>
      <c r="J397">
        <f t="shared" si="75"/>
        <v>1</v>
      </c>
      <c r="L397">
        <v>392</v>
      </c>
      <c r="M397">
        <f>PMTable!AE395</f>
        <v>109.14182875799179</v>
      </c>
      <c r="N397">
        <f t="shared" si="76"/>
        <v>0</v>
      </c>
      <c r="O397">
        <f>PMTable!AF395</f>
        <v>28</v>
      </c>
      <c r="P397">
        <f t="shared" si="77"/>
        <v>1</v>
      </c>
      <c r="Q397">
        <f>PMTable!AG395</f>
        <v>22.497570844866033</v>
      </c>
      <c r="R397">
        <f t="shared" si="78"/>
        <v>1</v>
      </c>
      <c r="S397">
        <f>PMTable!AH395</f>
        <v>0</v>
      </c>
      <c r="T397">
        <f t="shared" si="79"/>
        <v>1</v>
      </c>
      <c r="V397">
        <v>392</v>
      </c>
      <c r="W397">
        <f>PMTable!O395</f>
        <v>0.65949037006002453</v>
      </c>
      <c r="X397">
        <f t="shared" si="80"/>
        <v>1</v>
      </c>
      <c r="Y397">
        <f>PMTable!P395</f>
        <v>0.96787050000532926</v>
      </c>
      <c r="Z397">
        <f t="shared" si="81"/>
        <v>0</v>
      </c>
      <c r="AA397">
        <f>PMTable!Q395</f>
        <v>0.92804933451275384</v>
      </c>
      <c r="AB397">
        <f t="shared" si="82"/>
        <v>0</v>
      </c>
      <c r="AC397">
        <f>PMTable!R395</f>
        <v>1</v>
      </c>
      <c r="AD397">
        <f t="shared" si="83"/>
        <v>0</v>
      </c>
    </row>
    <row r="398" spans="2:30" x14ac:dyDescent="0.25">
      <c r="B398">
        <v>393</v>
      </c>
      <c r="C398">
        <f>PMTable!W396</f>
        <v>2000</v>
      </c>
      <c r="D398">
        <f t="shared" si="72"/>
        <v>1</v>
      </c>
      <c r="E398">
        <f>PMTable!X396</f>
        <v>3600</v>
      </c>
      <c r="F398">
        <f t="shared" si="73"/>
        <v>1</v>
      </c>
      <c r="G398">
        <f>PMTable!Y396</f>
        <v>2200</v>
      </c>
      <c r="H398">
        <f t="shared" si="74"/>
        <v>1</v>
      </c>
      <c r="I398">
        <f>PMTable!Z396</f>
        <v>4700</v>
      </c>
      <c r="J398">
        <f t="shared" si="75"/>
        <v>1</v>
      </c>
      <c r="L398">
        <v>393</v>
      </c>
      <c r="M398">
        <f>PMTable!AE396</f>
        <v>45.25950621659301</v>
      </c>
      <c r="N398">
        <f t="shared" si="76"/>
        <v>1</v>
      </c>
      <c r="O398">
        <f>PMTable!AF396</f>
        <v>46.979517240034987</v>
      </c>
      <c r="P398">
        <f t="shared" si="77"/>
        <v>1</v>
      </c>
      <c r="Q398">
        <f>PMTable!AG396</f>
        <v>6.8440532309625262</v>
      </c>
      <c r="R398">
        <f t="shared" si="78"/>
        <v>1</v>
      </c>
      <c r="S398">
        <f>PMTable!AH396</f>
        <v>12.378631403714534</v>
      </c>
      <c r="T398">
        <f t="shared" si="79"/>
        <v>1</v>
      </c>
      <c r="V398">
        <v>393</v>
      </c>
      <c r="W398">
        <f>PMTable!O396</f>
        <v>0.73769130514546966</v>
      </c>
      <c r="X398">
        <f t="shared" si="80"/>
        <v>0</v>
      </c>
      <c r="Y398">
        <f>PMTable!P396</f>
        <v>0.78322327952145954</v>
      </c>
      <c r="Z398">
        <f t="shared" si="81"/>
        <v>0</v>
      </c>
      <c r="AA398">
        <f>PMTable!Q396</f>
        <v>0.94663316705703326</v>
      </c>
      <c r="AB398">
        <f t="shared" si="82"/>
        <v>0</v>
      </c>
      <c r="AC398">
        <f>PMTable!R396</f>
        <v>0.97031528353477481</v>
      </c>
      <c r="AD398">
        <f t="shared" si="83"/>
        <v>0</v>
      </c>
    </row>
    <row r="399" spans="2:30" x14ac:dyDescent="0.25">
      <c r="B399">
        <v>394</v>
      </c>
      <c r="C399">
        <f>PMTable!W397</f>
        <v>1700</v>
      </c>
      <c r="D399">
        <f t="shared" si="72"/>
        <v>1</v>
      </c>
      <c r="E399">
        <f>PMTable!X397</f>
        <v>2600</v>
      </c>
      <c r="F399">
        <f t="shared" si="73"/>
        <v>1</v>
      </c>
      <c r="G399">
        <f>PMTable!Y397</f>
        <v>1800</v>
      </c>
      <c r="H399">
        <f t="shared" si="74"/>
        <v>1</v>
      </c>
      <c r="I399">
        <f>PMTable!Z397</f>
        <v>4700</v>
      </c>
      <c r="J399">
        <f t="shared" si="75"/>
        <v>1</v>
      </c>
      <c r="L399">
        <v>394</v>
      </c>
      <c r="M399">
        <f>PMTable!AE397</f>
        <v>36.692269777431775</v>
      </c>
      <c r="N399">
        <f t="shared" si="76"/>
        <v>1</v>
      </c>
      <c r="O399">
        <f>PMTable!AF397</f>
        <v>36.333861387500576</v>
      </c>
      <c r="P399">
        <f t="shared" si="77"/>
        <v>1</v>
      </c>
      <c r="Q399">
        <f>PMTable!AG397</f>
        <v>22.581153694786657</v>
      </c>
      <c r="R399">
        <f t="shared" si="78"/>
        <v>1</v>
      </c>
      <c r="S399">
        <f>PMTable!AH397</f>
        <v>5.9568593945550452</v>
      </c>
      <c r="T399">
        <f t="shared" si="79"/>
        <v>1</v>
      </c>
      <c r="V399">
        <v>394</v>
      </c>
      <c r="W399">
        <f>PMTable!O397</f>
        <v>0.7472730126465289</v>
      </c>
      <c r="X399">
        <f t="shared" si="80"/>
        <v>0</v>
      </c>
      <c r="Y399">
        <f>PMTable!P397</f>
        <v>0.89812790047570101</v>
      </c>
      <c r="Z399">
        <f t="shared" si="81"/>
        <v>0</v>
      </c>
      <c r="AA399">
        <f>PMTable!Q397</f>
        <v>0.94576099417427373</v>
      </c>
      <c r="AB399">
        <f t="shared" si="82"/>
        <v>0</v>
      </c>
      <c r="AC399">
        <f>PMTable!R397</f>
        <v>0.98156349178372282</v>
      </c>
      <c r="AD399">
        <f t="shared" si="83"/>
        <v>0</v>
      </c>
    </row>
    <row r="400" spans="2:30" x14ac:dyDescent="0.25">
      <c r="B400">
        <v>395</v>
      </c>
      <c r="C400">
        <f>PMTable!W398</f>
        <v>1550</v>
      </c>
      <c r="D400">
        <f t="shared" si="72"/>
        <v>1</v>
      </c>
      <c r="E400">
        <f>PMTable!X398</f>
        <v>3200</v>
      </c>
      <c r="F400">
        <f t="shared" si="73"/>
        <v>1</v>
      </c>
      <c r="G400">
        <f>PMTable!Y398</f>
        <v>3000</v>
      </c>
      <c r="H400">
        <f t="shared" si="74"/>
        <v>1</v>
      </c>
      <c r="I400">
        <f>PMTable!Z398</f>
        <v>3600</v>
      </c>
      <c r="J400">
        <f t="shared" si="75"/>
        <v>1</v>
      </c>
      <c r="L400">
        <v>395</v>
      </c>
      <c r="M400">
        <f>PMTable!AE398</f>
        <v>18</v>
      </c>
      <c r="N400">
        <f t="shared" si="76"/>
        <v>1</v>
      </c>
      <c r="O400">
        <f>PMTable!AF398</f>
        <v>44.79137903132272</v>
      </c>
      <c r="P400">
        <f t="shared" si="77"/>
        <v>1</v>
      </c>
      <c r="Q400">
        <f>PMTable!AG398</f>
        <v>74.37225536642643</v>
      </c>
      <c r="R400">
        <f t="shared" si="78"/>
        <v>0</v>
      </c>
      <c r="S400">
        <f>PMTable!AH398</f>
        <v>3.1306446715910692</v>
      </c>
      <c r="T400">
        <f t="shared" si="79"/>
        <v>1</v>
      </c>
      <c r="V400">
        <v>395</v>
      </c>
      <c r="W400">
        <f>PMTable!O398</f>
        <v>0.85250525323955373</v>
      </c>
      <c r="X400">
        <f t="shared" si="80"/>
        <v>0</v>
      </c>
      <c r="Y400">
        <f>PMTable!P398</f>
        <v>0.89325269306765132</v>
      </c>
      <c r="Z400">
        <f t="shared" si="81"/>
        <v>0</v>
      </c>
      <c r="AA400">
        <f>PMTable!Q398</f>
        <v>0.8459617855661975</v>
      </c>
      <c r="AB400">
        <f t="shared" si="82"/>
        <v>0</v>
      </c>
      <c r="AC400">
        <f>PMTable!R398</f>
        <v>0.98781854608997388</v>
      </c>
      <c r="AD400">
        <f t="shared" si="83"/>
        <v>0</v>
      </c>
    </row>
    <row r="401" spans="2:30" x14ac:dyDescent="0.25">
      <c r="B401">
        <v>396</v>
      </c>
      <c r="C401">
        <f>PMTable!W399</f>
        <v>2300</v>
      </c>
      <c r="D401">
        <f t="shared" si="72"/>
        <v>1</v>
      </c>
      <c r="E401">
        <f>PMTable!X399</f>
        <v>3800</v>
      </c>
      <c r="F401">
        <f t="shared" si="73"/>
        <v>1</v>
      </c>
      <c r="G401">
        <f>PMTable!Y399</f>
        <v>2600</v>
      </c>
      <c r="H401">
        <f t="shared" si="74"/>
        <v>1</v>
      </c>
      <c r="I401">
        <f>PMTable!Z399</f>
        <v>2500</v>
      </c>
      <c r="J401">
        <f t="shared" si="75"/>
        <v>1</v>
      </c>
      <c r="L401">
        <v>396</v>
      </c>
      <c r="M401">
        <f>PMTable!AE399</f>
        <v>28</v>
      </c>
      <c r="N401">
        <f t="shared" si="76"/>
        <v>1</v>
      </c>
      <c r="O401">
        <f>PMTable!AF399</f>
        <v>65.157539917408045</v>
      </c>
      <c r="P401">
        <f t="shared" si="77"/>
        <v>0</v>
      </c>
      <c r="Q401">
        <f>PMTable!AG399</f>
        <v>53.573619993870764</v>
      </c>
      <c r="R401">
        <f t="shared" si="78"/>
        <v>1</v>
      </c>
      <c r="S401">
        <f>PMTable!AH399</f>
        <v>0</v>
      </c>
      <c r="T401">
        <f t="shared" si="79"/>
        <v>1</v>
      </c>
      <c r="V401">
        <v>396</v>
      </c>
      <c r="W401">
        <f>PMTable!O399</f>
        <v>0.67421729488339444</v>
      </c>
      <c r="X401">
        <f t="shared" si="80"/>
        <v>1</v>
      </c>
      <c r="Y401">
        <f>PMTable!P399</f>
        <v>0.89534332788817894</v>
      </c>
      <c r="Z401">
        <f t="shared" si="81"/>
        <v>0</v>
      </c>
      <c r="AA401">
        <f>PMTable!Q399</f>
        <v>0.88350577844172795</v>
      </c>
      <c r="AB401">
        <f t="shared" si="82"/>
        <v>0</v>
      </c>
      <c r="AC401">
        <f>PMTable!R399</f>
        <v>1</v>
      </c>
      <c r="AD401">
        <f t="shared" si="83"/>
        <v>0</v>
      </c>
    </row>
    <row r="402" spans="2:30" x14ac:dyDescent="0.25">
      <c r="B402">
        <v>397</v>
      </c>
      <c r="C402">
        <f>PMTable!W400</f>
        <v>2450</v>
      </c>
      <c r="D402">
        <f t="shared" si="72"/>
        <v>1</v>
      </c>
      <c r="E402">
        <f>PMTable!X400</f>
        <v>2800</v>
      </c>
      <c r="F402">
        <f t="shared" si="73"/>
        <v>1</v>
      </c>
      <c r="G402">
        <f>PMTable!Y400</f>
        <v>1400</v>
      </c>
      <c r="H402">
        <f t="shared" si="74"/>
        <v>1</v>
      </c>
      <c r="I402">
        <f>PMTable!Z400</f>
        <v>4700</v>
      </c>
      <c r="J402">
        <f t="shared" si="75"/>
        <v>1</v>
      </c>
      <c r="L402">
        <v>397</v>
      </c>
      <c r="M402">
        <f>PMTable!AE400</f>
        <v>70.452067717127093</v>
      </c>
      <c r="N402">
        <f t="shared" si="76"/>
        <v>0</v>
      </c>
      <c r="O402">
        <f>PMTable!AF400</f>
        <v>33.41234513784903</v>
      </c>
      <c r="P402">
        <f t="shared" si="77"/>
        <v>1</v>
      </c>
      <c r="Q402">
        <f>PMTable!AG400</f>
        <v>5.8156759500835253</v>
      </c>
      <c r="R402">
        <f t="shared" si="78"/>
        <v>1</v>
      </c>
      <c r="S402">
        <f>PMTable!AH400</f>
        <v>6.6400340013449481</v>
      </c>
      <c r="T402">
        <f t="shared" si="79"/>
        <v>1</v>
      </c>
      <c r="V402">
        <v>397</v>
      </c>
      <c r="W402">
        <f>PMTable!O400</f>
        <v>0.63829155371657109</v>
      </c>
      <c r="X402">
        <f t="shared" si="80"/>
        <v>1</v>
      </c>
      <c r="Y402">
        <f>PMTable!P400</f>
        <v>0.91514305799826134</v>
      </c>
      <c r="Z402">
        <f t="shared" si="81"/>
        <v>0</v>
      </c>
      <c r="AA402">
        <f>PMTable!Q400</f>
        <v>0.97578826637669669</v>
      </c>
      <c r="AB402">
        <f t="shared" si="82"/>
        <v>0</v>
      </c>
      <c r="AC402">
        <f>PMTable!R400</f>
        <v>0.97336817873336046</v>
      </c>
      <c r="AD402">
        <f t="shared" si="83"/>
        <v>0</v>
      </c>
    </row>
    <row r="403" spans="2:30" x14ac:dyDescent="0.25">
      <c r="B403">
        <v>398</v>
      </c>
      <c r="C403">
        <f>PMTable!W401</f>
        <v>1100</v>
      </c>
      <c r="D403">
        <f t="shared" si="72"/>
        <v>1</v>
      </c>
      <c r="E403">
        <f>PMTable!X401</f>
        <v>2400</v>
      </c>
      <c r="F403">
        <f t="shared" si="73"/>
        <v>1</v>
      </c>
      <c r="G403">
        <f>PMTable!Y401</f>
        <v>1800</v>
      </c>
      <c r="H403">
        <f t="shared" si="74"/>
        <v>1</v>
      </c>
      <c r="I403">
        <f>PMTable!Z401</f>
        <v>4700</v>
      </c>
      <c r="J403">
        <f t="shared" si="75"/>
        <v>1</v>
      </c>
      <c r="L403">
        <v>398</v>
      </c>
      <c r="M403">
        <f>PMTable!AE401</f>
        <v>50.510995064497656</v>
      </c>
      <c r="N403">
        <f t="shared" si="76"/>
        <v>1</v>
      </c>
      <c r="O403">
        <f>PMTable!AF401</f>
        <v>29.65911549974161</v>
      </c>
      <c r="P403">
        <f t="shared" si="77"/>
        <v>1</v>
      </c>
      <c r="Q403">
        <f>PMTable!AG401</f>
        <v>10.994998137013811</v>
      </c>
      <c r="R403">
        <f t="shared" si="78"/>
        <v>1</v>
      </c>
      <c r="S403">
        <f>PMTable!AH401</f>
        <v>7.0906869659616802</v>
      </c>
      <c r="T403">
        <f t="shared" si="79"/>
        <v>1</v>
      </c>
      <c r="V403">
        <v>398</v>
      </c>
      <c r="W403">
        <f>PMTable!O401</f>
        <v>0.85284024894701937</v>
      </c>
      <c r="X403">
        <f t="shared" si="80"/>
        <v>0</v>
      </c>
      <c r="Y403">
        <f>PMTable!P401</f>
        <v>0.89258803864464242</v>
      </c>
      <c r="Z403">
        <f t="shared" si="81"/>
        <v>0</v>
      </c>
      <c r="AA403">
        <f>PMTable!Q401</f>
        <v>0.9668868715723522</v>
      </c>
      <c r="AB403">
        <f t="shared" si="82"/>
        <v>0</v>
      </c>
      <c r="AC403">
        <f>PMTable!R401</f>
        <v>0.98093751175719268</v>
      </c>
      <c r="AD403">
        <f t="shared" si="83"/>
        <v>0</v>
      </c>
    </row>
    <row r="404" spans="2:30" x14ac:dyDescent="0.25">
      <c r="B404">
        <v>399</v>
      </c>
      <c r="C404">
        <f>PMTable!W402</f>
        <v>1400</v>
      </c>
      <c r="D404">
        <f t="shared" si="72"/>
        <v>1</v>
      </c>
      <c r="E404">
        <f>PMTable!X402</f>
        <v>1600</v>
      </c>
      <c r="F404">
        <f t="shared" si="73"/>
        <v>1</v>
      </c>
      <c r="G404">
        <f>PMTable!Y402</f>
        <v>2200</v>
      </c>
      <c r="H404">
        <f t="shared" si="74"/>
        <v>1</v>
      </c>
      <c r="I404">
        <f>PMTable!Z402</f>
        <v>2500</v>
      </c>
      <c r="J404">
        <f t="shared" si="75"/>
        <v>1</v>
      </c>
      <c r="L404">
        <v>399</v>
      </c>
      <c r="M404">
        <f>PMTable!AE402</f>
        <v>73.009929011915062</v>
      </c>
      <c r="N404">
        <f t="shared" si="76"/>
        <v>0</v>
      </c>
      <c r="O404">
        <f>PMTable!AF402</f>
        <v>12</v>
      </c>
      <c r="P404">
        <f t="shared" si="77"/>
        <v>1</v>
      </c>
      <c r="Q404">
        <f>PMTable!AG402</f>
        <v>21.903807446200048</v>
      </c>
      <c r="R404">
        <f t="shared" si="78"/>
        <v>1</v>
      </c>
      <c r="S404">
        <f>PMTable!AH402</f>
        <v>0</v>
      </c>
      <c r="T404">
        <f t="shared" si="79"/>
        <v>1</v>
      </c>
      <c r="V404">
        <v>399</v>
      </c>
      <c r="W404">
        <f>PMTable!O402</f>
        <v>0.79335400286803726</v>
      </c>
      <c r="X404">
        <f t="shared" si="80"/>
        <v>0</v>
      </c>
      <c r="Y404">
        <f>PMTable!P402</f>
        <v>0.94170779961290518</v>
      </c>
      <c r="Z404">
        <f t="shared" si="81"/>
        <v>0</v>
      </c>
      <c r="AA404">
        <f>PMTable!Q402</f>
        <v>0.95361585523311532</v>
      </c>
      <c r="AB404">
        <f t="shared" si="82"/>
        <v>0</v>
      </c>
      <c r="AC404">
        <f>PMTable!R402</f>
        <v>1</v>
      </c>
      <c r="AD404">
        <f t="shared" si="83"/>
        <v>0</v>
      </c>
    </row>
    <row r="405" spans="2:30" x14ac:dyDescent="0.25">
      <c r="B405">
        <v>400</v>
      </c>
      <c r="C405">
        <f>PMTable!W403</f>
        <v>1700</v>
      </c>
      <c r="D405">
        <f t="shared" si="72"/>
        <v>1</v>
      </c>
      <c r="E405">
        <f>PMTable!X403</f>
        <v>3000</v>
      </c>
      <c r="F405">
        <f t="shared" si="73"/>
        <v>1</v>
      </c>
      <c r="G405">
        <f>PMTable!Y403</f>
        <v>3800</v>
      </c>
      <c r="H405">
        <f t="shared" si="74"/>
        <v>1</v>
      </c>
      <c r="I405">
        <f>PMTable!Z403</f>
        <v>5800</v>
      </c>
      <c r="J405">
        <f t="shared" si="75"/>
        <v>0</v>
      </c>
      <c r="L405">
        <v>400</v>
      </c>
      <c r="M405">
        <f>PMTable!AE403</f>
        <v>35.944160151673906</v>
      </c>
      <c r="N405">
        <f t="shared" si="76"/>
        <v>1</v>
      </c>
      <c r="O405">
        <f>PMTable!AF403</f>
        <v>55.52953792115359</v>
      </c>
      <c r="P405">
        <f t="shared" si="77"/>
        <v>0</v>
      </c>
      <c r="Q405">
        <f>PMTable!AG403</f>
        <v>91.599053612060672</v>
      </c>
      <c r="R405">
        <f t="shared" si="78"/>
        <v>0</v>
      </c>
      <c r="S405">
        <f>PMTable!AH403</f>
        <v>10.85923094661452</v>
      </c>
      <c r="T405">
        <f t="shared" si="79"/>
        <v>1</v>
      </c>
      <c r="V405">
        <v>400</v>
      </c>
      <c r="W405">
        <f>PMTable!O403</f>
        <v>0.75082568367841263</v>
      </c>
      <c r="X405">
        <f t="shared" si="80"/>
        <v>0</v>
      </c>
      <c r="Y405">
        <f>PMTable!P403</f>
        <v>0.85036799020400422</v>
      </c>
      <c r="Z405">
        <f t="shared" si="81"/>
        <v>0</v>
      </c>
      <c r="AA405">
        <f>PMTable!Q403</f>
        <v>0.81559603640391076</v>
      </c>
      <c r="AB405">
        <f t="shared" si="82"/>
        <v>0</v>
      </c>
      <c r="AC405">
        <f>PMTable!R403</f>
        <v>0.96060887457740751</v>
      </c>
      <c r="AD405">
        <f t="shared" si="83"/>
        <v>0</v>
      </c>
    </row>
    <row r="406" spans="2:30" x14ac:dyDescent="0.25">
      <c r="B406">
        <v>401</v>
      </c>
      <c r="C406">
        <f>PMTable!W404</f>
        <v>1550</v>
      </c>
      <c r="D406">
        <f t="shared" si="72"/>
        <v>1</v>
      </c>
      <c r="E406">
        <f>PMTable!X404</f>
        <v>2800</v>
      </c>
      <c r="F406">
        <f t="shared" si="73"/>
        <v>1</v>
      </c>
      <c r="G406">
        <f>PMTable!Y404</f>
        <v>1800</v>
      </c>
      <c r="H406">
        <f t="shared" si="74"/>
        <v>1</v>
      </c>
      <c r="I406">
        <f>PMTable!Z404</f>
        <v>2500</v>
      </c>
      <c r="J406">
        <f t="shared" si="75"/>
        <v>1</v>
      </c>
      <c r="L406">
        <v>401</v>
      </c>
      <c r="M406">
        <f>PMTable!AE404</f>
        <v>22.418426696622628</v>
      </c>
      <c r="N406">
        <f t="shared" si="76"/>
        <v>1</v>
      </c>
      <c r="O406">
        <f>PMTable!AF404</f>
        <v>36.592572833104683</v>
      </c>
      <c r="P406">
        <f t="shared" si="77"/>
        <v>1</v>
      </c>
      <c r="Q406">
        <f>PMTable!AG404</f>
        <v>12.919365564422881</v>
      </c>
      <c r="R406">
        <f t="shared" si="78"/>
        <v>1</v>
      </c>
      <c r="S406">
        <f>PMTable!AH404</f>
        <v>0</v>
      </c>
      <c r="T406">
        <f t="shared" si="79"/>
        <v>1</v>
      </c>
      <c r="V406">
        <v>401</v>
      </c>
      <c r="W406">
        <f>PMTable!O404</f>
        <v>0.79924228555989374</v>
      </c>
      <c r="X406">
        <f t="shared" si="80"/>
        <v>0</v>
      </c>
      <c r="Y406">
        <f>PMTable!P404</f>
        <v>0.90817209030861612</v>
      </c>
      <c r="Z406">
        <f t="shared" si="81"/>
        <v>0</v>
      </c>
      <c r="AA406">
        <f>PMTable!Q404</f>
        <v>0.95506119310425475</v>
      </c>
      <c r="AB406">
        <f t="shared" si="82"/>
        <v>0</v>
      </c>
      <c r="AC406">
        <f>PMTable!R404</f>
        <v>1</v>
      </c>
      <c r="AD406">
        <f t="shared" si="83"/>
        <v>0</v>
      </c>
    </row>
    <row r="407" spans="2:30" x14ac:dyDescent="0.25">
      <c r="B407">
        <v>402</v>
      </c>
      <c r="C407">
        <f>PMTable!W405</f>
        <v>2150</v>
      </c>
      <c r="D407">
        <f t="shared" si="72"/>
        <v>1</v>
      </c>
      <c r="E407">
        <f>PMTable!X405</f>
        <v>2000</v>
      </c>
      <c r="F407">
        <f t="shared" si="73"/>
        <v>1</v>
      </c>
      <c r="G407">
        <f>PMTable!Y405</f>
        <v>3400</v>
      </c>
      <c r="H407">
        <f t="shared" si="74"/>
        <v>1</v>
      </c>
      <c r="I407">
        <f>PMTable!Z405</f>
        <v>3600</v>
      </c>
      <c r="J407">
        <f t="shared" si="75"/>
        <v>1</v>
      </c>
      <c r="L407">
        <v>402</v>
      </c>
      <c r="M407">
        <f>PMTable!AE405</f>
        <v>88.448339325239473</v>
      </c>
      <c r="N407">
        <f t="shared" si="76"/>
        <v>0</v>
      </c>
      <c r="O407">
        <f>PMTable!AF405</f>
        <v>23.9881021573864</v>
      </c>
      <c r="P407">
        <f t="shared" si="77"/>
        <v>1</v>
      </c>
      <c r="Q407">
        <f>PMTable!AG405</f>
        <v>87.481565255976307</v>
      </c>
      <c r="R407">
        <f t="shared" si="78"/>
        <v>0</v>
      </c>
      <c r="S407">
        <f>PMTable!AH405</f>
        <v>6.1803451534127625</v>
      </c>
      <c r="T407">
        <f t="shared" si="79"/>
        <v>1</v>
      </c>
      <c r="V407">
        <v>402</v>
      </c>
      <c r="W407">
        <f>PMTable!O405</f>
        <v>0.64270503947177138</v>
      </c>
      <c r="X407">
        <f t="shared" si="80"/>
        <v>1</v>
      </c>
      <c r="Y407">
        <f>PMTable!P405</f>
        <v>0.95555474262104634</v>
      </c>
      <c r="Z407">
        <f t="shared" si="81"/>
        <v>0</v>
      </c>
      <c r="AA407">
        <f>PMTable!Q405</f>
        <v>0.82682427283305282</v>
      </c>
      <c r="AB407">
        <f t="shared" si="82"/>
        <v>0</v>
      </c>
      <c r="AC407">
        <f>PMTable!R405</f>
        <v>0.98460189213508253</v>
      </c>
      <c r="AD407">
        <f t="shared" si="83"/>
        <v>0</v>
      </c>
    </row>
    <row r="408" spans="2:30" x14ac:dyDescent="0.25">
      <c r="B408">
        <v>403</v>
      </c>
      <c r="C408">
        <f>PMTable!W406</f>
        <v>1250</v>
      </c>
      <c r="D408">
        <f t="shared" si="72"/>
        <v>1</v>
      </c>
      <c r="E408">
        <f>PMTable!X406</f>
        <v>2600</v>
      </c>
      <c r="F408">
        <f t="shared" si="73"/>
        <v>1</v>
      </c>
      <c r="G408">
        <f>PMTable!Y406</f>
        <v>3400</v>
      </c>
      <c r="H408">
        <f t="shared" si="74"/>
        <v>1</v>
      </c>
      <c r="I408">
        <f>PMTable!Z406</f>
        <v>2500</v>
      </c>
      <c r="J408">
        <f t="shared" si="75"/>
        <v>1</v>
      </c>
      <c r="L408">
        <v>403</v>
      </c>
      <c r="M408">
        <f>PMTable!AE406</f>
        <v>42.837034943382534</v>
      </c>
      <c r="N408">
        <f t="shared" si="76"/>
        <v>1</v>
      </c>
      <c r="O408">
        <f>PMTable!AF406</f>
        <v>22</v>
      </c>
      <c r="P408">
        <f t="shared" si="77"/>
        <v>1</v>
      </c>
      <c r="Q408">
        <f>PMTable!AG406</f>
        <v>49.828223047628342</v>
      </c>
      <c r="R408">
        <f t="shared" si="78"/>
        <v>1</v>
      </c>
      <c r="S408">
        <f>PMTable!AH406</f>
        <v>0</v>
      </c>
      <c r="T408">
        <f t="shared" si="79"/>
        <v>1</v>
      </c>
      <c r="V408">
        <v>403</v>
      </c>
      <c r="W408">
        <f>PMTable!O406</f>
        <v>0.83025116020017942</v>
      </c>
      <c r="X408">
        <f t="shared" si="80"/>
        <v>0</v>
      </c>
      <c r="Y408">
        <f>PMTable!P406</f>
        <v>0.9125776791541701</v>
      </c>
      <c r="Z408">
        <f t="shared" si="81"/>
        <v>0</v>
      </c>
      <c r="AA408">
        <f>PMTable!Q406</f>
        <v>0.90089764090663593</v>
      </c>
      <c r="AB408">
        <f t="shared" si="82"/>
        <v>0</v>
      </c>
      <c r="AC408">
        <f>PMTable!R406</f>
        <v>1</v>
      </c>
      <c r="AD408">
        <f t="shared" si="83"/>
        <v>0</v>
      </c>
    </row>
    <row r="409" spans="2:30" x14ac:dyDescent="0.25">
      <c r="B409">
        <v>404</v>
      </c>
      <c r="C409">
        <f>PMTable!W407</f>
        <v>2000</v>
      </c>
      <c r="D409">
        <f t="shared" si="72"/>
        <v>1</v>
      </c>
      <c r="E409">
        <f>PMTable!X407</f>
        <v>3000</v>
      </c>
      <c r="F409">
        <f t="shared" si="73"/>
        <v>1</v>
      </c>
      <c r="G409">
        <f>PMTable!Y407</f>
        <v>3400</v>
      </c>
      <c r="H409">
        <f t="shared" si="74"/>
        <v>1</v>
      </c>
      <c r="I409">
        <f>PMTable!Z407</f>
        <v>3600</v>
      </c>
      <c r="J409">
        <f t="shared" si="75"/>
        <v>1</v>
      </c>
      <c r="L409">
        <v>404</v>
      </c>
      <c r="M409">
        <f>PMTable!AE407</f>
        <v>53.446996857675543</v>
      </c>
      <c r="N409">
        <f t="shared" si="76"/>
        <v>1</v>
      </c>
      <c r="O409">
        <f>PMTable!AF407</f>
        <v>30.97015072240589</v>
      </c>
      <c r="P409">
        <f t="shared" si="77"/>
        <v>1</v>
      </c>
      <c r="Q409">
        <f>PMTable!AG407</f>
        <v>48.241156590915963</v>
      </c>
      <c r="R409">
        <f t="shared" si="78"/>
        <v>1</v>
      </c>
      <c r="S409">
        <f>PMTable!AH407</f>
        <v>3.2736252895364775</v>
      </c>
      <c r="T409">
        <f t="shared" si="79"/>
        <v>1</v>
      </c>
      <c r="V409">
        <v>404</v>
      </c>
      <c r="W409">
        <f>PMTable!O407</f>
        <v>0.67782800931157727</v>
      </c>
      <c r="X409">
        <f t="shared" si="80"/>
        <v>1</v>
      </c>
      <c r="Y409">
        <f>PMTable!P407</f>
        <v>0.87719208566621676</v>
      </c>
      <c r="Z409">
        <f t="shared" si="81"/>
        <v>0</v>
      </c>
      <c r="AA409">
        <f>PMTable!Q407</f>
        <v>0.87513496017135728</v>
      </c>
      <c r="AB409">
        <f t="shared" si="82"/>
        <v>0</v>
      </c>
      <c r="AC409">
        <f>PMTable!R407</f>
        <v>0.98775558125115626</v>
      </c>
      <c r="AD409">
        <f t="shared" si="83"/>
        <v>0</v>
      </c>
    </row>
    <row r="410" spans="2:30" x14ac:dyDescent="0.25">
      <c r="B410">
        <v>405</v>
      </c>
      <c r="C410">
        <f>PMTable!W408</f>
        <v>1850</v>
      </c>
      <c r="D410">
        <f t="shared" si="72"/>
        <v>1</v>
      </c>
      <c r="E410">
        <f>PMTable!X408</f>
        <v>2800</v>
      </c>
      <c r="F410">
        <f t="shared" si="73"/>
        <v>1</v>
      </c>
      <c r="G410">
        <f>PMTable!Y408</f>
        <v>3000</v>
      </c>
      <c r="H410">
        <f t="shared" si="74"/>
        <v>1</v>
      </c>
      <c r="I410">
        <f>PMTable!Z408</f>
        <v>2500</v>
      </c>
      <c r="J410">
        <f t="shared" si="75"/>
        <v>1</v>
      </c>
      <c r="L410">
        <v>405</v>
      </c>
      <c r="M410">
        <f>PMTable!AE408</f>
        <v>69.195720943732297</v>
      </c>
      <c r="N410">
        <f t="shared" si="76"/>
        <v>0</v>
      </c>
      <c r="O410">
        <f>PMTable!AF408</f>
        <v>24</v>
      </c>
      <c r="P410">
        <f t="shared" si="77"/>
        <v>1</v>
      </c>
      <c r="Q410">
        <f>PMTable!AG408</f>
        <v>59.287101331767346</v>
      </c>
      <c r="R410">
        <f t="shared" si="78"/>
        <v>0</v>
      </c>
      <c r="S410">
        <f>PMTable!AH408</f>
        <v>0</v>
      </c>
      <c r="T410">
        <f t="shared" si="79"/>
        <v>1</v>
      </c>
      <c r="V410">
        <v>405</v>
      </c>
      <c r="W410">
        <f>PMTable!O408</f>
        <v>0.74534738119083732</v>
      </c>
      <c r="X410">
        <f t="shared" si="80"/>
        <v>0</v>
      </c>
      <c r="Y410">
        <f>PMTable!P408</f>
        <v>0.88864540526854918</v>
      </c>
      <c r="Z410">
        <f t="shared" si="81"/>
        <v>0</v>
      </c>
      <c r="AA410">
        <f>PMTable!Q408</f>
        <v>0.85693528341079772</v>
      </c>
      <c r="AB410">
        <f t="shared" si="82"/>
        <v>0</v>
      </c>
      <c r="AC410">
        <f>PMTable!R408</f>
        <v>1</v>
      </c>
      <c r="AD410">
        <f t="shared" si="83"/>
        <v>0</v>
      </c>
    </row>
    <row r="411" spans="2:30" x14ac:dyDescent="0.25">
      <c r="B411">
        <v>406</v>
      </c>
      <c r="C411">
        <f>PMTable!W409</f>
        <v>2300</v>
      </c>
      <c r="D411">
        <f t="shared" si="72"/>
        <v>1</v>
      </c>
      <c r="E411">
        <f>PMTable!X409</f>
        <v>4000</v>
      </c>
      <c r="F411">
        <f t="shared" si="73"/>
        <v>1</v>
      </c>
      <c r="G411">
        <f>PMTable!Y409</f>
        <v>2600</v>
      </c>
      <c r="H411">
        <f t="shared" si="74"/>
        <v>1</v>
      </c>
      <c r="I411">
        <f>PMTable!Z409</f>
        <v>3600</v>
      </c>
      <c r="J411">
        <f t="shared" si="75"/>
        <v>1</v>
      </c>
      <c r="L411">
        <v>406</v>
      </c>
      <c r="M411">
        <f>PMTable!AE409</f>
        <v>108.10585935956325</v>
      </c>
      <c r="N411">
        <f t="shared" si="76"/>
        <v>0</v>
      </c>
      <c r="O411">
        <f>PMTable!AF409</f>
        <v>71.674039051893786</v>
      </c>
      <c r="P411">
        <f t="shared" si="77"/>
        <v>0</v>
      </c>
      <c r="Q411">
        <f>PMTable!AG409</f>
        <v>40.613978195076932</v>
      </c>
      <c r="R411">
        <f t="shared" si="78"/>
        <v>1</v>
      </c>
      <c r="S411">
        <f>PMTable!AH409</f>
        <v>4.2154323751569702</v>
      </c>
      <c r="T411">
        <f t="shared" si="79"/>
        <v>1</v>
      </c>
      <c r="V411">
        <v>406</v>
      </c>
      <c r="W411">
        <f>PMTable!O409</f>
        <v>0.60244959825307887</v>
      </c>
      <c r="X411">
        <f t="shared" si="80"/>
        <v>1</v>
      </c>
      <c r="Y411">
        <f>PMTable!P409</f>
        <v>0.81735442991684359</v>
      </c>
      <c r="Z411">
        <f t="shared" si="81"/>
        <v>0</v>
      </c>
      <c r="AA411">
        <f>PMTable!Q409</f>
        <v>0.87232699328003227</v>
      </c>
      <c r="AB411">
        <f t="shared" si="82"/>
        <v>0</v>
      </c>
      <c r="AC411">
        <f>PMTable!R409</f>
        <v>0.98652704509381561</v>
      </c>
      <c r="AD411">
        <f t="shared" si="83"/>
        <v>0</v>
      </c>
    </row>
    <row r="412" spans="2:30" x14ac:dyDescent="0.25">
      <c r="B412">
        <v>407</v>
      </c>
      <c r="C412">
        <f>PMTable!W410</f>
        <v>1100</v>
      </c>
      <c r="D412">
        <f t="shared" si="72"/>
        <v>1</v>
      </c>
      <c r="E412">
        <f>PMTable!X410</f>
        <v>4600</v>
      </c>
      <c r="F412">
        <f t="shared" si="73"/>
        <v>1</v>
      </c>
      <c r="G412">
        <f>PMTable!Y410</f>
        <v>4200</v>
      </c>
      <c r="H412">
        <f t="shared" si="74"/>
        <v>1</v>
      </c>
      <c r="I412">
        <f>PMTable!Z410</f>
        <v>2500</v>
      </c>
      <c r="J412">
        <f t="shared" si="75"/>
        <v>1</v>
      </c>
      <c r="L412">
        <v>407</v>
      </c>
      <c r="M412">
        <f>PMTable!AE410</f>
        <v>44.19407406419262</v>
      </c>
      <c r="N412">
        <f t="shared" si="76"/>
        <v>1</v>
      </c>
      <c r="O412">
        <f>PMTable!AF410</f>
        <v>73.411807915173739</v>
      </c>
      <c r="P412">
        <f t="shared" si="77"/>
        <v>0</v>
      </c>
      <c r="Q412">
        <f>PMTable!AG410</f>
        <v>109.75287260710769</v>
      </c>
      <c r="R412">
        <f t="shared" si="78"/>
        <v>0</v>
      </c>
      <c r="S412">
        <f>PMTable!AH410</f>
        <v>0</v>
      </c>
      <c r="T412">
        <f t="shared" si="79"/>
        <v>1</v>
      </c>
      <c r="V412">
        <v>407</v>
      </c>
      <c r="W412">
        <f>PMTable!O410</f>
        <v>0.83252659900874815</v>
      </c>
      <c r="X412">
        <f t="shared" si="80"/>
        <v>0</v>
      </c>
      <c r="Y412">
        <f>PMTable!P410</f>
        <v>0.80859638475744344</v>
      </c>
      <c r="Z412">
        <f t="shared" si="81"/>
        <v>0</v>
      </c>
      <c r="AA412">
        <f>PMTable!Q410</f>
        <v>0.76873385868234323</v>
      </c>
      <c r="AB412">
        <f t="shared" si="82"/>
        <v>0</v>
      </c>
      <c r="AC412">
        <f>PMTable!R410</f>
        <v>1</v>
      </c>
      <c r="AD412">
        <f t="shared" si="83"/>
        <v>0</v>
      </c>
    </row>
    <row r="413" spans="2:30" x14ac:dyDescent="0.25">
      <c r="B413">
        <v>408</v>
      </c>
      <c r="C413">
        <f>PMTable!W411</f>
        <v>2000</v>
      </c>
      <c r="D413">
        <f t="shared" si="72"/>
        <v>1</v>
      </c>
      <c r="E413">
        <f>PMTable!X411</f>
        <v>2000</v>
      </c>
      <c r="F413">
        <f t="shared" si="73"/>
        <v>1</v>
      </c>
      <c r="G413">
        <f>PMTable!Y411</f>
        <v>1800</v>
      </c>
      <c r="H413">
        <f t="shared" si="74"/>
        <v>1</v>
      </c>
      <c r="I413">
        <f>PMTable!Z411</f>
        <v>4700</v>
      </c>
      <c r="J413">
        <f t="shared" si="75"/>
        <v>1</v>
      </c>
      <c r="L413">
        <v>408</v>
      </c>
      <c r="M413">
        <f>PMTable!AE411</f>
        <v>126.76391995849173</v>
      </c>
      <c r="N413">
        <f t="shared" si="76"/>
        <v>0</v>
      </c>
      <c r="O413">
        <f>PMTable!AF411</f>
        <v>30.876712744757615</v>
      </c>
      <c r="P413">
        <f t="shared" si="77"/>
        <v>1</v>
      </c>
      <c r="Q413">
        <f>PMTable!AG411</f>
        <v>15.179928025899459</v>
      </c>
      <c r="R413">
        <f t="shared" si="78"/>
        <v>1</v>
      </c>
      <c r="S413">
        <f>PMTable!AH411</f>
        <v>8.575569948177499</v>
      </c>
      <c r="T413">
        <f t="shared" si="79"/>
        <v>1</v>
      </c>
      <c r="V413">
        <v>408</v>
      </c>
      <c r="W413">
        <f>PMTable!O411</f>
        <v>0.64229826633694387</v>
      </c>
      <c r="X413">
        <f t="shared" si="80"/>
        <v>1</v>
      </c>
      <c r="Y413">
        <f>PMTable!P411</f>
        <v>0.9450764261024811</v>
      </c>
      <c r="Z413">
        <f t="shared" si="81"/>
        <v>0</v>
      </c>
      <c r="AA413">
        <f>PMTable!Q411</f>
        <v>0.96653654539025036</v>
      </c>
      <c r="AB413">
        <f t="shared" si="82"/>
        <v>0</v>
      </c>
      <c r="AC413">
        <f>PMTable!R411</f>
        <v>0.97446988907898435</v>
      </c>
      <c r="AD413">
        <f t="shared" si="83"/>
        <v>0</v>
      </c>
    </row>
    <row r="414" spans="2:30" x14ac:dyDescent="0.25">
      <c r="B414">
        <v>409</v>
      </c>
      <c r="C414">
        <f>PMTable!W412</f>
        <v>950</v>
      </c>
      <c r="D414">
        <f t="shared" si="72"/>
        <v>1</v>
      </c>
      <c r="E414">
        <f>PMTable!X412</f>
        <v>1800</v>
      </c>
      <c r="F414">
        <f t="shared" si="73"/>
        <v>1</v>
      </c>
      <c r="G414">
        <f>PMTable!Y412</f>
        <v>2200</v>
      </c>
      <c r="H414">
        <f t="shared" si="74"/>
        <v>1</v>
      </c>
      <c r="I414">
        <f>PMTable!Z412</f>
        <v>2500</v>
      </c>
      <c r="J414">
        <f t="shared" si="75"/>
        <v>1</v>
      </c>
      <c r="L414">
        <v>409</v>
      </c>
      <c r="M414">
        <f>PMTable!AE412</f>
        <v>24.954932576222816</v>
      </c>
      <c r="N414">
        <f t="shared" si="76"/>
        <v>1</v>
      </c>
      <c r="O414">
        <f>PMTable!AF412</f>
        <v>34.630887343827659</v>
      </c>
      <c r="P414">
        <f t="shared" si="77"/>
        <v>1</v>
      </c>
      <c r="Q414">
        <f>PMTable!AG412</f>
        <v>32.270223212219179</v>
      </c>
      <c r="R414">
        <f t="shared" si="78"/>
        <v>1</v>
      </c>
      <c r="S414">
        <f>PMTable!AH412</f>
        <v>0</v>
      </c>
      <c r="T414">
        <f t="shared" si="79"/>
        <v>1</v>
      </c>
      <c r="V414">
        <v>409</v>
      </c>
      <c r="W414">
        <f>PMTable!O412</f>
        <v>0.87181728478550757</v>
      </c>
      <c r="X414">
        <f t="shared" si="80"/>
        <v>0</v>
      </c>
      <c r="Y414">
        <f>PMTable!P412</f>
        <v>0.92321088803043527</v>
      </c>
      <c r="Z414">
        <f t="shared" si="81"/>
        <v>0</v>
      </c>
      <c r="AA414">
        <f>PMTable!Q412</f>
        <v>0.91320701000182158</v>
      </c>
      <c r="AB414">
        <f t="shared" si="82"/>
        <v>0</v>
      </c>
      <c r="AC414">
        <f>PMTable!R412</f>
        <v>1</v>
      </c>
      <c r="AD414">
        <f t="shared" si="83"/>
        <v>0</v>
      </c>
    </row>
    <row r="415" spans="2:30" x14ac:dyDescent="0.25">
      <c r="B415">
        <v>410</v>
      </c>
      <c r="C415">
        <f>PMTable!W413</f>
        <v>2000</v>
      </c>
      <c r="D415">
        <f t="shared" si="72"/>
        <v>1</v>
      </c>
      <c r="E415">
        <f>PMTable!X413</f>
        <v>2400</v>
      </c>
      <c r="F415">
        <f t="shared" si="73"/>
        <v>1</v>
      </c>
      <c r="G415">
        <f>PMTable!Y413</f>
        <v>2200</v>
      </c>
      <c r="H415">
        <f t="shared" si="74"/>
        <v>1</v>
      </c>
      <c r="I415">
        <f>PMTable!Z413</f>
        <v>4700</v>
      </c>
      <c r="J415">
        <f t="shared" si="75"/>
        <v>1</v>
      </c>
      <c r="L415">
        <v>410</v>
      </c>
      <c r="M415">
        <f>PMTable!AE413</f>
        <v>38.182183958714546</v>
      </c>
      <c r="N415">
        <f t="shared" si="76"/>
        <v>1</v>
      </c>
      <c r="O415">
        <f>PMTable!AF413</f>
        <v>32.091342031854666</v>
      </c>
      <c r="P415">
        <f t="shared" si="77"/>
        <v>1</v>
      </c>
      <c r="Q415">
        <f>PMTable!AG413</f>
        <v>30.912719222581963</v>
      </c>
      <c r="R415">
        <f t="shared" si="78"/>
        <v>1</v>
      </c>
      <c r="S415">
        <f>PMTable!AH413</f>
        <v>7.8231938108802659</v>
      </c>
      <c r="T415">
        <f t="shared" si="79"/>
        <v>1</v>
      </c>
      <c r="V415">
        <v>410</v>
      </c>
      <c r="W415">
        <f>PMTable!O413</f>
        <v>0.77703600831628294</v>
      </c>
      <c r="X415">
        <f t="shared" si="80"/>
        <v>0</v>
      </c>
      <c r="Y415">
        <f>PMTable!P413</f>
        <v>0.87401958791752399</v>
      </c>
      <c r="Z415">
        <f t="shared" si="81"/>
        <v>0</v>
      </c>
      <c r="AA415">
        <f>PMTable!Q413</f>
        <v>0.92254495372526801</v>
      </c>
      <c r="AB415">
        <f t="shared" si="82"/>
        <v>0</v>
      </c>
      <c r="AC415">
        <f>PMTable!R413</f>
        <v>0.97456225048893796</v>
      </c>
      <c r="AD415">
        <f t="shared" si="83"/>
        <v>0</v>
      </c>
    </row>
    <row r="416" spans="2:30" x14ac:dyDescent="0.25">
      <c r="B416">
        <v>411</v>
      </c>
      <c r="C416">
        <f>PMTable!W414</f>
        <v>1700</v>
      </c>
      <c r="D416">
        <f t="shared" si="72"/>
        <v>1</v>
      </c>
      <c r="E416">
        <f>PMTable!X414</f>
        <v>3000</v>
      </c>
      <c r="F416">
        <f t="shared" si="73"/>
        <v>1</v>
      </c>
      <c r="G416">
        <f>PMTable!Y414</f>
        <v>1800</v>
      </c>
      <c r="H416">
        <f t="shared" si="74"/>
        <v>1</v>
      </c>
      <c r="I416">
        <f>PMTable!Z414</f>
        <v>2500</v>
      </c>
      <c r="J416">
        <f t="shared" si="75"/>
        <v>1</v>
      </c>
      <c r="L416">
        <v>411</v>
      </c>
      <c r="M416">
        <f>PMTable!AE414</f>
        <v>86.825464358675902</v>
      </c>
      <c r="N416">
        <f t="shared" si="76"/>
        <v>0</v>
      </c>
      <c r="O416">
        <f>PMTable!AF414</f>
        <v>59.465789171277883</v>
      </c>
      <c r="P416">
        <f t="shared" si="77"/>
        <v>0</v>
      </c>
      <c r="Q416">
        <f>PMTable!AG414</f>
        <v>24.952860361033096</v>
      </c>
      <c r="R416">
        <f t="shared" si="78"/>
        <v>1</v>
      </c>
      <c r="S416">
        <f>PMTable!AH414</f>
        <v>0</v>
      </c>
      <c r="T416">
        <f t="shared" si="79"/>
        <v>1</v>
      </c>
      <c r="V416">
        <v>411</v>
      </c>
      <c r="W416">
        <f>PMTable!O414</f>
        <v>0.72236678846148694</v>
      </c>
      <c r="X416">
        <f t="shared" si="80"/>
        <v>0</v>
      </c>
      <c r="Y416">
        <f>PMTable!P414</f>
        <v>0.88651615630513958</v>
      </c>
      <c r="Z416">
        <f t="shared" si="81"/>
        <v>0</v>
      </c>
      <c r="AA416">
        <f>PMTable!Q414</f>
        <v>0.93533004214330429</v>
      </c>
      <c r="AB416">
        <f t="shared" si="82"/>
        <v>0</v>
      </c>
      <c r="AC416">
        <f>PMTable!R414</f>
        <v>1</v>
      </c>
      <c r="AD416">
        <f t="shared" si="83"/>
        <v>0</v>
      </c>
    </row>
    <row r="417" spans="2:30" x14ac:dyDescent="0.25">
      <c r="B417">
        <v>412</v>
      </c>
      <c r="C417">
        <f>PMTable!W415</f>
        <v>1700</v>
      </c>
      <c r="D417">
        <f t="shared" si="72"/>
        <v>1</v>
      </c>
      <c r="E417">
        <f>PMTable!X415</f>
        <v>2600</v>
      </c>
      <c r="F417">
        <f t="shared" si="73"/>
        <v>1</v>
      </c>
      <c r="G417">
        <f>PMTable!Y415</f>
        <v>3000</v>
      </c>
      <c r="H417">
        <f t="shared" si="74"/>
        <v>1</v>
      </c>
      <c r="I417">
        <f>PMTable!Z415</f>
        <v>3600</v>
      </c>
      <c r="J417">
        <f t="shared" si="75"/>
        <v>1</v>
      </c>
      <c r="L417">
        <v>412</v>
      </c>
      <c r="M417">
        <f>PMTable!AE415</f>
        <v>20</v>
      </c>
      <c r="N417">
        <f t="shared" si="76"/>
        <v>1</v>
      </c>
      <c r="O417">
        <f>PMTable!AF415</f>
        <v>53.294475634480619</v>
      </c>
      <c r="P417">
        <f t="shared" si="77"/>
        <v>1</v>
      </c>
      <c r="Q417">
        <f>PMTable!AG415</f>
        <v>44.984486672641992</v>
      </c>
      <c r="R417">
        <f t="shared" si="78"/>
        <v>1</v>
      </c>
      <c r="S417">
        <f>PMTable!AH415</f>
        <v>4.904397269038971</v>
      </c>
      <c r="T417">
        <f t="shared" si="79"/>
        <v>1</v>
      </c>
      <c r="V417">
        <v>412</v>
      </c>
      <c r="W417">
        <f>PMTable!O415</f>
        <v>0.78320444849524307</v>
      </c>
      <c r="X417">
        <f t="shared" si="80"/>
        <v>0</v>
      </c>
      <c r="Y417">
        <f>PMTable!P415</f>
        <v>0.90216523233689483</v>
      </c>
      <c r="Z417">
        <f t="shared" si="81"/>
        <v>0</v>
      </c>
      <c r="AA417">
        <f>PMTable!Q415</f>
        <v>0.88157012053038952</v>
      </c>
      <c r="AB417">
        <f t="shared" si="82"/>
        <v>0</v>
      </c>
      <c r="AC417">
        <f>PMTable!R415</f>
        <v>0.98716943736289564</v>
      </c>
      <c r="AD417">
        <f t="shared" si="83"/>
        <v>0</v>
      </c>
    </row>
    <row r="418" spans="2:30" x14ac:dyDescent="0.25">
      <c r="B418">
        <v>413</v>
      </c>
      <c r="C418">
        <f>PMTable!W416</f>
        <v>2150</v>
      </c>
      <c r="D418">
        <f t="shared" si="72"/>
        <v>1</v>
      </c>
      <c r="E418">
        <f>PMTable!X416</f>
        <v>3000</v>
      </c>
      <c r="F418">
        <f t="shared" si="73"/>
        <v>1</v>
      </c>
      <c r="G418">
        <f>PMTable!Y416</f>
        <v>3000</v>
      </c>
      <c r="H418">
        <f t="shared" si="74"/>
        <v>1</v>
      </c>
      <c r="I418">
        <f>PMTable!Z416</f>
        <v>3600</v>
      </c>
      <c r="J418">
        <f t="shared" si="75"/>
        <v>1</v>
      </c>
      <c r="L418">
        <v>413</v>
      </c>
      <c r="M418">
        <f>PMTable!AE416</f>
        <v>84.769404712789495</v>
      </c>
      <c r="N418">
        <f t="shared" si="76"/>
        <v>0</v>
      </c>
      <c r="O418">
        <f>PMTable!AF416</f>
        <v>43.213760710703333</v>
      </c>
      <c r="P418">
        <f t="shared" si="77"/>
        <v>1</v>
      </c>
      <c r="Q418">
        <f>PMTable!AG416</f>
        <v>71.200744161079655</v>
      </c>
      <c r="R418">
        <f t="shared" si="78"/>
        <v>0</v>
      </c>
      <c r="S418">
        <f>PMTable!AH416</f>
        <v>4.7639367168111066</v>
      </c>
      <c r="T418">
        <f t="shared" si="79"/>
        <v>1</v>
      </c>
      <c r="V418">
        <v>413</v>
      </c>
      <c r="W418">
        <f>PMTable!O416</f>
        <v>0.68311591256769189</v>
      </c>
      <c r="X418">
        <f t="shared" si="80"/>
        <v>1</v>
      </c>
      <c r="Y418">
        <f>PMTable!P416</f>
        <v>0.92376665436900574</v>
      </c>
      <c r="Z418">
        <f t="shared" si="81"/>
        <v>0</v>
      </c>
      <c r="AA418">
        <f>PMTable!Q416</f>
        <v>0.81927280771210476</v>
      </c>
      <c r="AB418">
        <f t="shared" si="82"/>
        <v>0</v>
      </c>
      <c r="AC418">
        <f>PMTable!R416</f>
        <v>0.9852283941111547</v>
      </c>
      <c r="AD418">
        <f t="shared" si="83"/>
        <v>0</v>
      </c>
    </row>
    <row r="419" spans="2:30" x14ac:dyDescent="0.25">
      <c r="B419">
        <v>414</v>
      </c>
      <c r="C419">
        <f>PMTable!W417</f>
        <v>1400</v>
      </c>
      <c r="D419">
        <f t="shared" si="72"/>
        <v>1</v>
      </c>
      <c r="E419">
        <f>PMTable!X417</f>
        <v>3200</v>
      </c>
      <c r="F419">
        <f t="shared" si="73"/>
        <v>1</v>
      </c>
      <c r="G419">
        <f>PMTable!Y417</f>
        <v>2600</v>
      </c>
      <c r="H419">
        <f t="shared" si="74"/>
        <v>1</v>
      </c>
      <c r="I419">
        <f>PMTable!Z417</f>
        <v>3600</v>
      </c>
      <c r="J419">
        <f t="shared" si="75"/>
        <v>1</v>
      </c>
      <c r="L419">
        <v>414</v>
      </c>
      <c r="M419">
        <f>PMTable!AE417</f>
        <v>46.631432924503848</v>
      </c>
      <c r="N419">
        <f t="shared" si="76"/>
        <v>1</v>
      </c>
      <c r="O419">
        <f>PMTable!AF417</f>
        <v>53.141226019765924</v>
      </c>
      <c r="P419">
        <f t="shared" si="77"/>
        <v>1</v>
      </c>
      <c r="Q419">
        <f>PMTable!AG417</f>
        <v>50.480249511178066</v>
      </c>
      <c r="R419">
        <f t="shared" si="78"/>
        <v>1</v>
      </c>
      <c r="S419">
        <f>PMTable!AH417</f>
        <v>6.0503735964892549</v>
      </c>
      <c r="T419">
        <f t="shared" si="79"/>
        <v>1</v>
      </c>
      <c r="V419">
        <v>414</v>
      </c>
      <c r="W419">
        <f>PMTable!O417</f>
        <v>0.77148702358710464</v>
      </c>
      <c r="X419">
        <f t="shared" si="80"/>
        <v>0</v>
      </c>
      <c r="Y419">
        <f>PMTable!P417</f>
        <v>0.84084451868067323</v>
      </c>
      <c r="Z419">
        <f t="shared" si="81"/>
        <v>0</v>
      </c>
      <c r="AA419">
        <f>PMTable!Q417</f>
        <v>0.88706867837994907</v>
      </c>
      <c r="AB419">
        <f t="shared" si="82"/>
        <v>0</v>
      </c>
      <c r="AC419">
        <f>PMTable!R417</f>
        <v>0.98228196359874531</v>
      </c>
      <c r="AD419">
        <f t="shared" si="83"/>
        <v>0</v>
      </c>
    </row>
    <row r="420" spans="2:30" x14ac:dyDescent="0.25">
      <c r="B420">
        <v>415</v>
      </c>
      <c r="C420">
        <f>PMTable!W418</f>
        <v>1550</v>
      </c>
      <c r="D420">
        <f t="shared" si="72"/>
        <v>1</v>
      </c>
      <c r="E420">
        <f>PMTable!X418</f>
        <v>2600</v>
      </c>
      <c r="F420">
        <f t="shared" si="73"/>
        <v>1</v>
      </c>
      <c r="G420">
        <f>PMTable!Y418</f>
        <v>2600</v>
      </c>
      <c r="H420">
        <f t="shared" si="74"/>
        <v>1</v>
      </c>
      <c r="I420">
        <f>PMTable!Z418</f>
        <v>2500</v>
      </c>
      <c r="J420">
        <f t="shared" si="75"/>
        <v>1</v>
      </c>
      <c r="L420">
        <v>415</v>
      </c>
      <c r="M420">
        <f>PMTable!AE418</f>
        <v>24.127386021453702</v>
      </c>
      <c r="N420">
        <f t="shared" si="76"/>
        <v>1</v>
      </c>
      <c r="O420">
        <f>PMTable!AF418</f>
        <v>43.770442514033988</v>
      </c>
      <c r="P420">
        <f t="shared" si="77"/>
        <v>1</v>
      </c>
      <c r="Q420">
        <f>PMTable!AG418</f>
        <v>30.520825994051165</v>
      </c>
      <c r="R420">
        <f t="shared" si="78"/>
        <v>1</v>
      </c>
      <c r="S420">
        <f>PMTable!AH418</f>
        <v>0</v>
      </c>
      <c r="T420">
        <f t="shared" si="79"/>
        <v>1</v>
      </c>
      <c r="V420">
        <v>415</v>
      </c>
      <c r="W420">
        <f>PMTable!O418</f>
        <v>0.76721048116218038</v>
      </c>
      <c r="X420">
        <f t="shared" si="80"/>
        <v>0</v>
      </c>
      <c r="Y420">
        <f>PMTable!P418</f>
        <v>0.88155869079322458</v>
      </c>
      <c r="Z420">
        <f t="shared" si="81"/>
        <v>0</v>
      </c>
      <c r="AA420">
        <f>PMTable!Q418</f>
        <v>0.88173977316983232</v>
      </c>
      <c r="AB420">
        <f t="shared" si="82"/>
        <v>0</v>
      </c>
      <c r="AC420">
        <f>PMTable!R418</f>
        <v>1</v>
      </c>
      <c r="AD420">
        <f t="shared" si="83"/>
        <v>0</v>
      </c>
    </row>
    <row r="421" spans="2:30" x14ac:dyDescent="0.25">
      <c r="B421">
        <v>416</v>
      </c>
      <c r="C421">
        <f>PMTable!W419</f>
        <v>1700</v>
      </c>
      <c r="D421">
        <f t="shared" si="72"/>
        <v>1</v>
      </c>
      <c r="E421">
        <f>PMTable!X419</f>
        <v>3200</v>
      </c>
      <c r="F421">
        <f t="shared" si="73"/>
        <v>1</v>
      </c>
      <c r="G421">
        <f>PMTable!Y419</f>
        <v>1800</v>
      </c>
      <c r="H421">
        <f t="shared" si="74"/>
        <v>1</v>
      </c>
      <c r="I421">
        <f>PMTable!Z419</f>
        <v>5800</v>
      </c>
      <c r="J421">
        <f t="shared" si="75"/>
        <v>0</v>
      </c>
      <c r="L421">
        <v>416</v>
      </c>
      <c r="M421">
        <f>PMTable!AE419</f>
        <v>59.090737647725639</v>
      </c>
      <c r="N421">
        <f t="shared" si="76"/>
        <v>0</v>
      </c>
      <c r="O421">
        <f>PMTable!AF419</f>
        <v>41.600012428098651</v>
      </c>
      <c r="P421">
        <f t="shared" si="77"/>
        <v>1</v>
      </c>
      <c r="Q421">
        <f>PMTable!AG419</f>
        <v>20.44697628842604</v>
      </c>
      <c r="R421">
        <f t="shared" si="78"/>
        <v>1</v>
      </c>
      <c r="S421">
        <f>PMTable!AH419</f>
        <v>17.744548618347288</v>
      </c>
      <c r="T421">
        <f t="shared" si="79"/>
        <v>1</v>
      </c>
      <c r="V421">
        <v>416</v>
      </c>
      <c r="W421">
        <f>PMTable!O419</f>
        <v>0.76179985677531226</v>
      </c>
      <c r="X421">
        <f t="shared" si="80"/>
        <v>0</v>
      </c>
      <c r="Y421">
        <f>PMTable!P419</f>
        <v>0.8710181915003754</v>
      </c>
      <c r="Z421">
        <f t="shared" si="81"/>
        <v>0</v>
      </c>
      <c r="AA421">
        <f>PMTable!Q419</f>
        <v>0.94720202235374795</v>
      </c>
      <c r="AB421">
        <f t="shared" si="82"/>
        <v>0</v>
      </c>
      <c r="AC421">
        <f>PMTable!R419</f>
        <v>0.95407656823779741</v>
      </c>
      <c r="AD421">
        <f t="shared" si="83"/>
        <v>0</v>
      </c>
    </row>
    <row r="422" spans="2:30" x14ac:dyDescent="0.25">
      <c r="B422">
        <v>417</v>
      </c>
      <c r="C422">
        <f>PMTable!W420</f>
        <v>2150</v>
      </c>
      <c r="D422">
        <f t="shared" si="72"/>
        <v>1</v>
      </c>
      <c r="E422">
        <f>PMTable!X420</f>
        <v>2800</v>
      </c>
      <c r="F422">
        <f t="shared" si="73"/>
        <v>1</v>
      </c>
      <c r="G422">
        <f>PMTable!Y420</f>
        <v>2200</v>
      </c>
      <c r="H422">
        <f t="shared" si="74"/>
        <v>1</v>
      </c>
      <c r="I422">
        <f>PMTable!Z420</f>
        <v>2500</v>
      </c>
      <c r="J422">
        <f t="shared" si="75"/>
        <v>1</v>
      </c>
      <c r="L422">
        <v>417</v>
      </c>
      <c r="M422">
        <f>PMTable!AE420</f>
        <v>58.288522481867176</v>
      </c>
      <c r="N422">
        <f t="shared" si="76"/>
        <v>0</v>
      </c>
      <c r="O422">
        <f>PMTable!AF420</f>
        <v>53.811304010827278</v>
      </c>
      <c r="P422">
        <f t="shared" si="77"/>
        <v>1</v>
      </c>
      <c r="Q422">
        <f>PMTable!AG420</f>
        <v>33.991271242467469</v>
      </c>
      <c r="R422">
        <f t="shared" si="78"/>
        <v>1</v>
      </c>
      <c r="S422">
        <f>PMTable!AH420</f>
        <v>0</v>
      </c>
      <c r="T422">
        <f t="shared" si="79"/>
        <v>1</v>
      </c>
      <c r="V422">
        <v>417</v>
      </c>
      <c r="W422">
        <f>PMTable!O420</f>
        <v>0.70618028824416768</v>
      </c>
      <c r="X422">
        <f t="shared" si="80"/>
        <v>0</v>
      </c>
      <c r="Y422">
        <f>PMTable!P420</f>
        <v>0.87971356468839867</v>
      </c>
      <c r="Z422">
        <f t="shared" si="81"/>
        <v>0</v>
      </c>
      <c r="AA422">
        <f>PMTable!Q420</f>
        <v>0.90984756717500948</v>
      </c>
      <c r="AB422">
        <f t="shared" si="82"/>
        <v>0</v>
      </c>
      <c r="AC422">
        <f>PMTable!R420</f>
        <v>1</v>
      </c>
      <c r="AD422">
        <f t="shared" si="83"/>
        <v>0</v>
      </c>
    </row>
    <row r="423" spans="2:30" x14ac:dyDescent="0.25">
      <c r="B423">
        <v>418</v>
      </c>
      <c r="C423">
        <f>PMTable!W421</f>
        <v>2900</v>
      </c>
      <c r="D423">
        <f t="shared" si="72"/>
        <v>1</v>
      </c>
      <c r="E423">
        <f>PMTable!X421</f>
        <v>2800</v>
      </c>
      <c r="F423">
        <f t="shared" si="73"/>
        <v>1</v>
      </c>
      <c r="G423">
        <f>PMTable!Y421</f>
        <v>2600</v>
      </c>
      <c r="H423">
        <f t="shared" si="74"/>
        <v>1</v>
      </c>
      <c r="I423">
        <f>PMTable!Z421</f>
        <v>2500</v>
      </c>
      <c r="J423">
        <f t="shared" si="75"/>
        <v>1</v>
      </c>
      <c r="L423">
        <v>418</v>
      </c>
      <c r="M423">
        <f>PMTable!AE421</f>
        <v>54.043598639507323</v>
      </c>
      <c r="N423">
        <f t="shared" si="76"/>
        <v>1</v>
      </c>
      <c r="O423">
        <f>PMTable!AF421</f>
        <v>24</v>
      </c>
      <c r="P423">
        <f t="shared" si="77"/>
        <v>1</v>
      </c>
      <c r="Q423">
        <f>PMTable!AG421</f>
        <v>40.592597885209457</v>
      </c>
      <c r="R423">
        <f t="shared" si="78"/>
        <v>1</v>
      </c>
      <c r="S423">
        <f>PMTable!AH421</f>
        <v>0</v>
      </c>
      <c r="T423">
        <f t="shared" si="79"/>
        <v>1</v>
      </c>
      <c r="V423">
        <v>418</v>
      </c>
      <c r="W423">
        <f>PMTable!O421</f>
        <v>0.51365814216455274</v>
      </c>
      <c r="X423">
        <f t="shared" si="80"/>
        <v>1</v>
      </c>
      <c r="Y423">
        <f>PMTable!P421</f>
        <v>0.88193330786693058</v>
      </c>
      <c r="Z423">
        <f t="shared" si="81"/>
        <v>0</v>
      </c>
      <c r="AA423">
        <f>PMTable!Q421</f>
        <v>0.91710880117462557</v>
      </c>
      <c r="AB423">
        <f t="shared" si="82"/>
        <v>0</v>
      </c>
      <c r="AC423">
        <f>PMTable!R421</f>
        <v>1</v>
      </c>
      <c r="AD423">
        <f t="shared" si="83"/>
        <v>0</v>
      </c>
    </row>
    <row r="424" spans="2:30" x14ac:dyDescent="0.25">
      <c r="B424">
        <v>419</v>
      </c>
      <c r="C424">
        <f>PMTable!W422</f>
        <v>2000</v>
      </c>
      <c r="D424">
        <f t="shared" si="72"/>
        <v>1</v>
      </c>
      <c r="E424">
        <f>PMTable!X422</f>
        <v>2400</v>
      </c>
      <c r="F424">
        <f t="shared" si="73"/>
        <v>1</v>
      </c>
      <c r="G424">
        <f>PMTable!Y422</f>
        <v>2600</v>
      </c>
      <c r="H424">
        <f t="shared" si="74"/>
        <v>1</v>
      </c>
      <c r="I424">
        <f>PMTable!Z422</f>
        <v>4700</v>
      </c>
      <c r="J424">
        <f t="shared" si="75"/>
        <v>1</v>
      </c>
      <c r="L424">
        <v>419</v>
      </c>
      <c r="M424">
        <f>PMTable!AE422</f>
        <v>110.89631106737022</v>
      </c>
      <c r="N424">
        <f t="shared" si="76"/>
        <v>0</v>
      </c>
      <c r="O424">
        <f>PMTable!AF422</f>
        <v>34.468150647630964</v>
      </c>
      <c r="P424">
        <f t="shared" si="77"/>
        <v>1</v>
      </c>
      <c r="Q424">
        <f>PMTable!AG422</f>
        <v>30.40116725468009</v>
      </c>
      <c r="R424">
        <f t="shared" si="78"/>
        <v>1</v>
      </c>
      <c r="S424">
        <f>PMTable!AH422</f>
        <v>6.6543698191995606</v>
      </c>
      <c r="T424">
        <f t="shared" si="79"/>
        <v>1</v>
      </c>
      <c r="V424">
        <v>419</v>
      </c>
      <c r="W424">
        <f>PMTable!O422</f>
        <v>0.69278281006940201</v>
      </c>
      <c r="X424">
        <f t="shared" si="80"/>
        <v>1</v>
      </c>
      <c r="Y424">
        <f>PMTable!P422</f>
        <v>0.86881563728237299</v>
      </c>
      <c r="Z424">
        <f t="shared" si="81"/>
        <v>0</v>
      </c>
      <c r="AA424">
        <f>PMTable!Q422</f>
        <v>0.91252462492226083</v>
      </c>
      <c r="AB424">
        <f t="shared" si="82"/>
        <v>0</v>
      </c>
      <c r="AC424">
        <f>PMTable!R422</f>
        <v>0.97556322228805703</v>
      </c>
      <c r="AD424">
        <f t="shared" si="83"/>
        <v>0</v>
      </c>
    </row>
    <row r="425" spans="2:30" x14ac:dyDescent="0.25">
      <c r="B425">
        <v>420</v>
      </c>
      <c r="C425">
        <f>PMTable!W423</f>
        <v>2150</v>
      </c>
      <c r="D425">
        <f t="shared" si="72"/>
        <v>1</v>
      </c>
      <c r="E425">
        <f>PMTable!X423</f>
        <v>1800</v>
      </c>
      <c r="F425">
        <f t="shared" si="73"/>
        <v>1</v>
      </c>
      <c r="G425">
        <f>PMTable!Y423</f>
        <v>3000</v>
      </c>
      <c r="H425">
        <f t="shared" si="74"/>
        <v>1</v>
      </c>
      <c r="I425">
        <f>PMTable!Z423</f>
        <v>2500</v>
      </c>
      <c r="J425">
        <f t="shared" si="75"/>
        <v>1</v>
      </c>
      <c r="L425">
        <v>420</v>
      </c>
      <c r="M425">
        <f>PMTable!AE423</f>
        <v>71.76627766106941</v>
      </c>
      <c r="N425">
        <f t="shared" si="76"/>
        <v>0</v>
      </c>
      <c r="O425">
        <f>PMTable!AF423</f>
        <v>19.487220251230632</v>
      </c>
      <c r="P425">
        <f t="shared" si="77"/>
        <v>1</v>
      </c>
      <c r="Q425">
        <f>PMTable!AG423</f>
        <v>47.372111956967721</v>
      </c>
      <c r="R425">
        <f t="shared" si="78"/>
        <v>1</v>
      </c>
      <c r="S425">
        <f>PMTable!AH423</f>
        <v>0</v>
      </c>
      <c r="T425">
        <f t="shared" si="79"/>
        <v>1</v>
      </c>
      <c r="V425">
        <v>420</v>
      </c>
      <c r="W425">
        <f>PMTable!O423</f>
        <v>0.67524612504716108</v>
      </c>
      <c r="X425">
        <f t="shared" si="80"/>
        <v>1</v>
      </c>
      <c r="Y425">
        <f>PMTable!P423</f>
        <v>0.97101951096194961</v>
      </c>
      <c r="Z425">
        <f t="shared" si="81"/>
        <v>0</v>
      </c>
      <c r="AA425">
        <f>PMTable!Q423</f>
        <v>0.81047388342317328</v>
      </c>
      <c r="AB425">
        <f t="shared" si="82"/>
        <v>0</v>
      </c>
      <c r="AC425">
        <f>PMTable!R423</f>
        <v>1</v>
      </c>
      <c r="AD425">
        <f t="shared" si="83"/>
        <v>0</v>
      </c>
    </row>
    <row r="426" spans="2:30" x14ac:dyDescent="0.25">
      <c r="B426">
        <v>421</v>
      </c>
      <c r="C426">
        <f>PMTable!W424</f>
        <v>1100</v>
      </c>
      <c r="D426">
        <f t="shared" si="72"/>
        <v>1</v>
      </c>
      <c r="E426">
        <f>PMTable!X424</f>
        <v>2000</v>
      </c>
      <c r="F426">
        <f t="shared" si="73"/>
        <v>1</v>
      </c>
      <c r="G426">
        <f>PMTable!Y424</f>
        <v>1800</v>
      </c>
      <c r="H426">
        <f t="shared" si="74"/>
        <v>1</v>
      </c>
      <c r="I426">
        <f>PMTable!Z424</f>
        <v>3600</v>
      </c>
      <c r="J426">
        <f t="shared" si="75"/>
        <v>1</v>
      </c>
      <c r="L426">
        <v>421</v>
      </c>
      <c r="M426">
        <f>PMTable!AE424</f>
        <v>34.755906952345633</v>
      </c>
      <c r="N426">
        <f t="shared" si="76"/>
        <v>1</v>
      </c>
      <c r="O426">
        <f>PMTable!AF424</f>
        <v>32.412530432212158</v>
      </c>
      <c r="P426">
        <f t="shared" si="77"/>
        <v>1</v>
      </c>
      <c r="Q426">
        <f>PMTable!AG424</f>
        <v>24.207543928280057</v>
      </c>
      <c r="R426">
        <f t="shared" si="78"/>
        <v>1</v>
      </c>
      <c r="S426">
        <f>PMTable!AH424</f>
        <v>7.4570510272405368</v>
      </c>
      <c r="T426">
        <f t="shared" si="79"/>
        <v>1</v>
      </c>
      <c r="V426">
        <v>421</v>
      </c>
      <c r="W426">
        <f>PMTable!O424</f>
        <v>0.84736038292976046</v>
      </c>
      <c r="X426">
        <f t="shared" si="80"/>
        <v>0</v>
      </c>
      <c r="Y426">
        <f>PMTable!P424</f>
        <v>0.91340562594004071</v>
      </c>
      <c r="Z426">
        <f t="shared" si="81"/>
        <v>0</v>
      </c>
      <c r="AA426">
        <f>PMTable!Q424</f>
        <v>0.93060351471253888</v>
      </c>
      <c r="AB426">
        <f t="shared" si="82"/>
        <v>0</v>
      </c>
      <c r="AC426">
        <f>PMTable!R424</f>
        <v>0.98306414732403113</v>
      </c>
      <c r="AD426">
        <f t="shared" si="83"/>
        <v>0</v>
      </c>
    </row>
    <row r="427" spans="2:30" x14ac:dyDescent="0.25">
      <c r="B427">
        <v>422</v>
      </c>
      <c r="C427">
        <f>PMTable!W425</f>
        <v>1250</v>
      </c>
      <c r="D427">
        <f t="shared" si="72"/>
        <v>1</v>
      </c>
      <c r="E427">
        <f>PMTable!X425</f>
        <v>2600</v>
      </c>
      <c r="F427">
        <f t="shared" si="73"/>
        <v>1</v>
      </c>
      <c r="G427">
        <f>PMTable!Y425</f>
        <v>2600</v>
      </c>
      <c r="H427">
        <f t="shared" si="74"/>
        <v>1</v>
      </c>
      <c r="I427">
        <f>PMTable!Z425</f>
        <v>2500</v>
      </c>
      <c r="J427">
        <f t="shared" si="75"/>
        <v>1</v>
      </c>
      <c r="L427">
        <v>422</v>
      </c>
      <c r="M427">
        <f>PMTable!AE425</f>
        <v>14</v>
      </c>
      <c r="N427">
        <f t="shared" si="76"/>
        <v>1</v>
      </c>
      <c r="O427">
        <f>PMTable!AF425</f>
        <v>32.522748517282892</v>
      </c>
      <c r="P427">
        <f t="shared" si="77"/>
        <v>1</v>
      </c>
      <c r="Q427">
        <f>PMTable!AG425</f>
        <v>21.309433370257182</v>
      </c>
      <c r="R427">
        <f t="shared" si="78"/>
        <v>1</v>
      </c>
      <c r="S427">
        <f>PMTable!AH425</f>
        <v>0</v>
      </c>
      <c r="T427">
        <f t="shared" si="79"/>
        <v>1</v>
      </c>
      <c r="V427">
        <v>422</v>
      </c>
      <c r="W427">
        <f>PMTable!O425</f>
        <v>0.8422405031717427</v>
      </c>
      <c r="X427">
        <f t="shared" si="80"/>
        <v>0</v>
      </c>
      <c r="Y427">
        <f>PMTable!P425</f>
        <v>0.92063040501517968</v>
      </c>
      <c r="Z427">
        <f t="shared" si="81"/>
        <v>0</v>
      </c>
      <c r="AA427">
        <f>PMTable!Q425</f>
        <v>0.91782720034989029</v>
      </c>
      <c r="AB427">
        <f t="shared" si="82"/>
        <v>0</v>
      </c>
      <c r="AC427">
        <f>PMTable!R425</f>
        <v>1</v>
      </c>
      <c r="AD427">
        <f t="shared" si="83"/>
        <v>0</v>
      </c>
    </row>
    <row r="428" spans="2:30" x14ac:dyDescent="0.25">
      <c r="B428">
        <v>423</v>
      </c>
      <c r="C428">
        <f>PMTable!W426</f>
        <v>1100</v>
      </c>
      <c r="D428">
        <f t="shared" si="72"/>
        <v>1</v>
      </c>
      <c r="E428">
        <f>PMTable!X426</f>
        <v>2800</v>
      </c>
      <c r="F428">
        <f t="shared" si="73"/>
        <v>1</v>
      </c>
      <c r="G428">
        <f>PMTable!Y426</f>
        <v>1800</v>
      </c>
      <c r="H428">
        <f t="shared" si="74"/>
        <v>1</v>
      </c>
      <c r="I428">
        <f>PMTable!Z426</f>
        <v>2500</v>
      </c>
      <c r="J428">
        <f t="shared" si="75"/>
        <v>1</v>
      </c>
      <c r="L428">
        <v>423</v>
      </c>
      <c r="M428">
        <f>PMTable!AE426</f>
        <v>35.288569125892067</v>
      </c>
      <c r="N428">
        <f t="shared" si="76"/>
        <v>1</v>
      </c>
      <c r="O428">
        <f>PMTable!AF426</f>
        <v>24</v>
      </c>
      <c r="P428">
        <f t="shared" si="77"/>
        <v>1</v>
      </c>
      <c r="Q428">
        <f>PMTable!AG426</f>
        <v>26.287131493303676</v>
      </c>
      <c r="R428">
        <f t="shared" si="78"/>
        <v>1</v>
      </c>
      <c r="S428">
        <f>PMTable!AH426</f>
        <v>0</v>
      </c>
      <c r="T428">
        <f t="shared" si="79"/>
        <v>1</v>
      </c>
      <c r="V428">
        <v>423</v>
      </c>
      <c r="W428">
        <f>PMTable!O426</f>
        <v>0.85039195256799816</v>
      </c>
      <c r="X428">
        <f t="shared" si="80"/>
        <v>0</v>
      </c>
      <c r="Y428">
        <f>PMTable!P426</f>
        <v>0.86943436529513041</v>
      </c>
      <c r="Z428">
        <f t="shared" si="81"/>
        <v>0</v>
      </c>
      <c r="AA428">
        <f>PMTable!Q426</f>
        <v>0.93658330718047011</v>
      </c>
      <c r="AB428">
        <f t="shared" si="82"/>
        <v>0</v>
      </c>
      <c r="AC428">
        <f>PMTable!R426</f>
        <v>1</v>
      </c>
      <c r="AD428">
        <f t="shared" si="83"/>
        <v>0</v>
      </c>
    </row>
    <row r="429" spans="2:30" x14ac:dyDescent="0.25">
      <c r="B429">
        <v>424</v>
      </c>
      <c r="C429">
        <f>PMTable!W427</f>
        <v>1400</v>
      </c>
      <c r="D429">
        <f t="shared" si="72"/>
        <v>1</v>
      </c>
      <c r="E429">
        <f>PMTable!X427</f>
        <v>2600</v>
      </c>
      <c r="F429">
        <f t="shared" si="73"/>
        <v>1</v>
      </c>
      <c r="G429">
        <f>PMTable!Y427</f>
        <v>3000</v>
      </c>
      <c r="H429">
        <f t="shared" si="74"/>
        <v>1</v>
      </c>
      <c r="I429">
        <f>PMTable!Z427</f>
        <v>5800</v>
      </c>
      <c r="J429">
        <f t="shared" si="75"/>
        <v>0</v>
      </c>
      <c r="L429">
        <v>424</v>
      </c>
      <c r="M429">
        <f>PMTable!AE427</f>
        <v>45.139672766567323</v>
      </c>
      <c r="N429">
        <f t="shared" si="76"/>
        <v>1</v>
      </c>
      <c r="O429">
        <f>PMTable!AF427</f>
        <v>38.374533594424648</v>
      </c>
      <c r="P429">
        <f t="shared" si="77"/>
        <v>1</v>
      </c>
      <c r="Q429">
        <f>PMTable!AG427</f>
        <v>26.996678283030487</v>
      </c>
      <c r="R429">
        <f t="shared" si="78"/>
        <v>1</v>
      </c>
      <c r="S429">
        <f>PMTable!AH427</f>
        <v>20.36865832921881</v>
      </c>
      <c r="T429">
        <f t="shared" si="79"/>
        <v>1</v>
      </c>
      <c r="V429">
        <v>424</v>
      </c>
      <c r="W429">
        <f>PMTable!O427</f>
        <v>0.78905252667089743</v>
      </c>
      <c r="X429">
        <f t="shared" si="80"/>
        <v>0</v>
      </c>
      <c r="Y429">
        <f>PMTable!P427</f>
        <v>0.85787523412699329</v>
      </c>
      <c r="Z429">
        <f t="shared" si="81"/>
        <v>0</v>
      </c>
      <c r="AA429">
        <f>PMTable!Q427</f>
        <v>0.86228983168571804</v>
      </c>
      <c r="AB429">
        <f t="shared" si="82"/>
        <v>0</v>
      </c>
      <c r="AC429">
        <f>PMTable!R427</f>
        <v>0.94603912327028772</v>
      </c>
      <c r="AD429">
        <f t="shared" si="83"/>
        <v>0</v>
      </c>
    </row>
    <row r="430" spans="2:30" x14ac:dyDescent="0.25">
      <c r="B430">
        <v>425</v>
      </c>
      <c r="C430">
        <f>PMTable!W428</f>
        <v>2150</v>
      </c>
      <c r="D430">
        <f t="shared" si="72"/>
        <v>1</v>
      </c>
      <c r="E430">
        <f>PMTable!X428</f>
        <v>3000</v>
      </c>
      <c r="F430">
        <f t="shared" si="73"/>
        <v>1</v>
      </c>
      <c r="G430">
        <f>PMTable!Y428</f>
        <v>2200</v>
      </c>
      <c r="H430">
        <f t="shared" si="74"/>
        <v>1</v>
      </c>
      <c r="I430">
        <f>PMTable!Z428</f>
        <v>2500</v>
      </c>
      <c r="J430">
        <f t="shared" si="75"/>
        <v>1</v>
      </c>
      <c r="L430">
        <v>425</v>
      </c>
      <c r="M430">
        <f>PMTable!AE428</f>
        <v>51.548005705469677</v>
      </c>
      <c r="N430">
        <f t="shared" si="76"/>
        <v>1</v>
      </c>
      <c r="O430">
        <f>PMTable!AF428</f>
        <v>26</v>
      </c>
      <c r="P430">
        <f t="shared" si="77"/>
        <v>1</v>
      </c>
      <c r="Q430">
        <f>PMTable!AG428</f>
        <v>37.891056569128516</v>
      </c>
      <c r="R430">
        <f t="shared" si="78"/>
        <v>1</v>
      </c>
      <c r="S430">
        <f>PMTable!AH428</f>
        <v>0</v>
      </c>
      <c r="T430">
        <f t="shared" si="79"/>
        <v>1</v>
      </c>
      <c r="V430">
        <v>425</v>
      </c>
      <c r="W430">
        <f>PMTable!O428</f>
        <v>0.69536266638783573</v>
      </c>
      <c r="X430">
        <f t="shared" si="80"/>
        <v>1</v>
      </c>
      <c r="Y430">
        <f>PMTable!P428</f>
        <v>0.83479335528921395</v>
      </c>
      <c r="Z430">
        <f t="shared" si="81"/>
        <v>0</v>
      </c>
      <c r="AA430">
        <f>PMTable!Q428</f>
        <v>0.91430585767025052</v>
      </c>
      <c r="AB430">
        <f t="shared" si="82"/>
        <v>0</v>
      </c>
      <c r="AC430">
        <f>PMTable!R428</f>
        <v>1</v>
      </c>
      <c r="AD430">
        <f t="shared" si="83"/>
        <v>0</v>
      </c>
    </row>
    <row r="431" spans="2:30" x14ac:dyDescent="0.25">
      <c r="B431">
        <v>426</v>
      </c>
      <c r="C431">
        <f>PMTable!W429</f>
        <v>1550</v>
      </c>
      <c r="D431">
        <f t="shared" si="72"/>
        <v>1</v>
      </c>
      <c r="E431">
        <f>PMTable!X429</f>
        <v>3600</v>
      </c>
      <c r="F431">
        <f t="shared" si="73"/>
        <v>1</v>
      </c>
      <c r="G431">
        <f>PMTable!Y429</f>
        <v>2200</v>
      </c>
      <c r="H431">
        <f t="shared" si="74"/>
        <v>1</v>
      </c>
      <c r="I431">
        <f>PMTable!Z429</f>
        <v>2500</v>
      </c>
      <c r="J431">
        <f t="shared" si="75"/>
        <v>1</v>
      </c>
      <c r="L431">
        <v>426</v>
      </c>
      <c r="M431">
        <f>PMTable!AE429</f>
        <v>18.66043261594378</v>
      </c>
      <c r="N431">
        <f t="shared" si="76"/>
        <v>1</v>
      </c>
      <c r="O431">
        <f>PMTable!AF429</f>
        <v>32</v>
      </c>
      <c r="P431">
        <f t="shared" si="77"/>
        <v>1</v>
      </c>
      <c r="Q431">
        <f>PMTable!AG429</f>
        <v>41.785557106991092</v>
      </c>
      <c r="R431">
        <f t="shared" si="78"/>
        <v>1</v>
      </c>
      <c r="S431">
        <f>PMTable!AH429</f>
        <v>0</v>
      </c>
      <c r="T431">
        <f t="shared" si="79"/>
        <v>1</v>
      </c>
      <c r="V431">
        <v>426</v>
      </c>
      <c r="W431">
        <f>PMTable!O429</f>
        <v>0.81578872754280018</v>
      </c>
      <c r="X431">
        <f t="shared" si="80"/>
        <v>0</v>
      </c>
      <c r="Y431">
        <f>PMTable!P429</f>
        <v>0.89638116527397393</v>
      </c>
      <c r="Z431">
        <f t="shared" si="81"/>
        <v>0</v>
      </c>
      <c r="AA431">
        <f>PMTable!Q429</f>
        <v>0.90938534207464938</v>
      </c>
      <c r="AB431">
        <f t="shared" si="82"/>
        <v>0</v>
      </c>
      <c r="AC431">
        <f>PMTable!R429</f>
        <v>1</v>
      </c>
      <c r="AD431">
        <f t="shared" si="83"/>
        <v>0</v>
      </c>
    </row>
    <row r="432" spans="2:30" x14ac:dyDescent="0.25">
      <c r="B432">
        <v>427</v>
      </c>
      <c r="C432">
        <f>PMTable!W430</f>
        <v>1850</v>
      </c>
      <c r="D432">
        <f t="shared" si="72"/>
        <v>1</v>
      </c>
      <c r="E432">
        <f>PMTable!X430</f>
        <v>1600</v>
      </c>
      <c r="F432">
        <f t="shared" si="73"/>
        <v>1</v>
      </c>
      <c r="G432">
        <f>PMTable!Y430</f>
        <v>3400</v>
      </c>
      <c r="H432">
        <f t="shared" si="74"/>
        <v>1</v>
      </c>
      <c r="I432">
        <f>PMTable!Z430</f>
        <v>3600</v>
      </c>
      <c r="J432">
        <f t="shared" si="75"/>
        <v>1</v>
      </c>
      <c r="L432">
        <v>427</v>
      </c>
      <c r="M432">
        <f>PMTable!AE430</f>
        <v>140.79572810522424</v>
      </c>
      <c r="N432">
        <f t="shared" si="76"/>
        <v>0</v>
      </c>
      <c r="O432">
        <f>PMTable!AF430</f>
        <v>21.140778528853744</v>
      </c>
      <c r="P432">
        <f t="shared" si="77"/>
        <v>1</v>
      </c>
      <c r="Q432">
        <f>PMTable!AG430</f>
        <v>58.782109725102231</v>
      </c>
      <c r="R432">
        <f t="shared" si="78"/>
        <v>0</v>
      </c>
      <c r="S432">
        <f>PMTable!AH430</f>
        <v>4.0102988504486721</v>
      </c>
      <c r="T432">
        <f t="shared" si="79"/>
        <v>1</v>
      </c>
      <c r="V432">
        <v>427</v>
      </c>
      <c r="W432">
        <f>PMTable!O430</f>
        <v>0.64173639143112804</v>
      </c>
      <c r="X432">
        <f t="shared" si="80"/>
        <v>1</v>
      </c>
      <c r="Y432">
        <f>PMTable!P430</f>
        <v>0.93995977045147094</v>
      </c>
      <c r="Z432">
        <f t="shared" si="81"/>
        <v>0</v>
      </c>
      <c r="AA432">
        <f>PMTable!Q430</f>
        <v>0.84968799102563253</v>
      </c>
      <c r="AB432">
        <f t="shared" si="82"/>
        <v>0</v>
      </c>
      <c r="AC432">
        <f>PMTable!R430</f>
        <v>0.98603993706046855</v>
      </c>
      <c r="AD432">
        <f t="shared" si="83"/>
        <v>0</v>
      </c>
    </row>
    <row r="433" spans="2:30" x14ac:dyDescent="0.25">
      <c r="B433">
        <v>428</v>
      </c>
      <c r="C433">
        <f>PMTable!W431</f>
        <v>2300</v>
      </c>
      <c r="D433">
        <f t="shared" si="72"/>
        <v>1</v>
      </c>
      <c r="E433">
        <f>PMTable!X431</f>
        <v>2400</v>
      </c>
      <c r="F433">
        <f t="shared" si="73"/>
        <v>1</v>
      </c>
      <c r="G433">
        <f>PMTable!Y431</f>
        <v>1000</v>
      </c>
      <c r="H433">
        <f t="shared" si="74"/>
        <v>1</v>
      </c>
      <c r="I433">
        <f>PMTable!Z431</f>
        <v>2500</v>
      </c>
      <c r="J433">
        <f t="shared" si="75"/>
        <v>1</v>
      </c>
      <c r="L433">
        <v>428</v>
      </c>
      <c r="M433">
        <f>PMTable!AE431</f>
        <v>57.211064227733878</v>
      </c>
      <c r="N433">
        <f t="shared" si="76"/>
        <v>0</v>
      </c>
      <c r="O433">
        <f>PMTable!AF431</f>
        <v>31.557933288075684</v>
      </c>
      <c r="P433">
        <f t="shared" si="77"/>
        <v>1</v>
      </c>
      <c r="Q433">
        <f>PMTable!AG431</f>
        <v>0</v>
      </c>
      <c r="R433">
        <f t="shared" si="78"/>
        <v>1</v>
      </c>
      <c r="S433">
        <f>PMTable!AH431</f>
        <v>0</v>
      </c>
      <c r="T433">
        <f t="shared" si="79"/>
        <v>1</v>
      </c>
      <c r="V433">
        <v>428</v>
      </c>
      <c r="W433">
        <f>PMTable!O431</f>
        <v>0.6577378766226174</v>
      </c>
      <c r="X433">
        <f t="shared" si="80"/>
        <v>1</v>
      </c>
      <c r="Y433">
        <f>PMTable!P431</f>
        <v>0.9146809122743309</v>
      </c>
      <c r="Z433">
        <f t="shared" si="81"/>
        <v>0</v>
      </c>
      <c r="AA433">
        <f>PMTable!Q431</f>
        <v>1</v>
      </c>
      <c r="AB433">
        <f t="shared" si="82"/>
        <v>0</v>
      </c>
      <c r="AC433">
        <f>PMTable!R431</f>
        <v>1</v>
      </c>
      <c r="AD433">
        <f t="shared" si="83"/>
        <v>0</v>
      </c>
    </row>
    <row r="434" spans="2:30" x14ac:dyDescent="0.25">
      <c r="B434">
        <v>429</v>
      </c>
      <c r="C434">
        <f>PMTable!W432</f>
        <v>1700</v>
      </c>
      <c r="D434">
        <f t="shared" si="72"/>
        <v>1</v>
      </c>
      <c r="E434">
        <f>PMTable!X432</f>
        <v>2000</v>
      </c>
      <c r="F434">
        <f t="shared" si="73"/>
        <v>1</v>
      </c>
      <c r="G434">
        <f>PMTable!Y432</f>
        <v>3000</v>
      </c>
      <c r="H434">
        <f t="shared" si="74"/>
        <v>1</v>
      </c>
      <c r="I434">
        <f>PMTable!Z432</f>
        <v>3600</v>
      </c>
      <c r="J434">
        <f t="shared" si="75"/>
        <v>1</v>
      </c>
      <c r="L434">
        <v>429</v>
      </c>
      <c r="M434">
        <f>PMTable!AE432</f>
        <v>81.391031720830043</v>
      </c>
      <c r="N434">
        <f t="shared" si="76"/>
        <v>0</v>
      </c>
      <c r="O434">
        <f>PMTable!AF432</f>
        <v>25.943734606472241</v>
      </c>
      <c r="P434">
        <f t="shared" si="77"/>
        <v>1</v>
      </c>
      <c r="Q434">
        <f>PMTable!AG432</f>
        <v>47.766467332762531</v>
      </c>
      <c r="R434">
        <f t="shared" si="78"/>
        <v>1</v>
      </c>
      <c r="S434">
        <f>PMTable!AH432</f>
        <v>2.3318679880541739</v>
      </c>
      <c r="T434">
        <f t="shared" si="79"/>
        <v>1</v>
      </c>
      <c r="V434">
        <v>429</v>
      </c>
      <c r="W434">
        <f>PMTable!O432</f>
        <v>0.72463511419882232</v>
      </c>
      <c r="X434">
        <f t="shared" si="80"/>
        <v>0</v>
      </c>
      <c r="Y434">
        <f>PMTable!P432</f>
        <v>0.9328965445658487</v>
      </c>
      <c r="Z434">
        <f t="shared" si="81"/>
        <v>0</v>
      </c>
      <c r="AA434">
        <f>PMTable!Q432</f>
        <v>0.81751574358238821</v>
      </c>
      <c r="AB434">
        <f t="shared" si="82"/>
        <v>0</v>
      </c>
      <c r="AC434">
        <f>PMTable!R432</f>
        <v>0.98913004483344924</v>
      </c>
      <c r="AD434">
        <f t="shared" si="83"/>
        <v>0</v>
      </c>
    </row>
    <row r="435" spans="2:30" x14ac:dyDescent="0.25">
      <c r="B435">
        <v>430</v>
      </c>
      <c r="C435">
        <f>PMTable!W433</f>
        <v>2450</v>
      </c>
      <c r="D435">
        <f t="shared" si="72"/>
        <v>1</v>
      </c>
      <c r="E435">
        <f>PMTable!X433</f>
        <v>1400</v>
      </c>
      <c r="F435">
        <f t="shared" si="73"/>
        <v>1</v>
      </c>
      <c r="G435">
        <f>PMTable!Y433</f>
        <v>1400</v>
      </c>
      <c r="H435">
        <f t="shared" si="74"/>
        <v>1</v>
      </c>
      <c r="I435">
        <f>PMTable!Z433</f>
        <v>2500</v>
      </c>
      <c r="J435">
        <f t="shared" si="75"/>
        <v>1</v>
      </c>
      <c r="L435">
        <v>430</v>
      </c>
      <c r="M435">
        <f>PMTable!AE433</f>
        <v>55.523909920020344</v>
      </c>
      <c r="N435">
        <f t="shared" si="76"/>
        <v>0</v>
      </c>
      <c r="O435">
        <f>PMTable!AF433</f>
        <v>19.953542203265162</v>
      </c>
      <c r="P435">
        <f t="shared" si="77"/>
        <v>1</v>
      </c>
      <c r="Q435">
        <f>PMTable!AG433</f>
        <v>13.702197155770683</v>
      </c>
      <c r="R435">
        <f t="shared" si="78"/>
        <v>1</v>
      </c>
      <c r="S435">
        <f>PMTable!AH433</f>
        <v>0</v>
      </c>
      <c r="T435">
        <f t="shared" si="79"/>
        <v>1</v>
      </c>
      <c r="V435">
        <v>430</v>
      </c>
      <c r="W435">
        <f>PMTable!O433</f>
        <v>0.61353383424356234</v>
      </c>
      <c r="X435">
        <f t="shared" si="80"/>
        <v>1</v>
      </c>
      <c r="Y435">
        <f>PMTable!P433</f>
        <v>0.93909442201328497</v>
      </c>
      <c r="Z435">
        <f t="shared" si="81"/>
        <v>0</v>
      </c>
      <c r="AA435">
        <f>PMTable!Q433</f>
        <v>0.96306100988064147</v>
      </c>
      <c r="AB435">
        <f t="shared" si="82"/>
        <v>0</v>
      </c>
      <c r="AC435">
        <f>PMTable!R433</f>
        <v>1</v>
      </c>
      <c r="AD435">
        <f t="shared" si="83"/>
        <v>0</v>
      </c>
    </row>
    <row r="436" spans="2:30" x14ac:dyDescent="0.25">
      <c r="B436">
        <v>431</v>
      </c>
      <c r="C436">
        <f>PMTable!W434</f>
        <v>2000</v>
      </c>
      <c r="D436">
        <f t="shared" si="72"/>
        <v>1</v>
      </c>
      <c r="E436">
        <f>PMTable!X434</f>
        <v>2200</v>
      </c>
      <c r="F436">
        <f t="shared" si="73"/>
        <v>1</v>
      </c>
      <c r="G436">
        <f>PMTable!Y434</f>
        <v>3000</v>
      </c>
      <c r="H436">
        <f t="shared" si="74"/>
        <v>1</v>
      </c>
      <c r="I436">
        <f>PMTable!Z434</f>
        <v>4700</v>
      </c>
      <c r="J436">
        <f t="shared" si="75"/>
        <v>1</v>
      </c>
      <c r="L436">
        <v>431</v>
      </c>
      <c r="M436">
        <f>PMTable!AE434</f>
        <v>24</v>
      </c>
      <c r="N436">
        <f t="shared" si="76"/>
        <v>1</v>
      </c>
      <c r="O436">
        <f>PMTable!AF434</f>
        <v>18.875878392728438</v>
      </c>
      <c r="P436">
        <f t="shared" si="77"/>
        <v>1</v>
      </c>
      <c r="Q436">
        <f>PMTable!AG434</f>
        <v>48.508183251789617</v>
      </c>
      <c r="R436">
        <f t="shared" si="78"/>
        <v>1</v>
      </c>
      <c r="S436">
        <f>PMTable!AH434</f>
        <v>6.0988821252453045</v>
      </c>
      <c r="T436">
        <f t="shared" si="79"/>
        <v>1</v>
      </c>
      <c r="V436">
        <v>431</v>
      </c>
      <c r="W436">
        <f>PMTable!O434</f>
        <v>0.76424185932672084</v>
      </c>
      <c r="X436">
        <f t="shared" si="80"/>
        <v>0</v>
      </c>
      <c r="Y436">
        <f>PMTable!P434</f>
        <v>0.9298403804406643</v>
      </c>
      <c r="Z436">
        <f t="shared" si="81"/>
        <v>0</v>
      </c>
      <c r="AA436">
        <f>PMTable!Q434</f>
        <v>0.85102360251597986</v>
      </c>
      <c r="AB436">
        <f t="shared" si="82"/>
        <v>0</v>
      </c>
      <c r="AC436">
        <f>PMTable!R434</f>
        <v>0.97974914430679372</v>
      </c>
      <c r="AD436">
        <f t="shared" si="83"/>
        <v>0</v>
      </c>
    </row>
    <row r="437" spans="2:30" x14ac:dyDescent="0.25">
      <c r="B437">
        <v>432</v>
      </c>
      <c r="C437">
        <f>PMTable!W435</f>
        <v>1850</v>
      </c>
      <c r="D437">
        <f t="shared" si="72"/>
        <v>1</v>
      </c>
      <c r="E437">
        <f>PMTable!X435</f>
        <v>2200</v>
      </c>
      <c r="F437">
        <f t="shared" si="73"/>
        <v>1</v>
      </c>
      <c r="G437">
        <f>PMTable!Y435</f>
        <v>2600</v>
      </c>
      <c r="H437">
        <f t="shared" si="74"/>
        <v>1</v>
      </c>
      <c r="I437">
        <f>PMTable!Z435</f>
        <v>3600</v>
      </c>
      <c r="J437">
        <f t="shared" si="75"/>
        <v>1</v>
      </c>
      <c r="L437">
        <v>432</v>
      </c>
      <c r="M437">
        <f>PMTable!AE435</f>
        <v>84.227748290883937</v>
      </c>
      <c r="N437">
        <f t="shared" si="76"/>
        <v>0</v>
      </c>
      <c r="O437">
        <f>PMTable!AF435</f>
        <v>42.844424611233904</v>
      </c>
      <c r="P437">
        <f t="shared" si="77"/>
        <v>1</v>
      </c>
      <c r="Q437">
        <f>PMTable!AG435</f>
        <v>44.682492872193258</v>
      </c>
      <c r="R437">
        <f t="shared" si="78"/>
        <v>1</v>
      </c>
      <c r="S437">
        <f>PMTable!AH435</f>
        <v>5.6059815814550111</v>
      </c>
      <c r="T437">
        <f t="shared" si="79"/>
        <v>1</v>
      </c>
      <c r="V437">
        <v>432</v>
      </c>
      <c r="W437">
        <f>PMTable!O435</f>
        <v>0.75181973165276494</v>
      </c>
      <c r="X437">
        <f t="shared" si="80"/>
        <v>0</v>
      </c>
      <c r="Y437">
        <f>PMTable!P435</f>
        <v>0.92752940269955608</v>
      </c>
      <c r="Z437">
        <f t="shared" si="81"/>
        <v>0</v>
      </c>
      <c r="AA437">
        <f>PMTable!Q435</f>
        <v>0.87470711696319303</v>
      </c>
      <c r="AB437">
        <f t="shared" si="82"/>
        <v>0</v>
      </c>
      <c r="AC437">
        <f>PMTable!R435</f>
        <v>0.98618388714230654</v>
      </c>
      <c r="AD437">
        <f t="shared" si="83"/>
        <v>0</v>
      </c>
    </row>
    <row r="438" spans="2:30" x14ac:dyDescent="0.25">
      <c r="B438">
        <v>433</v>
      </c>
      <c r="C438">
        <f>PMTable!W436</f>
        <v>1550</v>
      </c>
      <c r="D438">
        <f t="shared" si="72"/>
        <v>1</v>
      </c>
      <c r="E438">
        <f>PMTable!X436</f>
        <v>3600</v>
      </c>
      <c r="F438">
        <f t="shared" si="73"/>
        <v>1</v>
      </c>
      <c r="G438">
        <f>PMTable!Y436</f>
        <v>1400</v>
      </c>
      <c r="H438">
        <f t="shared" si="74"/>
        <v>1</v>
      </c>
      <c r="I438">
        <f>PMTable!Z436</f>
        <v>3600</v>
      </c>
      <c r="J438">
        <f t="shared" si="75"/>
        <v>1</v>
      </c>
      <c r="L438">
        <v>433</v>
      </c>
      <c r="M438">
        <f>PMTable!AE436</f>
        <v>18</v>
      </c>
      <c r="N438">
        <f t="shared" si="76"/>
        <v>1</v>
      </c>
      <c r="O438">
        <f>PMTable!AF436</f>
        <v>33.540331436906783</v>
      </c>
      <c r="P438">
        <f t="shared" si="77"/>
        <v>1</v>
      </c>
      <c r="Q438">
        <f>PMTable!AG436</f>
        <v>7.7747432076468019</v>
      </c>
      <c r="R438">
        <f t="shared" si="78"/>
        <v>1</v>
      </c>
      <c r="S438">
        <f>PMTable!AH436</f>
        <v>4.625524563370079</v>
      </c>
      <c r="T438">
        <f t="shared" si="79"/>
        <v>1</v>
      </c>
      <c r="V438">
        <v>433</v>
      </c>
      <c r="W438">
        <f>PMTable!O436</f>
        <v>0.82260565412951858</v>
      </c>
      <c r="X438">
        <f t="shared" si="80"/>
        <v>0</v>
      </c>
      <c r="Y438">
        <f>PMTable!P436</f>
        <v>0.86826975808514095</v>
      </c>
      <c r="Z438">
        <f t="shared" si="81"/>
        <v>0</v>
      </c>
      <c r="AA438">
        <f>PMTable!Q436</f>
        <v>0.96965547189705203</v>
      </c>
      <c r="AB438">
        <f t="shared" si="82"/>
        <v>0</v>
      </c>
      <c r="AC438">
        <f>PMTable!R436</f>
        <v>0.9882194210437536</v>
      </c>
      <c r="AD438">
        <f t="shared" si="83"/>
        <v>0</v>
      </c>
    </row>
    <row r="439" spans="2:30" x14ac:dyDescent="0.25">
      <c r="B439">
        <v>434</v>
      </c>
      <c r="C439">
        <f>PMTable!W437</f>
        <v>1700</v>
      </c>
      <c r="D439">
        <f t="shared" si="72"/>
        <v>1</v>
      </c>
      <c r="E439">
        <f>PMTable!X437</f>
        <v>5000</v>
      </c>
      <c r="F439">
        <f t="shared" si="73"/>
        <v>0</v>
      </c>
      <c r="G439">
        <f>PMTable!Y437</f>
        <v>4200</v>
      </c>
      <c r="H439">
        <f t="shared" si="74"/>
        <v>1</v>
      </c>
      <c r="I439">
        <f>PMTable!Z437</f>
        <v>3600</v>
      </c>
      <c r="J439">
        <f t="shared" si="75"/>
        <v>1</v>
      </c>
      <c r="L439">
        <v>434</v>
      </c>
      <c r="M439">
        <f>PMTable!AE437</f>
        <v>91.73609727952487</v>
      </c>
      <c r="N439">
        <f t="shared" si="76"/>
        <v>0</v>
      </c>
      <c r="O439">
        <f>PMTable!AF437</f>
        <v>46</v>
      </c>
      <c r="P439">
        <f t="shared" si="77"/>
        <v>1</v>
      </c>
      <c r="Q439">
        <f>PMTable!AG437</f>
        <v>79.970619882371466</v>
      </c>
      <c r="R439">
        <f t="shared" si="78"/>
        <v>0</v>
      </c>
      <c r="S439">
        <f>PMTable!AH437</f>
        <v>2.6010107851142918</v>
      </c>
      <c r="T439">
        <f t="shared" si="79"/>
        <v>1</v>
      </c>
      <c r="V439">
        <v>434</v>
      </c>
      <c r="W439">
        <f>PMTable!O437</f>
        <v>0.6900872113082257</v>
      </c>
      <c r="X439">
        <f t="shared" si="80"/>
        <v>1</v>
      </c>
      <c r="Y439">
        <f>PMTable!P437</f>
        <v>0.88231274291160966</v>
      </c>
      <c r="Z439">
        <f t="shared" si="81"/>
        <v>0</v>
      </c>
      <c r="AA439">
        <f>PMTable!Q437</f>
        <v>0.82334913647659791</v>
      </c>
      <c r="AB439">
        <f t="shared" si="82"/>
        <v>0</v>
      </c>
      <c r="AC439">
        <f>PMTable!R437</f>
        <v>0.99064641769814288</v>
      </c>
      <c r="AD439">
        <f t="shared" si="83"/>
        <v>0</v>
      </c>
    </row>
    <row r="440" spans="2:30" x14ac:dyDescent="0.25">
      <c r="B440">
        <v>435</v>
      </c>
      <c r="C440">
        <f>PMTable!W438</f>
        <v>2600</v>
      </c>
      <c r="D440">
        <f t="shared" si="72"/>
        <v>1</v>
      </c>
      <c r="E440">
        <f>PMTable!X438</f>
        <v>2200</v>
      </c>
      <c r="F440">
        <f t="shared" si="73"/>
        <v>1</v>
      </c>
      <c r="G440">
        <f>PMTable!Y438</f>
        <v>4200</v>
      </c>
      <c r="H440">
        <f t="shared" si="74"/>
        <v>1</v>
      </c>
      <c r="I440">
        <f>PMTable!Z438</f>
        <v>2500</v>
      </c>
      <c r="J440">
        <f t="shared" si="75"/>
        <v>1</v>
      </c>
      <c r="L440">
        <v>435</v>
      </c>
      <c r="M440">
        <f>PMTable!AE438</f>
        <v>75.732263241586821</v>
      </c>
      <c r="N440">
        <f t="shared" si="76"/>
        <v>0</v>
      </c>
      <c r="O440">
        <f>PMTable!AF438</f>
        <v>36.359307790827209</v>
      </c>
      <c r="P440">
        <f t="shared" si="77"/>
        <v>1</v>
      </c>
      <c r="Q440">
        <f>PMTable!AG438</f>
        <v>109.22153067889373</v>
      </c>
      <c r="R440">
        <f t="shared" si="78"/>
        <v>0</v>
      </c>
      <c r="S440">
        <f>PMTable!AH438</f>
        <v>0</v>
      </c>
      <c r="T440">
        <f t="shared" si="79"/>
        <v>1</v>
      </c>
      <c r="V440">
        <v>435</v>
      </c>
      <c r="W440">
        <f>PMTable!O438</f>
        <v>0.60183057299063403</v>
      </c>
      <c r="X440">
        <f t="shared" si="80"/>
        <v>1</v>
      </c>
      <c r="Y440">
        <f>PMTable!P438</f>
        <v>0.92074095745663354</v>
      </c>
      <c r="Z440">
        <f t="shared" si="81"/>
        <v>0</v>
      </c>
      <c r="AA440">
        <f>PMTable!Q438</f>
        <v>0.6587476466603196</v>
      </c>
      <c r="AB440">
        <f t="shared" si="82"/>
        <v>1</v>
      </c>
      <c r="AC440">
        <f>PMTable!R438</f>
        <v>1</v>
      </c>
      <c r="AD440">
        <f t="shared" si="83"/>
        <v>0</v>
      </c>
    </row>
    <row r="441" spans="2:30" x14ac:dyDescent="0.25">
      <c r="B441">
        <v>436</v>
      </c>
      <c r="C441">
        <f>PMTable!W439</f>
        <v>2000</v>
      </c>
      <c r="D441">
        <f t="shared" si="72"/>
        <v>1</v>
      </c>
      <c r="E441">
        <f>PMTable!X439</f>
        <v>2000</v>
      </c>
      <c r="F441">
        <f t="shared" si="73"/>
        <v>1</v>
      </c>
      <c r="G441">
        <f>PMTable!Y439</f>
        <v>2200</v>
      </c>
      <c r="H441">
        <f t="shared" si="74"/>
        <v>1</v>
      </c>
      <c r="I441">
        <f>PMTable!Z439</f>
        <v>3600</v>
      </c>
      <c r="J441">
        <f t="shared" si="75"/>
        <v>1</v>
      </c>
      <c r="L441">
        <v>436</v>
      </c>
      <c r="M441">
        <f>PMTable!AE439</f>
        <v>102.41124166951853</v>
      </c>
      <c r="N441">
        <f t="shared" si="76"/>
        <v>0</v>
      </c>
      <c r="O441">
        <f>PMTable!AF439</f>
        <v>40.066685914844761</v>
      </c>
      <c r="P441">
        <f t="shared" si="77"/>
        <v>1</v>
      </c>
      <c r="Q441">
        <f>PMTable!AG439</f>
        <v>36.384110545272215</v>
      </c>
      <c r="R441">
        <f t="shared" si="78"/>
        <v>1</v>
      </c>
      <c r="S441">
        <f>PMTable!AH439</f>
        <v>5.4403819023699214</v>
      </c>
      <c r="T441">
        <f t="shared" si="79"/>
        <v>1</v>
      </c>
      <c r="V441">
        <v>436</v>
      </c>
      <c r="W441">
        <f>PMTable!O439</f>
        <v>0.71971134826129535</v>
      </c>
      <c r="X441">
        <f t="shared" si="80"/>
        <v>0</v>
      </c>
      <c r="Y441">
        <f>PMTable!P439</f>
        <v>0.9410776262129501</v>
      </c>
      <c r="Z441">
        <f t="shared" si="81"/>
        <v>0</v>
      </c>
      <c r="AA441">
        <f>PMTable!Q439</f>
        <v>0.91156592359317046</v>
      </c>
      <c r="AB441">
        <f t="shared" si="82"/>
        <v>0</v>
      </c>
      <c r="AC441">
        <f>PMTable!R439</f>
        <v>0.9864286561528619</v>
      </c>
      <c r="AD441">
        <f t="shared" si="83"/>
        <v>0</v>
      </c>
    </row>
    <row r="442" spans="2:30" x14ac:dyDescent="0.25">
      <c r="B442">
        <v>437</v>
      </c>
      <c r="C442">
        <f>PMTable!W440</f>
        <v>2000</v>
      </c>
      <c r="D442">
        <f t="shared" si="72"/>
        <v>1</v>
      </c>
      <c r="E442">
        <f>PMTable!X440</f>
        <v>1800</v>
      </c>
      <c r="F442">
        <f t="shared" si="73"/>
        <v>1</v>
      </c>
      <c r="G442">
        <f>PMTable!Y440</f>
        <v>3000</v>
      </c>
      <c r="H442">
        <f t="shared" si="74"/>
        <v>1</v>
      </c>
      <c r="I442">
        <f>PMTable!Z440</f>
        <v>4700</v>
      </c>
      <c r="J442">
        <f t="shared" si="75"/>
        <v>1</v>
      </c>
      <c r="L442">
        <v>437</v>
      </c>
      <c r="M442">
        <f>PMTable!AE440</f>
        <v>24</v>
      </c>
      <c r="N442">
        <f t="shared" si="76"/>
        <v>1</v>
      </c>
      <c r="O442">
        <f>PMTable!AF440</f>
        <v>29.725376861074494</v>
      </c>
      <c r="P442">
        <f t="shared" si="77"/>
        <v>1</v>
      </c>
      <c r="Q442">
        <f>PMTable!AG440</f>
        <v>76.380512434277207</v>
      </c>
      <c r="R442">
        <f t="shared" si="78"/>
        <v>0</v>
      </c>
      <c r="S442">
        <f>PMTable!AH440</f>
        <v>4.1052778817220252</v>
      </c>
      <c r="T442">
        <f t="shared" si="79"/>
        <v>1</v>
      </c>
      <c r="V442">
        <v>437</v>
      </c>
      <c r="W442">
        <f>PMTable!O440</f>
        <v>0.75555013282231676</v>
      </c>
      <c r="X442">
        <f t="shared" si="80"/>
        <v>0</v>
      </c>
      <c r="Y442">
        <f>PMTable!P440</f>
        <v>0.93604684203431465</v>
      </c>
      <c r="Z442">
        <f t="shared" si="81"/>
        <v>0</v>
      </c>
      <c r="AA442">
        <f>PMTable!Q440</f>
        <v>0.80534255374274299</v>
      </c>
      <c r="AB442">
        <f t="shared" si="82"/>
        <v>0</v>
      </c>
      <c r="AC442">
        <f>PMTable!R440</f>
        <v>0.97890838466315777</v>
      </c>
      <c r="AD442">
        <f t="shared" si="83"/>
        <v>0</v>
      </c>
    </row>
    <row r="443" spans="2:30" x14ac:dyDescent="0.25">
      <c r="B443">
        <v>438</v>
      </c>
      <c r="C443">
        <f>PMTable!W441</f>
        <v>1400</v>
      </c>
      <c r="D443">
        <f t="shared" si="72"/>
        <v>1</v>
      </c>
      <c r="E443">
        <f>PMTable!X441</f>
        <v>3800</v>
      </c>
      <c r="F443">
        <f t="shared" si="73"/>
        <v>1</v>
      </c>
      <c r="G443">
        <f>PMTable!Y441</f>
        <v>2200</v>
      </c>
      <c r="H443">
        <f t="shared" si="74"/>
        <v>1</v>
      </c>
      <c r="I443">
        <f>PMTable!Z441</f>
        <v>4700</v>
      </c>
      <c r="J443">
        <f t="shared" si="75"/>
        <v>1</v>
      </c>
      <c r="L443">
        <v>438</v>
      </c>
      <c r="M443">
        <f>PMTable!AE441</f>
        <v>33.988193473142289</v>
      </c>
      <c r="N443">
        <f t="shared" si="76"/>
        <v>1</v>
      </c>
      <c r="O443">
        <f>PMTable!AF441</f>
        <v>34</v>
      </c>
      <c r="P443">
        <f t="shared" si="77"/>
        <v>1</v>
      </c>
      <c r="Q443">
        <f>PMTable!AG441</f>
        <v>21.565134634252853</v>
      </c>
      <c r="R443">
        <f t="shared" si="78"/>
        <v>1</v>
      </c>
      <c r="S443">
        <f>PMTable!AH441</f>
        <v>9.6475080305296537</v>
      </c>
      <c r="T443">
        <f t="shared" si="79"/>
        <v>1</v>
      </c>
      <c r="V443">
        <v>438</v>
      </c>
      <c r="W443">
        <f>PMTable!O441</f>
        <v>0.82349682691220905</v>
      </c>
      <c r="X443">
        <f t="shared" si="80"/>
        <v>0</v>
      </c>
      <c r="Y443">
        <f>PMTable!P441</f>
        <v>0.87841324749623106</v>
      </c>
      <c r="Z443">
        <f t="shared" si="81"/>
        <v>0</v>
      </c>
      <c r="AA443">
        <f>PMTable!Q441</f>
        <v>0.91220554828220612</v>
      </c>
      <c r="AB443">
        <f t="shared" si="82"/>
        <v>0</v>
      </c>
      <c r="AC443">
        <f>PMTable!R441</f>
        <v>0.9690914948934698</v>
      </c>
      <c r="AD443">
        <f t="shared" si="83"/>
        <v>0</v>
      </c>
    </row>
    <row r="444" spans="2:30" x14ac:dyDescent="0.25">
      <c r="B444">
        <v>439</v>
      </c>
      <c r="C444">
        <f>PMTable!W442</f>
        <v>2150</v>
      </c>
      <c r="D444">
        <f t="shared" si="72"/>
        <v>1</v>
      </c>
      <c r="E444">
        <f>PMTable!X442</f>
        <v>2200</v>
      </c>
      <c r="F444">
        <f t="shared" si="73"/>
        <v>1</v>
      </c>
      <c r="G444">
        <f>PMTable!Y442</f>
        <v>3800</v>
      </c>
      <c r="H444">
        <f t="shared" si="74"/>
        <v>1</v>
      </c>
      <c r="I444">
        <f>PMTable!Z442</f>
        <v>4700</v>
      </c>
      <c r="J444">
        <f t="shared" si="75"/>
        <v>1</v>
      </c>
      <c r="L444">
        <v>439</v>
      </c>
      <c r="M444">
        <f>PMTable!AE442</f>
        <v>34.69862465131957</v>
      </c>
      <c r="N444">
        <f t="shared" si="76"/>
        <v>1</v>
      </c>
      <c r="O444">
        <f>PMTable!AF442</f>
        <v>20.455454227892275</v>
      </c>
      <c r="P444">
        <f t="shared" si="77"/>
        <v>1</v>
      </c>
      <c r="Q444">
        <f>PMTable!AG442</f>
        <v>99.643402648029962</v>
      </c>
      <c r="R444">
        <f t="shared" si="78"/>
        <v>0</v>
      </c>
      <c r="S444">
        <f>PMTable!AH442</f>
        <v>13.175817410580132</v>
      </c>
      <c r="T444">
        <f t="shared" si="79"/>
        <v>1</v>
      </c>
      <c r="V444">
        <v>439</v>
      </c>
      <c r="W444">
        <f>PMTable!O442</f>
        <v>0.71030475549685002</v>
      </c>
      <c r="X444">
        <f t="shared" si="80"/>
        <v>0</v>
      </c>
      <c r="Y444">
        <f>PMTable!P442</f>
        <v>0.93610882613797375</v>
      </c>
      <c r="Z444">
        <f t="shared" si="81"/>
        <v>0</v>
      </c>
      <c r="AA444">
        <f>PMTable!Q442</f>
        <v>0.79035025497916267</v>
      </c>
      <c r="AB444">
        <f t="shared" si="82"/>
        <v>0</v>
      </c>
      <c r="AC444">
        <f>PMTable!R442</f>
        <v>0.96833860543410255</v>
      </c>
      <c r="AD444">
        <f t="shared" si="83"/>
        <v>0</v>
      </c>
    </row>
    <row r="445" spans="2:30" x14ac:dyDescent="0.25">
      <c r="B445">
        <v>440</v>
      </c>
      <c r="C445">
        <f>PMTable!W443</f>
        <v>1400</v>
      </c>
      <c r="D445">
        <f t="shared" si="72"/>
        <v>1</v>
      </c>
      <c r="E445">
        <f>PMTable!X443</f>
        <v>1600</v>
      </c>
      <c r="F445">
        <f t="shared" si="73"/>
        <v>1</v>
      </c>
      <c r="G445">
        <f>PMTable!Y443</f>
        <v>1800</v>
      </c>
      <c r="H445">
        <f t="shared" si="74"/>
        <v>1</v>
      </c>
      <c r="I445">
        <f>PMTable!Z443</f>
        <v>3600</v>
      </c>
      <c r="J445">
        <f t="shared" si="75"/>
        <v>1</v>
      </c>
      <c r="L445">
        <v>440</v>
      </c>
      <c r="M445">
        <f>PMTable!AE443</f>
        <v>16</v>
      </c>
      <c r="N445">
        <f t="shared" si="76"/>
        <v>1</v>
      </c>
      <c r="O445">
        <f>PMTable!AF443</f>
        <v>15.94841753652581</v>
      </c>
      <c r="P445">
        <f t="shared" si="77"/>
        <v>1</v>
      </c>
      <c r="Q445">
        <f>PMTable!AG443</f>
        <v>18.675298744984524</v>
      </c>
      <c r="R445">
        <f t="shared" si="78"/>
        <v>1</v>
      </c>
      <c r="S445">
        <f>PMTable!AH443</f>
        <v>5.2334555719101195</v>
      </c>
      <c r="T445">
        <f t="shared" si="79"/>
        <v>1</v>
      </c>
      <c r="V445">
        <v>440</v>
      </c>
      <c r="W445">
        <f>PMTable!O443</f>
        <v>0.79306817037867561</v>
      </c>
      <c r="X445">
        <f t="shared" si="80"/>
        <v>0</v>
      </c>
      <c r="Y445">
        <f>PMTable!P443</f>
        <v>0.98002026186245028</v>
      </c>
      <c r="Z445">
        <f t="shared" si="81"/>
        <v>0</v>
      </c>
      <c r="AA445">
        <f>PMTable!Q443</f>
        <v>0.95933382015109747</v>
      </c>
      <c r="AB445">
        <f t="shared" si="82"/>
        <v>0</v>
      </c>
      <c r="AC445">
        <f>PMTable!R443</f>
        <v>0.98630546432402977</v>
      </c>
      <c r="AD445">
        <f t="shared" si="83"/>
        <v>0</v>
      </c>
    </row>
    <row r="446" spans="2:30" x14ac:dyDescent="0.25">
      <c r="B446">
        <v>441</v>
      </c>
      <c r="C446">
        <f>PMTable!W444</f>
        <v>1400</v>
      </c>
      <c r="D446">
        <f t="shared" si="72"/>
        <v>1</v>
      </c>
      <c r="E446">
        <f>PMTable!X444</f>
        <v>3200</v>
      </c>
      <c r="F446">
        <f t="shared" si="73"/>
        <v>1</v>
      </c>
      <c r="G446">
        <f>PMTable!Y444</f>
        <v>3400</v>
      </c>
      <c r="H446">
        <f t="shared" si="74"/>
        <v>1</v>
      </c>
      <c r="I446">
        <f>PMTable!Z444</f>
        <v>4700</v>
      </c>
      <c r="J446">
        <f t="shared" si="75"/>
        <v>1</v>
      </c>
      <c r="L446">
        <v>441</v>
      </c>
      <c r="M446">
        <f>PMTable!AE444</f>
        <v>16</v>
      </c>
      <c r="N446">
        <f t="shared" si="76"/>
        <v>1</v>
      </c>
      <c r="O446">
        <f>PMTable!AF444</f>
        <v>28</v>
      </c>
      <c r="P446">
        <f t="shared" si="77"/>
        <v>1</v>
      </c>
      <c r="Q446">
        <f>PMTable!AG444</f>
        <v>54.610890046327924</v>
      </c>
      <c r="R446">
        <f t="shared" si="78"/>
        <v>1</v>
      </c>
      <c r="S446">
        <f>PMTable!AH444</f>
        <v>13.603097418273851</v>
      </c>
      <c r="T446">
        <f t="shared" si="79"/>
        <v>1</v>
      </c>
      <c r="V446">
        <v>441</v>
      </c>
      <c r="W446">
        <f>PMTable!O444</f>
        <v>0.85933479313330752</v>
      </c>
      <c r="X446">
        <f t="shared" si="80"/>
        <v>0</v>
      </c>
      <c r="Y446">
        <f>PMTable!P444</f>
        <v>0.86472583627330157</v>
      </c>
      <c r="Z446">
        <f t="shared" si="81"/>
        <v>0</v>
      </c>
      <c r="AA446">
        <f>PMTable!Q444</f>
        <v>0.84681221979715693</v>
      </c>
      <c r="AB446">
        <f t="shared" si="82"/>
        <v>0</v>
      </c>
      <c r="AC446">
        <f>PMTable!R444</f>
        <v>0.96634060158784363</v>
      </c>
      <c r="AD446">
        <f t="shared" si="83"/>
        <v>0</v>
      </c>
    </row>
    <row r="447" spans="2:30" x14ac:dyDescent="0.25">
      <c r="B447">
        <v>442</v>
      </c>
      <c r="C447">
        <f>PMTable!W445</f>
        <v>1250</v>
      </c>
      <c r="D447">
        <f t="shared" si="72"/>
        <v>1</v>
      </c>
      <c r="E447">
        <f>PMTable!X445</f>
        <v>1600</v>
      </c>
      <c r="F447">
        <f t="shared" si="73"/>
        <v>1</v>
      </c>
      <c r="G447">
        <f>PMTable!Y445</f>
        <v>1400</v>
      </c>
      <c r="H447">
        <f t="shared" si="74"/>
        <v>1</v>
      </c>
      <c r="I447">
        <f>PMTable!Z445</f>
        <v>2500</v>
      </c>
      <c r="J447">
        <f t="shared" si="75"/>
        <v>1</v>
      </c>
      <c r="L447">
        <v>442</v>
      </c>
      <c r="M447">
        <f>PMTable!AE445</f>
        <v>28.237850630108959</v>
      </c>
      <c r="N447">
        <f t="shared" si="76"/>
        <v>1</v>
      </c>
      <c r="O447">
        <f>PMTable!AF445</f>
        <v>16.95633017079885</v>
      </c>
      <c r="P447">
        <f t="shared" si="77"/>
        <v>1</v>
      </c>
      <c r="Q447">
        <f>PMTable!AG445</f>
        <v>5.9805400630404293</v>
      </c>
      <c r="R447">
        <f t="shared" si="78"/>
        <v>1</v>
      </c>
      <c r="S447">
        <f>PMTable!AH445</f>
        <v>0</v>
      </c>
      <c r="T447">
        <f t="shared" si="79"/>
        <v>1</v>
      </c>
      <c r="V447">
        <v>442</v>
      </c>
      <c r="W447">
        <f>PMTable!O445</f>
        <v>0.8195645189561287</v>
      </c>
      <c r="X447">
        <f t="shared" si="80"/>
        <v>0</v>
      </c>
      <c r="Y447">
        <f>PMTable!P445</f>
        <v>0.94266504363541925</v>
      </c>
      <c r="Z447">
        <f t="shared" si="81"/>
        <v>0</v>
      </c>
      <c r="AA447">
        <f>PMTable!Q445</f>
        <v>0.97830696348952473</v>
      </c>
      <c r="AB447">
        <f t="shared" si="82"/>
        <v>0</v>
      </c>
      <c r="AC447">
        <f>PMTable!R445</f>
        <v>1</v>
      </c>
      <c r="AD447">
        <f t="shared" si="83"/>
        <v>0</v>
      </c>
    </row>
    <row r="448" spans="2:30" x14ac:dyDescent="0.25">
      <c r="B448">
        <v>443</v>
      </c>
      <c r="C448">
        <f>PMTable!W446</f>
        <v>1550</v>
      </c>
      <c r="D448">
        <f t="shared" si="72"/>
        <v>1</v>
      </c>
      <c r="E448">
        <f>PMTable!X446</f>
        <v>2600</v>
      </c>
      <c r="F448">
        <f t="shared" si="73"/>
        <v>1</v>
      </c>
      <c r="G448">
        <f>PMTable!Y446</f>
        <v>2600</v>
      </c>
      <c r="H448">
        <f t="shared" si="74"/>
        <v>1</v>
      </c>
      <c r="I448">
        <f>PMTable!Z446</f>
        <v>3600</v>
      </c>
      <c r="J448">
        <f t="shared" si="75"/>
        <v>1</v>
      </c>
      <c r="L448">
        <v>443</v>
      </c>
      <c r="M448">
        <f>PMTable!AE446</f>
        <v>18</v>
      </c>
      <c r="N448">
        <f t="shared" si="76"/>
        <v>1</v>
      </c>
      <c r="O448">
        <f>PMTable!AF446</f>
        <v>39.789085166248782</v>
      </c>
      <c r="P448">
        <f t="shared" si="77"/>
        <v>1</v>
      </c>
      <c r="Q448">
        <f>PMTable!AG446</f>
        <v>45.632578529536637</v>
      </c>
      <c r="R448">
        <f t="shared" si="78"/>
        <v>1</v>
      </c>
      <c r="S448">
        <f>PMTable!AH446</f>
        <v>2.4895431783790127</v>
      </c>
      <c r="T448">
        <f t="shared" si="79"/>
        <v>1</v>
      </c>
      <c r="V448">
        <v>443</v>
      </c>
      <c r="W448">
        <f>PMTable!O446</f>
        <v>0.77851425374692473</v>
      </c>
      <c r="X448">
        <f t="shared" si="80"/>
        <v>0</v>
      </c>
      <c r="Y448">
        <f>PMTable!P446</f>
        <v>0.89235762474274516</v>
      </c>
      <c r="Z448">
        <f t="shared" si="81"/>
        <v>0</v>
      </c>
      <c r="AA448">
        <f>PMTable!Q446</f>
        <v>0.89239853710397055</v>
      </c>
      <c r="AB448">
        <f t="shared" si="82"/>
        <v>0</v>
      </c>
      <c r="AC448">
        <f>PMTable!R446</f>
        <v>0.98855628692220876</v>
      </c>
      <c r="AD448">
        <f t="shared" si="83"/>
        <v>0</v>
      </c>
    </row>
    <row r="449" spans="2:30" x14ac:dyDescent="0.25">
      <c r="B449">
        <v>444</v>
      </c>
      <c r="C449">
        <f>PMTable!W447</f>
        <v>2300</v>
      </c>
      <c r="D449">
        <f t="shared" si="72"/>
        <v>1</v>
      </c>
      <c r="E449">
        <f>PMTable!X447</f>
        <v>2400</v>
      </c>
      <c r="F449">
        <f t="shared" si="73"/>
        <v>1</v>
      </c>
      <c r="G449">
        <f>PMTable!Y447</f>
        <v>3800</v>
      </c>
      <c r="H449">
        <f t="shared" si="74"/>
        <v>1</v>
      </c>
      <c r="I449">
        <f>PMTable!Z447</f>
        <v>3600</v>
      </c>
      <c r="J449">
        <f t="shared" si="75"/>
        <v>1</v>
      </c>
      <c r="L449">
        <v>444</v>
      </c>
      <c r="M449">
        <f>PMTable!AE447</f>
        <v>66.430704708615977</v>
      </c>
      <c r="N449">
        <f t="shared" si="76"/>
        <v>0</v>
      </c>
      <c r="O449">
        <f>PMTable!AF447</f>
        <v>20</v>
      </c>
      <c r="P449">
        <f t="shared" si="77"/>
        <v>1</v>
      </c>
      <c r="Q449">
        <f>PMTable!AG447</f>
        <v>85.646570377802689</v>
      </c>
      <c r="R449">
        <f t="shared" si="78"/>
        <v>0</v>
      </c>
      <c r="S449">
        <f>PMTable!AH447</f>
        <v>8.4514557973362816</v>
      </c>
      <c r="T449">
        <f t="shared" si="79"/>
        <v>1</v>
      </c>
      <c r="V449">
        <v>444</v>
      </c>
      <c r="W449">
        <f>PMTable!O447</f>
        <v>0.64946600939859034</v>
      </c>
      <c r="X449">
        <f t="shared" si="80"/>
        <v>1</v>
      </c>
      <c r="Y449">
        <f>PMTable!P447</f>
        <v>0.93481790691680167</v>
      </c>
      <c r="Z449">
        <f t="shared" si="81"/>
        <v>0</v>
      </c>
      <c r="AA449">
        <f>PMTable!Q447</f>
        <v>0.7625126477853289</v>
      </c>
      <c r="AB449">
        <f t="shared" si="82"/>
        <v>0</v>
      </c>
      <c r="AC449">
        <f>PMTable!R447</f>
        <v>0.98000109499562271</v>
      </c>
      <c r="AD449">
        <f t="shared" si="83"/>
        <v>0</v>
      </c>
    </row>
    <row r="450" spans="2:30" x14ac:dyDescent="0.25">
      <c r="B450">
        <v>445</v>
      </c>
      <c r="C450">
        <f>PMTable!W448</f>
        <v>2000</v>
      </c>
      <c r="D450">
        <f t="shared" si="72"/>
        <v>1</v>
      </c>
      <c r="E450">
        <f>PMTable!X448</f>
        <v>2200</v>
      </c>
      <c r="F450">
        <f t="shared" si="73"/>
        <v>1</v>
      </c>
      <c r="G450">
        <f>PMTable!Y448</f>
        <v>1800</v>
      </c>
      <c r="H450">
        <f t="shared" si="74"/>
        <v>1</v>
      </c>
      <c r="I450">
        <f>PMTable!Z448</f>
        <v>4700</v>
      </c>
      <c r="J450">
        <f t="shared" si="75"/>
        <v>1</v>
      </c>
      <c r="L450">
        <v>445</v>
      </c>
      <c r="M450">
        <f>PMTable!AE448</f>
        <v>84.911604211327472</v>
      </c>
      <c r="N450">
        <f t="shared" si="76"/>
        <v>0</v>
      </c>
      <c r="O450">
        <f>PMTable!AF448</f>
        <v>37.794813187703689</v>
      </c>
      <c r="P450">
        <f t="shared" si="77"/>
        <v>1</v>
      </c>
      <c r="Q450">
        <f>PMTable!AG448</f>
        <v>16.8781103512495</v>
      </c>
      <c r="R450">
        <f t="shared" si="78"/>
        <v>1</v>
      </c>
      <c r="S450">
        <f>PMTable!AH448</f>
        <v>7.1724561001443679</v>
      </c>
      <c r="T450">
        <f t="shared" si="79"/>
        <v>1</v>
      </c>
      <c r="V450">
        <v>445</v>
      </c>
      <c r="W450">
        <f>PMTable!O448</f>
        <v>0.68313037509019037</v>
      </c>
      <c r="X450">
        <f t="shared" si="80"/>
        <v>1</v>
      </c>
      <c r="Y450">
        <f>PMTable!P448</f>
        <v>0.91221612096221949</v>
      </c>
      <c r="Z450">
        <f t="shared" si="81"/>
        <v>0</v>
      </c>
      <c r="AA450">
        <f>PMTable!Q448</f>
        <v>0.94249716534344385</v>
      </c>
      <c r="AB450">
        <f t="shared" si="82"/>
        <v>0</v>
      </c>
      <c r="AC450">
        <f>PMTable!R448</f>
        <v>0.97402159340193306</v>
      </c>
      <c r="AD450">
        <f t="shared" si="83"/>
        <v>0</v>
      </c>
    </row>
    <row r="451" spans="2:30" x14ac:dyDescent="0.25">
      <c r="B451">
        <v>446</v>
      </c>
      <c r="C451">
        <f>PMTable!W449</f>
        <v>1250</v>
      </c>
      <c r="D451">
        <f t="shared" si="72"/>
        <v>1</v>
      </c>
      <c r="E451">
        <f>PMTable!X449</f>
        <v>3600</v>
      </c>
      <c r="F451">
        <f t="shared" si="73"/>
        <v>1</v>
      </c>
      <c r="G451">
        <f>PMTable!Y449</f>
        <v>1800</v>
      </c>
      <c r="H451">
        <f t="shared" si="74"/>
        <v>1</v>
      </c>
      <c r="I451">
        <f>PMTable!Z449</f>
        <v>2500</v>
      </c>
      <c r="J451">
        <f t="shared" si="75"/>
        <v>1</v>
      </c>
      <c r="L451">
        <v>446</v>
      </c>
      <c r="M451">
        <f>PMTable!AE449</f>
        <v>52.858911257478113</v>
      </c>
      <c r="N451">
        <f t="shared" si="76"/>
        <v>1</v>
      </c>
      <c r="O451">
        <f>PMTable!AF449</f>
        <v>54.746608777279306</v>
      </c>
      <c r="P451">
        <f t="shared" si="77"/>
        <v>1</v>
      </c>
      <c r="Q451">
        <f>PMTable!AG449</f>
        <v>21.064047105419323</v>
      </c>
      <c r="R451">
        <f t="shared" si="78"/>
        <v>1</v>
      </c>
      <c r="S451">
        <f>PMTable!AH449</f>
        <v>0</v>
      </c>
      <c r="T451">
        <f t="shared" si="79"/>
        <v>1</v>
      </c>
      <c r="V451">
        <v>446</v>
      </c>
      <c r="W451">
        <f>PMTable!O449</f>
        <v>0.80436790390295521</v>
      </c>
      <c r="X451">
        <f t="shared" si="80"/>
        <v>0</v>
      </c>
      <c r="Y451">
        <f>PMTable!P449</f>
        <v>0.80378988910919058</v>
      </c>
      <c r="Z451">
        <f t="shared" si="81"/>
        <v>0</v>
      </c>
      <c r="AA451">
        <f>PMTable!Q449</f>
        <v>0.95745805896767189</v>
      </c>
      <c r="AB451">
        <f t="shared" si="82"/>
        <v>0</v>
      </c>
      <c r="AC451">
        <f>PMTable!R449</f>
        <v>1</v>
      </c>
      <c r="AD451">
        <f t="shared" si="83"/>
        <v>0</v>
      </c>
    </row>
    <row r="452" spans="2:30" x14ac:dyDescent="0.25">
      <c r="B452">
        <v>447</v>
      </c>
      <c r="C452">
        <f>PMTable!W450</f>
        <v>1700</v>
      </c>
      <c r="D452">
        <f t="shared" si="72"/>
        <v>1</v>
      </c>
      <c r="E452">
        <f>PMTable!X450</f>
        <v>2200</v>
      </c>
      <c r="F452">
        <f t="shared" si="73"/>
        <v>1</v>
      </c>
      <c r="G452">
        <f>PMTable!Y450</f>
        <v>3000</v>
      </c>
      <c r="H452">
        <f t="shared" si="74"/>
        <v>1</v>
      </c>
      <c r="I452">
        <f>PMTable!Z450</f>
        <v>3600</v>
      </c>
      <c r="J452">
        <f t="shared" si="75"/>
        <v>1</v>
      </c>
      <c r="L452">
        <v>447</v>
      </c>
      <c r="M452">
        <f>PMTable!AE450</f>
        <v>20</v>
      </c>
      <c r="N452">
        <f t="shared" si="76"/>
        <v>1</v>
      </c>
      <c r="O452">
        <f>PMTable!AF450</f>
        <v>25.112411780163221</v>
      </c>
      <c r="P452">
        <f t="shared" si="77"/>
        <v>1</v>
      </c>
      <c r="Q452">
        <f>PMTable!AG450</f>
        <v>62.02860121630917</v>
      </c>
      <c r="R452">
        <f t="shared" si="78"/>
        <v>0</v>
      </c>
      <c r="S452">
        <f>PMTable!AH450</f>
        <v>5.7427594007288629</v>
      </c>
      <c r="T452">
        <f t="shared" si="79"/>
        <v>1</v>
      </c>
      <c r="V452">
        <v>447</v>
      </c>
      <c r="W452">
        <f>PMTable!O450</f>
        <v>0.77820179751840202</v>
      </c>
      <c r="X452">
        <f t="shared" si="80"/>
        <v>0</v>
      </c>
      <c r="Y452">
        <f>PMTable!P450</f>
        <v>0.93975754985068782</v>
      </c>
      <c r="Z452">
        <f t="shared" si="81"/>
        <v>0</v>
      </c>
      <c r="AA452">
        <f>PMTable!Q450</f>
        <v>0.85302007232954746</v>
      </c>
      <c r="AB452">
        <f t="shared" si="82"/>
        <v>0</v>
      </c>
      <c r="AC452">
        <f>PMTable!R450</f>
        <v>0.98257263320114618</v>
      </c>
      <c r="AD452">
        <f t="shared" si="83"/>
        <v>0</v>
      </c>
    </row>
    <row r="453" spans="2:30" x14ac:dyDescent="0.25">
      <c r="B453">
        <v>448</v>
      </c>
      <c r="C453">
        <f>PMTable!W451</f>
        <v>1850</v>
      </c>
      <c r="D453">
        <f t="shared" si="72"/>
        <v>1</v>
      </c>
      <c r="E453">
        <f>PMTable!X451</f>
        <v>2600</v>
      </c>
      <c r="F453">
        <f t="shared" si="73"/>
        <v>1</v>
      </c>
      <c r="G453">
        <f>PMTable!Y451</f>
        <v>2200</v>
      </c>
      <c r="H453">
        <f t="shared" si="74"/>
        <v>1</v>
      </c>
      <c r="I453">
        <f>PMTable!Z451</f>
        <v>4700</v>
      </c>
      <c r="J453">
        <f t="shared" si="75"/>
        <v>1</v>
      </c>
      <c r="L453">
        <v>448</v>
      </c>
      <c r="M453">
        <f>PMTable!AE451</f>
        <v>22</v>
      </c>
      <c r="N453">
        <f t="shared" si="76"/>
        <v>1</v>
      </c>
      <c r="O453">
        <f>PMTable!AF451</f>
        <v>25.451272480865512</v>
      </c>
      <c r="P453">
        <f t="shared" si="77"/>
        <v>1</v>
      </c>
      <c r="Q453">
        <f>PMTable!AG451</f>
        <v>31.337376877304536</v>
      </c>
      <c r="R453">
        <f t="shared" si="78"/>
        <v>1</v>
      </c>
      <c r="S453">
        <f>PMTable!AH451</f>
        <v>10.523572381007618</v>
      </c>
      <c r="T453">
        <f t="shared" si="79"/>
        <v>1</v>
      </c>
      <c r="V453">
        <v>448</v>
      </c>
      <c r="W453">
        <f>PMTable!O451</f>
        <v>0.77456295844631518</v>
      </c>
      <c r="X453">
        <f t="shared" si="80"/>
        <v>0</v>
      </c>
      <c r="Y453">
        <f>PMTable!P451</f>
        <v>0.91765719641939458</v>
      </c>
      <c r="Z453">
        <f t="shared" si="81"/>
        <v>0</v>
      </c>
      <c r="AA453">
        <f>PMTable!Q451</f>
        <v>0.91598478606985967</v>
      </c>
      <c r="AB453">
        <f t="shared" si="82"/>
        <v>0</v>
      </c>
      <c r="AC453">
        <f>PMTable!R451</f>
        <v>0.97048567982221035</v>
      </c>
      <c r="AD453">
        <f t="shared" si="83"/>
        <v>0</v>
      </c>
    </row>
    <row r="454" spans="2:30" x14ac:dyDescent="0.25">
      <c r="B454">
        <v>449</v>
      </c>
      <c r="C454">
        <f>PMTable!W452</f>
        <v>950</v>
      </c>
      <c r="D454">
        <f t="shared" si="72"/>
        <v>1</v>
      </c>
      <c r="E454">
        <f>PMTable!X452</f>
        <v>2600</v>
      </c>
      <c r="F454">
        <f t="shared" si="73"/>
        <v>1</v>
      </c>
      <c r="G454">
        <f>PMTable!Y452</f>
        <v>3400</v>
      </c>
      <c r="H454">
        <f t="shared" si="74"/>
        <v>1</v>
      </c>
      <c r="I454">
        <f>PMTable!Z452</f>
        <v>2500</v>
      </c>
      <c r="J454">
        <f t="shared" si="75"/>
        <v>1</v>
      </c>
      <c r="L454">
        <v>449</v>
      </c>
      <c r="M454">
        <f>PMTable!AE452</f>
        <v>30.339314478453375</v>
      </c>
      <c r="N454">
        <f t="shared" si="76"/>
        <v>1</v>
      </c>
      <c r="O454">
        <f>PMTable!AF452</f>
        <v>22</v>
      </c>
      <c r="P454">
        <f t="shared" si="77"/>
        <v>1</v>
      </c>
      <c r="Q454">
        <f>PMTable!AG452</f>
        <v>54.914500739543826</v>
      </c>
      <c r="R454">
        <f t="shared" si="78"/>
        <v>1</v>
      </c>
      <c r="S454">
        <f>PMTable!AH452</f>
        <v>0</v>
      </c>
      <c r="T454">
        <f t="shared" si="79"/>
        <v>1</v>
      </c>
      <c r="V454">
        <v>449</v>
      </c>
      <c r="W454">
        <f>PMTable!O452</f>
        <v>0.87915517328533177</v>
      </c>
      <c r="X454">
        <f t="shared" si="80"/>
        <v>0</v>
      </c>
      <c r="Y454">
        <f>PMTable!P452</f>
        <v>0.92558638160617679</v>
      </c>
      <c r="Z454">
        <f t="shared" si="81"/>
        <v>0</v>
      </c>
      <c r="AA454">
        <f>PMTable!Q452</f>
        <v>0.86902278767964325</v>
      </c>
      <c r="AB454">
        <f t="shared" si="82"/>
        <v>0</v>
      </c>
      <c r="AC454">
        <f>PMTable!R452</f>
        <v>1</v>
      </c>
      <c r="AD454">
        <f t="shared" si="83"/>
        <v>0</v>
      </c>
    </row>
    <row r="455" spans="2:30" x14ac:dyDescent="0.25">
      <c r="B455">
        <v>450</v>
      </c>
      <c r="C455">
        <f>PMTable!W453</f>
        <v>1100</v>
      </c>
      <c r="D455">
        <f t="shared" ref="D455:D518" si="84">IF(C455&lt;$C$4,1,0)</f>
        <v>1</v>
      </c>
      <c r="E455">
        <f>PMTable!X453</f>
        <v>2600</v>
      </c>
      <c r="F455">
        <f t="shared" ref="F455:F518" si="85">IF(E455&lt;$E$4,1,0)</f>
        <v>1</v>
      </c>
      <c r="G455">
        <f>PMTable!Y453</f>
        <v>1800</v>
      </c>
      <c r="H455">
        <f t="shared" ref="H455:H518" si="86">IF(G455&lt;$G$4,1,0)</f>
        <v>1</v>
      </c>
      <c r="I455">
        <f>PMTable!Z453</f>
        <v>4700</v>
      </c>
      <c r="J455">
        <f t="shared" ref="J455:J518" si="87">IF(I455&lt;$I$4,1,0)</f>
        <v>1</v>
      </c>
      <c r="L455">
        <v>450</v>
      </c>
      <c r="M455">
        <f>PMTable!AE453</f>
        <v>44.659570694064868</v>
      </c>
      <c r="N455">
        <f t="shared" ref="N455:N518" si="88">IF(M455&lt;$M$4,1,0)</f>
        <v>1</v>
      </c>
      <c r="O455">
        <f>PMTable!AF453</f>
        <v>39.732189618583348</v>
      </c>
      <c r="P455">
        <f t="shared" ref="P455:P518" si="89">IF(O455&lt;$O$4,1,0)</f>
        <v>1</v>
      </c>
      <c r="Q455">
        <f>PMTable!AG453</f>
        <v>19.183100006770751</v>
      </c>
      <c r="R455">
        <f t="shared" ref="R455:R518" si="90">IF(Q455&lt;$Q$4,1,0)</f>
        <v>1</v>
      </c>
      <c r="S455">
        <f>PMTable!AH453</f>
        <v>14.926622985568882</v>
      </c>
      <c r="T455">
        <f t="shared" ref="T455:T518" si="91">IF(S455&lt;$S$4,1,0)</f>
        <v>1</v>
      </c>
      <c r="V455">
        <v>450</v>
      </c>
      <c r="W455">
        <f>PMTable!O453</f>
        <v>0.8527140008823112</v>
      </c>
      <c r="X455">
        <f t="shared" ref="X455:X518" si="92">IF(W455&lt;$W$4,1,0)</f>
        <v>0</v>
      </c>
      <c r="Y455">
        <f>PMTable!P453</f>
        <v>0.89130040936532651</v>
      </c>
      <c r="Z455">
        <f t="shared" ref="Z455:Z518" si="93">IF(Y455&lt;$Y$4,1,0)</f>
        <v>0</v>
      </c>
      <c r="AA455">
        <f>PMTable!Q453</f>
        <v>0.94364968899039825</v>
      </c>
      <c r="AB455">
        <f t="shared" ref="AB455:AB518" si="94">IF(AA455&lt;$AA$4,1,0)</f>
        <v>0</v>
      </c>
      <c r="AC455">
        <f>PMTable!R453</f>
        <v>0.96530588722289334</v>
      </c>
      <c r="AD455">
        <f t="shared" ref="AD455:AD518" si="95">IF(AC455&lt;$AC$4,1,0)</f>
        <v>0</v>
      </c>
    </row>
    <row r="456" spans="2:30" x14ac:dyDescent="0.25">
      <c r="B456">
        <v>451</v>
      </c>
      <c r="C456">
        <f>PMTable!W454</f>
        <v>2600</v>
      </c>
      <c r="D456">
        <f t="shared" si="84"/>
        <v>1</v>
      </c>
      <c r="E456">
        <f>PMTable!X454</f>
        <v>3000</v>
      </c>
      <c r="F456">
        <f t="shared" si="85"/>
        <v>1</v>
      </c>
      <c r="G456">
        <f>PMTable!Y454</f>
        <v>3000</v>
      </c>
      <c r="H456">
        <f t="shared" si="86"/>
        <v>1</v>
      </c>
      <c r="I456">
        <f>PMTable!Z454</f>
        <v>4700</v>
      </c>
      <c r="J456">
        <f t="shared" si="87"/>
        <v>1</v>
      </c>
      <c r="L456">
        <v>451</v>
      </c>
      <c r="M456">
        <f>PMTable!AE454</f>
        <v>47.899187335942315</v>
      </c>
      <c r="N456">
        <f t="shared" si="88"/>
        <v>1</v>
      </c>
      <c r="O456">
        <f>PMTable!AF454</f>
        <v>39.535094377021288</v>
      </c>
      <c r="P456">
        <f t="shared" si="89"/>
        <v>1</v>
      </c>
      <c r="Q456">
        <f>PMTable!AG454</f>
        <v>56.282418828841145</v>
      </c>
      <c r="R456">
        <f t="shared" si="90"/>
        <v>0</v>
      </c>
      <c r="S456">
        <f>PMTable!AH454</f>
        <v>12.956702896032986</v>
      </c>
      <c r="T456">
        <f t="shared" si="91"/>
        <v>1</v>
      </c>
      <c r="V456">
        <v>451</v>
      </c>
      <c r="W456">
        <f>PMTable!O454</f>
        <v>0.70270434115285285</v>
      </c>
      <c r="X456">
        <f t="shared" si="92"/>
        <v>0</v>
      </c>
      <c r="Y456">
        <f>PMTable!P454</f>
        <v>0.91470886000112994</v>
      </c>
      <c r="Z456">
        <f t="shared" si="93"/>
        <v>0</v>
      </c>
      <c r="AA456">
        <f>PMTable!Q454</f>
        <v>0.86884212855111642</v>
      </c>
      <c r="AB456">
        <f t="shared" si="94"/>
        <v>0</v>
      </c>
      <c r="AC456">
        <f>PMTable!R454</f>
        <v>0.96890884463815374</v>
      </c>
      <c r="AD456">
        <f t="shared" si="95"/>
        <v>0</v>
      </c>
    </row>
    <row r="457" spans="2:30" x14ac:dyDescent="0.25">
      <c r="B457">
        <v>452</v>
      </c>
      <c r="C457">
        <f>PMTable!W455</f>
        <v>3050</v>
      </c>
      <c r="D457">
        <f t="shared" si="84"/>
        <v>1</v>
      </c>
      <c r="E457">
        <f>PMTable!X455</f>
        <v>2200</v>
      </c>
      <c r="F457">
        <f t="shared" si="85"/>
        <v>1</v>
      </c>
      <c r="G457">
        <f>PMTable!Y455</f>
        <v>3400</v>
      </c>
      <c r="H457">
        <f t="shared" si="86"/>
        <v>1</v>
      </c>
      <c r="I457">
        <f>PMTable!Z455</f>
        <v>2500</v>
      </c>
      <c r="J457">
        <f t="shared" si="87"/>
        <v>1</v>
      </c>
      <c r="L457">
        <v>452</v>
      </c>
      <c r="M457">
        <f>PMTable!AE455</f>
        <v>151.81574776485931</v>
      </c>
      <c r="N457">
        <f t="shared" si="88"/>
        <v>0</v>
      </c>
      <c r="O457">
        <f>PMTable!AF455</f>
        <v>19.557873018803708</v>
      </c>
      <c r="P457">
        <f t="shared" si="89"/>
        <v>1</v>
      </c>
      <c r="Q457">
        <f>PMTable!AG455</f>
        <v>53.225699262790648</v>
      </c>
      <c r="R457">
        <f t="shared" si="90"/>
        <v>1</v>
      </c>
      <c r="S457">
        <f>PMTable!AH455</f>
        <v>0</v>
      </c>
      <c r="T457">
        <f t="shared" si="91"/>
        <v>1</v>
      </c>
      <c r="V457">
        <v>452</v>
      </c>
      <c r="W457">
        <f>PMTable!O455</f>
        <v>0.46789667198721785</v>
      </c>
      <c r="X457">
        <f t="shared" si="92"/>
        <v>1</v>
      </c>
      <c r="Y457">
        <f>PMTable!P455</f>
        <v>0.91302388603869089</v>
      </c>
      <c r="Z457">
        <f t="shared" si="93"/>
        <v>0</v>
      </c>
      <c r="AA457">
        <f>PMTable!Q455</f>
        <v>0.85126150137057577</v>
      </c>
      <c r="AB457">
        <f t="shared" si="94"/>
        <v>0</v>
      </c>
      <c r="AC457">
        <f>PMTable!R455</f>
        <v>1</v>
      </c>
      <c r="AD457">
        <f t="shared" si="95"/>
        <v>0</v>
      </c>
    </row>
    <row r="458" spans="2:30" x14ac:dyDescent="0.25">
      <c r="B458">
        <v>453</v>
      </c>
      <c r="C458">
        <f>PMTable!W456</f>
        <v>2600</v>
      </c>
      <c r="D458">
        <f t="shared" si="84"/>
        <v>1</v>
      </c>
      <c r="E458">
        <f>PMTable!X456</f>
        <v>2800</v>
      </c>
      <c r="F458">
        <f t="shared" si="85"/>
        <v>1</v>
      </c>
      <c r="G458">
        <f>PMTable!Y456</f>
        <v>2200</v>
      </c>
      <c r="H458">
        <f t="shared" si="86"/>
        <v>1</v>
      </c>
      <c r="I458">
        <f>PMTable!Z456</f>
        <v>3600</v>
      </c>
      <c r="J458">
        <f t="shared" si="87"/>
        <v>1</v>
      </c>
      <c r="L458">
        <v>453</v>
      </c>
      <c r="M458">
        <f>PMTable!AE456</f>
        <v>87.841249258565156</v>
      </c>
      <c r="N458">
        <f t="shared" si="88"/>
        <v>0</v>
      </c>
      <c r="O458">
        <f>PMTable!AF456</f>
        <v>44.225909919169624</v>
      </c>
      <c r="P458">
        <f t="shared" si="89"/>
        <v>1</v>
      </c>
      <c r="Q458">
        <f>PMTable!AG456</f>
        <v>25.829414947424191</v>
      </c>
      <c r="R458">
        <f t="shared" si="90"/>
        <v>1</v>
      </c>
      <c r="S458">
        <f>PMTable!AH456</f>
        <v>4.488834000252182</v>
      </c>
      <c r="T458">
        <f t="shared" si="91"/>
        <v>1</v>
      </c>
      <c r="V458">
        <v>453</v>
      </c>
      <c r="W458">
        <f>PMTable!O456</f>
        <v>0.6867947822586018</v>
      </c>
      <c r="X458">
        <f t="shared" si="92"/>
        <v>1</v>
      </c>
      <c r="Y458">
        <f>PMTable!P456</f>
        <v>0.86613231123333967</v>
      </c>
      <c r="Z458">
        <f t="shared" si="93"/>
        <v>0</v>
      </c>
      <c r="AA458">
        <f>PMTable!Q456</f>
        <v>0.92630492740422221</v>
      </c>
      <c r="AB458">
        <f t="shared" si="94"/>
        <v>0</v>
      </c>
      <c r="AC458">
        <f>PMTable!R456</f>
        <v>0.98522372898532751</v>
      </c>
      <c r="AD458">
        <f t="shared" si="95"/>
        <v>0</v>
      </c>
    </row>
    <row r="459" spans="2:30" x14ac:dyDescent="0.25">
      <c r="B459">
        <v>454</v>
      </c>
      <c r="C459">
        <f>PMTable!W457</f>
        <v>1850</v>
      </c>
      <c r="D459">
        <f t="shared" si="84"/>
        <v>1</v>
      </c>
      <c r="E459">
        <f>PMTable!X457</f>
        <v>2800</v>
      </c>
      <c r="F459">
        <f t="shared" si="85"/>
        <v>1</v>
      </c>
      <c r="G459">
        <f>PMTable!Y457</f>
        <v>2600</v>
      </c>
      <c r="H459">
        <f t="shared" si="86"/>
        <v>1</v>
      </c>
      <c r="I459">
        <f>PMTable!Z457</f>
        <v>2500</v>
      </c>
      <c r="J459">
        <f t="shared" si="87"/>
        <v>1</v>
      </c>
      <c r="L459">
        <v>454</v>
      </c>
      <c r="M459">
        <f>PMTable!AE457</f>
        <v>63.168890010576348</v>
      </c>
      <c r="N459">
        <f t="shared" si="88"/>
        <v>0</v>
      </c>
      <c r="O459">
        <f>PMTable!AF457</f>
        <v>42.176695058144361</v>
      </c>
      <c r="P459">
        <f t="shared" si="89"/>
        <v>1</v>
      </c>
      <c r="Q459">
        <f>PMTable!AG457</f>
        <v>37.453724535587405</v>
      </c>
      <c r="R459">
        <f t="shared" si="90"/>
        <v>1</v>
      </c>
      <c r="S459">
        <f>PMTable!AH457</f>
        <v>0</v>
      </c>
      <c r="T459">
        <f t="shared" si="91"/>
        <v>1</v>
      </c>
      <c r="V459">
        <v>454</v>
      </c>
      <c r="W459">
        <f>PMTable!O457</f>
        <v>0.68700340535784366</v>
      </c>
      <c r="X459">
        <f t="shared" si="92"/>
        <v>1</v>
      </c>
      <c r="Y459">
        <f>PMTable!P457</f>
        <v>0.90585745274142115</v>
      </c>
      <c r="Z459">
        <f t="shared" si="93"/>
        <v>0</v>
      </c>
      <c r="AA459">
        <f>PMTable!Q457</f>
        <v>0.90487760773195969</v>
      </c>
      <c r="AB459">
        <f t="shared" si="94"/>
        <v>0</v>
      </c>
      <c r="AC459">
        <f>PMTable!R457</f>
        <v>1</v>
      </c>
      <c r="AD459">
        <f t="shared" si="95"/>
        <v>0</v>
      </c>
    </row>
    <row r="460" spans="2:30" x14ac:dyDescent="0.25">
      <c r="B460">
        <v>455</v>
      </c>
      <c r="C460">
        <f>PMTable!W458</f>
        <v>1400</v>
      </c>
      <c r="D460">
        <f t="shared" si="84"/>
        <v>1</v>
      </c>
      <c r="E460">
        <f>PMTable!X458</f>
        <v>2400</v>
      </c>
      <c r="F460">
        <f t="shared" si="85"/>
        <v>1</v>
      </c>
      <c r="G460">
        <f>PMTable!Y458</f>
        <v>2600</v>
      </c>
      <c r="H460">
        <f t="shared" si="86"/>
        <v>1</v>
      </c>
      <c r="I460">
        <f>PMTable!Z458</f>
        <v>2500</v>
      </c>
      <c r="J460">
        <f t="shared" si="87"/>
        <v>1</v>
      </c>
      <c r="L460">
        <v>455</v>
      </c>
      <c r="M460">
        <f>PMTable!AE458</f>
        <v>16</v>
      </c>
      <c r="N460">
        <f t="shared" si="88"/>
        <v>1</v>
      </c>
      <c r="O460">
        <f>PMTable!AF458</f>
        <v>26.075780949705841</v>
      </c>
      <c r="P460">
        <f t="shared" si="89"/>
        <v>1</v>
      </c>
      <c r="Q460">
        <f>PMTable!AG458</f>
        <v>34.674612465956152</v>
      </c>
      <c r="R460">
        <f t="shared" si="90"/>
        <v>1</v>
      </c>
      <c r="S460">
        <f>PMTable!AH458</f>
        <v>0</v>
      </c>
      <c r="T460">
        <f t="shared" si="91"/>
        <v>1</v>
      </c>
      <c r="V460">
        <v>455</v>
      </c>
      <c r="W460">
        <f>PMTable!O458</f>
        <v>0.81394566746300934</v>
      </c>
      <c r="X460">
        <f t="shared" si="92"/>
        <v>0</v>
      </c>
      <c r="Y460">
        <f>PMTable!P458</f>
        <v>0.89029716190986807</v>
      </c>
      <c r="Z460">
        <f t="shared" si="93"/>
        <v>0</v>
      </c>
      <c r="AA460">
        <f>PMTable!Q458</f>
        <v>0.88202761787259254</v>
      </c>
      <c r="AB460">
        <f t="shared" si="94"/>
        <v>0</v>
      </c>
      <c r="AC460">
        <f>PMTable!R458</f>
        <v>1</v>
      </c>
      <c r="AD460">
        <f t="shared" si="95"/>
        <v>0</v>
      </c>
    </row>
    <row r="461" spans="2:30" x14ac:dyDescent="0.25">
      <c r="B461">
        <v>456</v>
      </c>
      <c r="C461">
        <f>PMTable!W459</f>
        <v>2150</v>
      </c>
      <c r="D461">
        <f t="shared" si="84"/>
        <v>1</v>
      </c>
      <c r="E461">
        <f>PMTable!X459</f>
        <v>3800</v>
      </c>
      <c r="F461">
        <f t="shared" si="85"/>
        <v>1</v>
      </c>
      <c r="G461">
        <f>PMTable!Y459</f>
        <v>2600</v>
      </c>
      <c r="H461">
        <f t="shared" si="86"/>
        <v>1</v>
      </c>
      <c r="I461">
        <f>PMTable!Z459</f>
        <v>2500</v>
      </c>
      <c r="J461">
        <f t="shared" si="87"/>
        <v>1</v>
      </c>
      <c r="L461">
        <v>456</v>
      </c>
      <c r="M461">
        <f>PMTable!AE459</f>
        <v>46.513030776083951</v>
      </c>
      <c r="N461">
        <f t="shared" si="88"/>
        <v>1</v>
      </c>
      <c r="O461">
        <f>PMTable!AF459</f>
        <v>49.304891662705352</v>
      </c>
      <c r="P461">
        <f t="shared" si="89"/>
        <v>1</v>
      </c>
      <c r="Q461">
        <f>PMTable!AG459</f>
        <v>36.366831562655435</v>
      </c>
      <c r="R461">
        <f t="shared" si="90"/>
        <v>1</v>
      </c>
      <c r="S461">
        <f>PMTable!AH459</f>
        <v>0</v>
      </c>
      <c r="T461">
        <f t="shared" si="91"/>
        <v>1</v>
      </c>
      <c r="V461">
        <v>456</v>
      </c>
      <c r="W461">
        <f>PMTable!O459</f>
        <v>0.71433723985571429</v>
      </c>
      <c r="X461">
        <f t="shared" si="92"/>
        <v>0</v>
      </c>
      <c r="Y461">
        <f>PMTable!P459</f>
        <v>0.92498578319842784</v>
      </c>
      <c r="Z461">
        <f t="shared" si="93"/>
        <v>0</v>
      </c>
      <c r="AA461">
        <f>PMTable!Q459</f>
        <v>0.87885821142309739</v>
      </c>
      <c r="AB461">
        <f t="shared" si="94"/>
        <v>0</v>
      </c>
      <c r="AC461">
        <f>PMTable!R459</f>
        <v>1</v>
      </c>
      <c r="AD461">
        <f t="shared" si="95"/>
        <v>0</v>
      </c>
    </row>
    <row r="462" spans="2:30" x14ac:dyDescent="0.25">
      <c r="B462">
        <v>457</v>
      </c>
      <c r="C462">
        <f>PMTable!W460</f>
        <v>950</v>
      </c>
      <c r="D462">
        <f t="shared" si="84"/>
        <v>1</v>
      </c>
      <c r="E462">
        <f>PMTable!X460</f>
        <v>2400</v>
      </c>
      <c r="F462">
        <f t="shared" si="85"/>
        <v>1</v>
      </c>
      <c r="G462">
        <f>PMTable!Y460</f>
        <v>1800</v>
      </c>
      <c r="H462">
        <f t="shared" si="86"/>
        <v>1</v>
      </c>
      <c r="I462">
        <f>PMTable!Z460</f>
        <v>2500</v>
      </c>
      <c r="J462">
        <f t="shared" si="87"/>
        <v>1</v>
      </c>
      <c r="L462">
        <v>457</v>
      </c>
      <c r="M462">
        <f>PMTable!AE460</f>
        <v>15.913673007702196</v>
      </c>
      <c r="N462">
        <f t="shared" si="88"/>
        <v>1</v>
      </c>
      <c r="O462">
        <f>PMTable!AF460</f>
        <v>26.401021532169466</v>
      </c>
      <c r="P462">
        <f t="shared" si="89"/>
        <v>1</v>
      </c>
      <c r="Q462">
        <f>PMTable!AG460</f>
        <v>12.035161988862868</v>
      </c>
      <c r="R462">
        <f t="shared" si="90"/>
        <v>1</v>
      </c>
      <c r="S462">
        <f>PMTable!AH460</f>
        <v>0</v>
      </c>
      <c r="T462">
        <f t="shared" si="91"/>
        <v>1</v>
      </c>
      <c r="V462">
        <v>457</v>
      </c>
      <c r="W462">
        <f>PMTable!O460</f>
        <v>0.88869812040945939</v>
      </c>
      <c r="X462">
        <f t="shared" si="92"/>
        <v>0</v>
      </c>
      <c r="Y462">
        <f>PMTable!P460</f>
        <v>0.93438376328482775</v>
      </c>
      <c r="Z462">
        <f t="shared" si="93"/>
        <v>0</v>
      </c>
      <c r="AA462">
        <f>PMTable!Q460</f>
        <v>0.95823269285490997</v>
      </c>
      <c r="AB462">
        <f t="shared" si="94"/>
        <v>0</v>
      </c>
      <c r="AC462">
        <f>PMTable!R460</f>
        <v>1</v>
      </c>
      <c r="AD462">
        <f t="shared" si="95"/>
        <v>0</v>
      </c>
    </row>
    <row r="463" spans="2:30" x14ac:dyDescent="0.25">
      <c r="B463">
        <v>458</v>
      </c>
      <c r="C463">
        <f>PMTable!W461</f>
        <v>1550</v>
      </c>
      <c r="D463">
        <f t="shared" si="84"/>
        <v>1</v>
      </c>
      <c r="E463">
        <f>PMTable!X461</f>
        <v>2800</v>
      </c>
      <c r="F463">
        <f t="shared" si="85"/>
        <v>1</v>
      </c>
      <c r="G463">
        <f>PMTable!Y461</f>
        <v>2600</v>
      </c>
      <c r="H463">
        <f t="shared" si="86"/>
        <v>1</v>
      </c>
      <c r="I463">
        <f>PMTable!Z461</f>
        <v>6900</v>
      </c>
      <c r="J463">
        <f t="shared" si="87"/>
        <v>0</v>
      </c>
      <c r="L463">
        <v>458</v>
      </c>
      <c r="M463">
        <f>PMTable!AE461</f>
        <v>58.475317212242039</v>
      </c>
      <c r="N463">
        <f t="shared" si="88"/>
        <v>0</v>
      </c>
      <c r="O463">
        <f>PMTable!AF461</f>
        <v>37.765352286811705</v>
      </c>
      <c r="P463">
        <f t="shared" si="89"/>
        <v>1</v>
      </c>
      <c r="Q463">
        <f>PMTable!AG461</f>
        <v>56.724093228215253</v>
      </c>
      <c r="R463">
        <f t="shared" si="90"/>
        <v>0</v>
      </c>
      <c r="S463">
        <f>PMTable!AH461</f>
        <v>28.315752350249596</v>
      </c>
      <c r="T463">
        <f t="shared" si="91"/>
        <v>1</v>
      </c>
      <c r="V463">
        <v>458</v>
      </c>
      <c r="W463">
        <f>PMTable!O461</f>
        <v>0.76450460716322255</v>
      </c>
      <c r="X463">
        <f t="shared" si="92"/>
        <v>0</v>
      </c>
      <c r="Y463">
        <f>PMTable!P461</f>
        <v>0.90989500962231851</v>
      </c>
      <c r="Z463">
        <f t="shared" si="93"/>
        <v>0</v>
      </c>
      <c r="AA463">
        <f>PMTable!Q461</f>
        <v>0.86863782428270386</v>
      </c>
      <c r="AB463">
        <f t="shared" si="94"/>
        <v>0</v>
      </c>
      <c r="AC463">
        <f>PMTable!R461</f>
        <v>0.92858078141418787</v>
      </c>
      <c r="AD463">
        <f t="shared" si="95"/>
        <v>0</v>
      </c>
    </row>
    <row r="464" spans="2:30" x14ac:dyDescent="0.25">
      <c r="B464">
        <v>459</v>
      </c>
      <c r="C464">
        <f>PMTable!W462</f>
        <v>2150</v>
      </c>
      <c r="D464">
        <f t="shared" si="84"/>
        <v>1</v>
      </c>
      <c r="E464">
        <f>PMTable!X462</f>
        <v>2800</v>
      </c>
      <c r="F464">
        <f t="shared" si="85"/>
        <v>1</v>
      </c>
      <c r="G464">
        <f>PMTable!Y462</f>
        <v>3000</v>
      </c>
      <c r="H464">
        <f t="shared" si="86"/>
        <v>1</v>
      </c>
      <c r="I464">
        <f>PMTable!Z462</f>
        <v>3600</v>
      </c>
      <c r="J464">
        <f t="shared" si="87"/>
        <v>1</v>
      </c>
      <c r="L464">
        <v>459</v>
      </c>
      <c r="M464">
        <f>PMTable!AE462</f>
        <v>108.82512358995706</v>
      </c>
      <c r="N464">
        <f t="shared" si="88"/>
        <v>0</v>
      </c>
      <c r="O464">
        <f>PMTable!AF462</f>
        <v>53.683530561947791</v>
      </c>
      <c r="P464">
        <f t="shared" si="89"/>
        <v>1</v>
      </c>
      <c r="Q464">
        <f>PMTable!AG462</f>
        <v>34.072451521281863</v>
      </c>
      <c r="R464">
        <f t="shared" si="90"/>
        <v>1</v>
      </c>
      <c r="S464">
        <f>PMTable!AH462</f>
        <v>5.2853451110275689</v>
      </c>
      <c r="T464">
        <f t="shared" si="91"/>
        <v>1</v>
      </c>
      <c r="V464">
        <v>459</v>
      </c>
      <c r="W464">
        <f>PMTable!O462</f>
        <v>0.62643565157211301</v>
      </c>
      <c r="X464">
        <f t="shared" si="92"/>
        <v>1</v>
      </c>
      <c r="Y464">
        <f>PMTable!P462</f>
        <v>0.88779059898070523</v>
      </c>
      <c r="Z464">
        <f t="shared" si="93"/>
        <v>0</v>
      </c>
      <c r="AA464">
        <f>PMTable!Q462</f>
        <v>0.88103412642056078</v>
      </c>
      <c r="AB464">
        <f t="shared" si="94"/>
        <v>0</v>
      </c>
      <c r="AC464">
        <f>PMTable!R462</f>
        <v>0.98669412728961148</v>
      </c>
      <c r="AD464">
        <f t="shared" si="95"/>
        <v>0</v>
      </c>
    </row>
    <row r="465" spans="2:30" x14ac:dyDescent="0.25">
      <c r="B465">
        <v>460</v>
      </c>
      <c r="C465">
        <f>PMTable!W463</f>
        <v>2150</v>
      </c>
      <c r="D465">
        <f t="shared" si="84"/>
        <v>1</v>
      </c>
      <c r="E465">
        <f>PMTable!X463</f>
        <v>3400</v>
      </c>
      <c r="F465">
        <f t="shared" si="85"/>
        <v>1</v>
      </c>
      <c r="G465">
        <f>PMTable!Y463</f>
        <v>3000</v>
      </c>
      <c r="H465">
        <f t="shared" si="86"/>
        <v>1</v>
      </c>
      <c r="I465">
        <f>PMTable!Z463</f>
        <v>3600</v>
      </c>
      <c r="J465">
        <f t="shared" si="87"/>
        <v>1</v>
      </c>
      <c r="L465">
        <v>460</v>
      </c>
      <c r="M465">
        <f>PMTable!AE463</f>
        <v>52.68639331809166</v>
      </c>
      <c r="N465">
        <f t="shared" si="88"/>
        <v>1</v>
      </c>
      <c r="O465">
        <f>PMTable!AF463</f>
        <v>40.682210190777845</v>
      </c>
      <c r="P465">
        <f t="shared" si="89"/>
        <v>1</v>
      </c>
      <c r="Q465">
        <f>PMTable!AG463</f>
        <v>33.0076236821074</v>
      </c>
      <c r="R465">
        <f t="shared" si="90"/>
        <v>1</v>
      </c>
      <c r="S465">
        <f>PMTable!AH463</f>
        <v>4.3315309133495061</v>
      </c>
      <c r="T465">
        <f t="shared" si="91"/>
        <v>1</v>
      </c>
      <c r="V465">
        <v>460</v>
      </c>
      <c r="W465">
        <f>PMTable!O463</f>
        <v>0.6961442021348927</v>
      </c>
      <c r="X465">
        <f t="shared" si="92"/>
        <v>1</v>
      </c>
      <c r="Y465">
        <f>PMTable!P463</f>
        <v>0.86794706334718652</v>
      </c>
      <c r="Z465">
        <f t="shared" si="93"/>
        <v>0</v>
      </c>
      <c r="AA465">
        <f>PMTable!Q463</f>
        <v>0.86951724996111313</v>
      </c>
      <c r="AB465">
        <f t="shared" si="94"/>
        <v>0</v>
      </c>
      <c r="AC465">
        <f>PMTable!R463</f>
        <v>0.98880426930446819</v>
      </c>
      <c r="AD465">
        <f t="shared" si="95"/>
        <v>0</v>
      </c>
    </row>
    <row r="466" spans="2:30" x14ac:dyDescent="0.25">
      <c r="B466">
        <v>461</v>
      </c>
      <c r="C466">
        <f>PMTable!W464</f>
        <v>950</v>
      </c>
      <c r="D466">
        <f t="shared" si="84"/>
        <v>1</v>
      </c>
      <c r="E466">
        <f>PMTable!X464</f>
        <v>3000</v>
      </c>
      <c r="F466">
        <f t="shared" si="85"/>
        <v>1</v>
      </c>
      <c r="G466">
        <f>PMTable!Y464</f>
        <v>3800</v>
      </c>
      <c r="H466">
        <f t="shared" si="86"/>
        <v>1</v>
      </c>
      <c r="I466">
        <f>PMTable!Z464</f>
        <v>4700</v>
      </c>
      <c r="J466">
        <f t="shared" si="87"/>
        <v>1</v>
      </c>
      <c r="L466">
        <v>461</v>
      </c>
      <c r="M466">
        <f>PMTable!AE464</f>
        <v>20.488629809562184</v>
      </c>
      <c r="N466">
        <f t="shared" si="88"/>
        <v>1</v>
      </c>
      <c r="O466">
        <f>PMTable!AF464</f>
        <v>34.707197815282754</v>
      </c>
      <c r="P466">
        <f t="shared" si="89"/>
        <v>1</v>
      </c>
      <c r="Q466">
        <f>PMTable!AG464</f>
        <v>66.120734557208365</v>
      </c>
      <c r="R466">
        <f t="shared" si="90"/>
        <v>0</v>
      </c>
      <c r="S466">
        <f>PMTable!AH464</f>
        <v>4.7982699756561642</v>
      </c>
      <c r="T466">
        <f t="shared" si="91"/>
        <v>1</v>
      </c>
      <c r="V466">
        <v>461</v>
      </c>
      <c r="W466">
        <f>PMTable!O464</f>
        <v>0.89043161842736473</v>
      </c>
      <c r="X466">
        <f t="shared" si="92"/>
        <v>0</v>
      </c>
      <c r="Y466">
        <f>PMTable!P464</f>
        <v>0.89650750000798418</v>
      </c>
      <c r="Z466">
        <f t="shared" si="93"/>
        <v>0</v>
      </c>
      <c r="AA466">
        <f>PMTable!Q464</f>
        <v>0.79848823301028848</v>
      </c>
      <c r="AB466">
        <f t="shared" si="94"/>
        <v>0</v>
      </c>
      <c r="AC466">
        <f>PMTable!R464</f>
        <v>0.97678318662014418</v>
      </c>
      <c r="AD466">
        <f t="shared" si="95"/>
        <v>0</v>
      </c>
    </row>
    <row r="467" spans="2:30" x14ac:dyDescent="0.25">
      <c r="B467">
        <v>462</v>
      </c>
      <c r="C467">
        <f>PMTable!W465</f>
        <v>2750</v>
      </c>
      <c r="D467">
        <f t="shared" si="84"/>
        <v>1</v>
      </c>
      <c r="E467">
        <f>PMTable!X465</f>
        <v>1600</v>
      </c>
      <c r="F467">
        <f t="shared" si="85"/>
        <v>1</v>
      </c>
      <c r="G467">
        <f>PMTable!Y465</f>
        <v>2200</v>
      </c>
      <c r="H467">
        <f t="shared" si="86"/>
        <v>1</v>
      </c>
      <c r="I467">
        <f>PMTable!Z465</f>
        <v>3600</v>
      </c>
      <c r="J467">
        <f t="shared" si="87"/>
        <v>1</v>
      </c>
      <c r="L467">
        <v>462</v>
      </c>
      <c r="M467">
        <f>PMTable!AE465</f>
        <v>82.91683819159438</v>
      </c>
      <c r="N467">
        <f t="shared" si="88"/>
        <v>0</v>
      </c>
      <c r="O467">
        <f>PMTable!AF465</f>
        <v>17.709943125030819</v>
      </c>
      <c r="P467">
        <f t="shared" si="89"/>
        <v>1</v>
      </c>
      <c r="Q467">
        <f>PMTable!AG465</f>
        <v>23.218419155430855</v>
      </c>
      <c r="R467">
        <f t="shared" si="90"/>
        <v>1</v>
      </c>
      <c r="S467">
        <f>PMTable!AH465</f>
        <v>2.1904272928990318</v>
      </c>
      <c r="T467">
        <f t="shared" si="91"/>
        <v>1</v>
      </c>
      <c r="V467">
        <v>462</v>
      </c>
      <c r="W467">
        <f>PMTable!O465</f>
        <v>0.56559783984211598</v>
      </c>
      <c r="X467">
        <f t="shared" si="92"/>
        <v>1</v>
      </c>
      <c r="Y467">
        <f>PMTable!P465</f>
        <v>0.94911208296858796</v>
      </c>
      <c r="Z467">
        <f t="shared" si="93"/>
        <v>0</v>
      </c>
      <c r="AA467">
        <f>PMTable!Q465</f>
        <v>0.90303703691399417</v>
      </c>
      <c r="AB467">
        <f t="shared" si="94"/>
        <v>0</v>
      </c>
      <c r="AC467">
        <f>PMTable!R465</f>
        <v>0.99067574945228221</v>
      </c>
      <c r="AD467">
        <f t="shared" si="95"/>
        <v>0</v>
      </c>
    </row>
    <row r="468" spans="2:30" x14ac:dyDescent="0.25">
      <c r="B468">
        <v>463</v>
      </c>
      <c r="C468">
        <f>PMTable!W466</f>
        <v>1250</v>
      </c>
      <c r="D468">
        <f t="shared" si="84"/>
        <v>1</v>
      </c>
      <c r="E468">
        <f>PMTable!X466</f>
        <v>2600</v>
      </c>
      <c r="F468">
        <f t="shared" si="85"/>
        <v>1</v>
      </c>
      <c r="G468">
        <f>PMTable!Y466</f>
        <v>3000</v>
      </c>
      <c r="H468">
        <f t="shared" si="86"/>
        <v>1</v>
      </c>
      <c r="I468">
        <f>PMTable!Z466</f>
        <v>2500</v>
      </c>
      <c r="J468">
        <f t="shared" si="87"/>
        <v>1</v>
      </c>
      <c r="L468">
        <v>463</v>
      </c>
      <c r="M468">
        <f>PMTable!AE466</f>
        <v>20.961782029899517</v>
      </c>
      <c r="N468">
        <f t="shared" si="88"/>
        <v>1</v>
      </c>
      <c r="O468">
        <f>PMTable!AF466</f>
        <v>26.451173047186202</v>
      </c>
      <c r="P468">
        <f t="shared" si="89"/>
        <v>1</v>
      </c>
      <c r="Q468">
        <f>PMTable!AG466</f>
        <v>19.107691801476811</v>
      </c>
      <c r="R468">
        <f t="shared" si="90"/>
        <v>1</v>
      </c>
      <c r="S468">
        <f>PMTable!AH466</f>
        <v>0</v>
      </c>
      <c r="T468">
        <f t="shared" si="91"/>
        <v>1</v>
      </c>
      <c r="V468">
        <v>463</v>
      </c>
      <c r="W468">
        <f>PMTable!O466</f>
        <v>0.81051414025134483</v>
      </c>
      <c r="X468">
        <f t="shared" si="92"/>
        <v>0</v>
      </c>
      <c r="Y468">
        <f>PMTable!P466</f>
        <v>0.92961514963805203</v>
      </c>
      <c r="Z468">
        <f t="shared" si="93"/>
        <v>0</v>
      </c>
      <c r="AA468">
        <f>PMTable!Q466</f>
        <v>0.8822592534210415</v>
      </c>
      <c r="AB468">
        <f t="shared" si="94"/>
        <v>0</v>
      </c>
      <c r="AC468">
        <f>PMTable!R466</f>
        <v>1</v>
      </c>
      <c r="AD468">
        <f t="shared" si="95"/>
        <v>0</v>
      </c>
    </row>
    <row r="469" spans="2:30" x14ac:dyDescent="0.25">
      <c r="B469">
        <v>464</v>
      </c>
      <c r="C469">
        <f>PMTable!W467</f>
        <v>1700</v>
      </c>
      <c r="D469">
        <f t="shared" si="84"/>
        <v>1</v>
      </c>
      <c r="E469">
        <f>PMTable!X467</f>
        <v>3200</v>
      </c>
      <c r="F469">
        <f t="shared" si="85"/>
        <v>1</v>
      </c>
      <c r="G469">
        <f>PMTable!Y467</f>
        <v>1400</v>
      </c>
      <c r="H469">
        <f t="shared" si="86"/>
        <v>1</v>
      </c>
      <c r="I469">
        <f>PMTable!Z467</f>
        <v>6900</v>
      </c>
      <c r="J469">
        <f t="shared" si="87"/>
        <v>0</v>
      </c>
      <c r="L469">
        <v>464</v>
      </c>
      <c r="M469">
        <f>PMTable!AE467</f>
        <v>27.267191311034967</v>
      </c>
      <c r="N469">
        <f t="shared" si="88"/>
        <v>1</v>
      </c>
      <c r="O469">
        <f>PMTable!AF467</f>
        <v>34.925528433570179</v>
      </c>
      <c r="P469">
        <f t="shared" si="89"/>
        <v>1</v>
      </c>
      <c r="Q469">
        <f>PMTable!AG467</f>
        <v>10.571078681651446</v>
      </c>
      <c r="R469">
        <f t="shared" si="90"/>
        <v>1</v>
      </c>
      <c r="S469">
        <f>PMTable!AH467</f>
        <v>8</v>
      </c>
      <c r="T469">
        <f t="shared" si="91"/>
        <v>1</v>
      </c>
      <c r="V469">
        <v>464</v>
      </c>
      <c r="W469">
        <f>PMTable!O467</f>
        <v>0.74844149502454771</v>
      </c>
      <c r="X469">
        <f t="shared" si="92"/>
        <v>0</v>
      </c>
      <c r="Y469">
        <f>PMTable!P467</f>
        <v>0.87975839754856511</v>
      </c>
      <c r="Z469">
        <f t="shared" si="93"/>
        <v>0</v>
      </c>
      <c r="AA469">
        <f>PMTable!Q467</f>
        <v>0.97819488717869074</v>
      </c>
      <c r="AB469">
        <f t="shared" si="94"/>
        <v>0</v>
      </c>
      <c r="AC469">
        <f>PMTable!R467</f>
        <v>0.95491991636774665</v>
      </c>
      <c r="AD469">
        <f t="shared" si="95"/>
        <v>0</v>
      </c>
    </row>
    <row r="470" spans="2:30" x14ac:dyDescent="0.25">
      <c r="B470">
        <v>465</v>
      </c>
      <c r="C470">
        <f>PMTable!W468</f>
        <v>1100</v>
      </c>
      <c r="D470">
        <f t="shared" si="84"/>
        <v>1</v>
      </c>
      <c r="E470">
        <f>PMTable!X468</f>
        <v>2600</v>
      </c>
      <c r="F470">
        <f t="shared" si="85"/>
        <v>1</v>
      </c>
      <c r="G470">
        <f>PMTable!Y468</f>
        <v>4200</v>
      </c>
      <c r="H470">
        <f t="shared" si="86"/>
        <v>1</v>
      </c>
      <c r="I470">
        <f>PMTable!Z468</f>
        <v>2500</v>
      </c>
      <c r="J470">
        <f t="shared" si="87"/>
        <v>1</v>
      </c>
      <c r="L470">
        <v>465</v>
      </c>
      <c r="M470">
        <f>PMTable!AE468</f>
        <v>17.596137056337056</v>
      </c>
      <c r="N470">
        <f t="shared" si="88"/>
        <v>1</v>
      </c>
      <c r="O470">
        <f>PMTable!AF468</f>
        <v>23.116376692848142</v>
      </c>
      <c r="P470">
        <f t="shared" si="89"/>
        <v>1</v>
      </c>
      <c r="Q470">
        <f>PMTable!AG468</f>
        <v>45.916737067385135</v>
      </c>
      <c r="R470">
        <f t="shared" si="90"/>
        <v>1</v>
      </c>
      <c r="S470">
        <f>PMTable!AH468</f>
        <v>0</v>
      </c>
      <c r="T470">
        <f t="shared" si="91"/>
        <v>1</v>
      </c>
      <c r="V470">
        <v>465</v>
      </c>
      <c r="W470">
        <f>PMTable!O468</f>
        <v>0.86418318212125078</v>
      </c>
      <c r="X470">
        <f t="shared" si="92"/>
        <v>0</v>
      </c>
      <c r="Y470">
        <f>PMTable!P468</f>
        <v>0.8622595080580191</v>
      </c>
      <c r="Z470">
        <f t="shared" si="93"/>
        <v>0</v>
      </c>
      <c r="AA470">
        <f>PMTable!Q468</f>
        <v>0.81684311296134637</v>
      </c>
      <c r="AB470">
        <f t="shared" si="94"/>
        <v>0</v>
      </c>
      <c r="AC470">
        <f>PMTable!R468</f>
        <v>1</v>
      </c>
      <c r="AD470">
        <f t="shared" si="95"/>
        <v>0</v>
      </c>
    </row>
    <row r="471" spans="2:30" x14ac:dyDescent="0.25">
      <c r="B471">
        <v>466</v>
      </c>
      <c r="C471">
        <f>PMTable!W469</f>
        <v>2450</v>
      </c>
      <c r="D471">
        <f t="shared" si="84"/>
        <v>1</v>
      </c>
      <c r="E471">
        <f>PMTable!X469</f>
        <v>2400</v>
      </c>
      <c r="F471">
        <f t="shared" si="85"/>
        <v>1</v>
      </c>
      <c r="G471">
        <f>PMTable!Y469</f>
        <v>1000</v>
      </c>
      <c r="H471">
        <f t="shared" si="86"/>
        <v>1</v>
      </c>
      <c r="I471">
        <f>PMTable!Z469</f>
        <v>5800</v>
      </c>
      <c r="J471">
        <f t="shared" si="87"/>
        <v>0</v>
      </c>
      <c r="L471">
        <v>466</v>
      </c>
      <c r="M471">
        <f>PMTable!AE469</f>
        <v>30</v>
      </c>
      <c r="N471">
        <f t="shared" si="88"/>
        <v>1</v>
      </c>
      <c r="O471">
        <f>PMTable!AF469</f>
        <v>20</v>
      </c>
      <c r="P471">
        <f t="shared" si="89"/>
        <v>1</v>
      </c>
      <c r="Q471">
        <f>PMTable!AG469</f>
        <v>0</v>
      </c>
      <c r="R471">
        <f t="shared" si="90"/>
        <v>1</v>
      </c>
      <c r="S471">
        <f>PMTable!AH469</f>
        <v>12.714036147604144</v>
      </c>
      <c r="T471">
        <f t="shared" si="91"/>
        <v>1</v>
      </c>
      <c r="V471">
        <v>466</v>
      </c>
      <c r="W471">
        <f>PMTable!O469</f>
        <v>0.65219777186338257</v>
      </c>
      <c r="X471">
        <f t="shared" si="92"/>
        <v>1</v>
      </c>
      <c r="Y471">
        <f>PMTable!P469</f>
        <v>0.89328283383259888</v>
      </c>
      <c r="Z471">
        <f t="shared" si="93"/>
        <v>0</v>
      </c>
      <c r="AA471">
        <f>PMTable!Q469</f>
        <v>1</v>
      </c>
      <c r="AB471">
        <f t="shared" si="94"/>
        <v>0</v>
      </c>
      <c r="AC471">
        <f>PMTable!R469</f>
        <v>0.96313569179355352</v>
      </c>
      <c r="AD471">
        <f t="shared" si="95"/>
        <v>0</v>
      </c>
    </row>
    <row r="472" spans="2:30" x14ac:dyDescent="0.25">
      <c r="B472">
        <v>467</v>
      </c>
      <c r="C472">
        <f>PMTable!W470</f>
        <v>800</v>
      </c>
      <c r="D472">
        <f t="shared" si="84"/>
        <v>1</v>
      </c>
      <c r="E472">
        <f>PMTable!X470</f>
        <v>2600</v>
      </c>
      <c r="F472">
        <f t="shared" si="85"/>
        <v>1</v>
      </c>
      <c r="G472">
        <f>PMTable!Y470</f>
        <v>1800</v>
      </c>
      <c r="H472">
        <f t="shared" si="86"/>
        <v>1</v>
      </c>
      <c r="I472">
        <f>PMTable!Z470</f>
        <v>2500</v>
      </c>
      <c r="J472">
        <f t="shared" si="87"/>
        <v>1</v>
      </c>
      <c r="L472">
        <v>467</v>
      </c>
      <c r="M472">
        <f>PMTable!AE470</f>
        <v>58.532354351118329</v>
      </c>
      <c r="N472">
        <f t="shared" si="88"/>
        <v>0</v>
      </c>
      <c r="O472">
        <f>PMTable!AF470</f>
        <v>28.848794186130053</v>
      </c>
      <c r="P472">
        <f t="shared" si="89"/>
        <v>1</v>
      </c>
      <c r="Q472">
        <f>PMTable!AG470</f>
        <v>24.154899776402246</v>
      </c>
      <c r="R472">
        <f t="shared" si="90"/>
        <v>1</v>
      </c>
      <c r="S472">
        <f>PMTable!AH470</f>
        <v>0</v>
      </c>
      <c r="T472">
        <f t="shared" si="91"/>
        <v>1</v>
      </c>
      <c r="V472">
        <v>467</v>
      </c>
      <c r="W472">
        <f>PMTable!O470</f>
        <v>0.88535929984643802</v>
      </c>
      <c r="X472">
        <f t="shared" si="92"/>
        <v>0</v>
      </c>
      <c r="Y472">
        <f>PMTable!P470</f>
        <v>0.87612215700872487</v>
      </c>
      <c r="Z472">
        <f t="shared" si="93"/>
        <v>0</v>
      </c>
      <c r="AA472">
        <f>PMTable!Q470</f>
        <v>0.94650821013642206</v>
      </c>
      <c r="AB472">
        <f t="shared" si="94"/>
        <v>0</v>
      </c>
      <c r="AC472">
        <f>PMTable!R470</f>
        <v>1</v>
      </c>
      <c r="AD472">
        <f t="shared" si="95"/>
        <v>0</v>
      </c>
    </row>
    <row r="473" spans="2:30" x14ac:dyDescent="0.25">
      <c r="B473">
        <v>468</v>
      </c>
      <c r="C473">
        <f>PMTable!W471</f>
        <v>2750</v>
      </c>
      <c r="D473">
        <f t="shared" si="84"/>
        <v>1</v>
      </c>
      <c r="E473">
        <f>PMTable!X471</f>
        <v>2600</v>
      </c>
      <c r="F473">
        <f t="shared" si="85"/>
        <v>1</v>
      </c>
      <c r="G473">
        <f>PMTable!Y471</f>
        <v>2600</v>
      </c>
      <c r="H473">
        <f t="shared" si="86"/>
        <v>1</v>
      </c>
      <c r="I473">
        <f>PMTable!Z471</f>
        <v>3600</v>
      </c>
      <c r="J473">
        <f t="shared" si="87"/>
        <v>1</v>
      </c>
      <c r="L473">
        <v>468</v>
      </c>
      <c r="M473">
        <f>PMTable!AE471</f>
        <v>118.91834122783328</v>
      </c>
      <c r="N473">
        <f t="shared" si="88"/>
        <v>0</v>
      </c>
      <c r="O473">
        <f>PMTable!AF471</f>
        <v>22</v>
      </c>
      <c r="P473">
        <f t="shared" si="89"/>
        <v>1</v>
      </c>
      <c r="Q473">
        <f>PMTable!AG471</f>
        <v>22.229057190864847</v>
      </c>
      <c r="R473">
        <f t="shared" si="90"/>
        <v>1</v>
      </c>
      <c r="S473">
        <f>PMTable!AH471</f>
        <v>6.2516907272082474</v>
      </c>
      <c r="T473">
        <f t="shared" si="91"/>
        <v>1</v>
      </c>
      <c r="V473">
        <v>468</v>
      </c>
      <c r="W473">
        <f>PMTable!O471</f>
        <v>0.53448371749866208</v>
      </c>
      <c r="X473">
        <f t="shared" si="92"/>
        <v>1</v>
      </c>
      <c r="Y473">
        <f>PMTable!P471</f>
        <v>0.91586712067695386</v>
      </c>
      <c r="Z473">
        <f t="shared" si="93"/>
        <v>0</v>
      </c>
      <c r="AA473">
        <f>PMTable!Q471</f>
        <v>0.928943456721814</v>
      </c>
      <c r="AB473">
        <f t="shared" si="94"/>
        <v>0</v>
      </c>
      <c r="AC473">
        <f>PMTable!R471</f>
        <v>0.98460032667665021</v>
      </c>
      <c r="AD473">
        <f t="shared" si="95"/>
        <v>0</v>
      </c>
    </row>
    <row r="474" spans="2:30" x14ac:dyDescent="0.25">
      <c r="B474">
        <v>469</v>
      </c>
      <c r="C474">
        <f>PMTable!W472</f>
        <v>1700</v>
      </c>
      <c r="D474">
        <f t="shared" si="84"/>
        <v>1</v>
      </c>
      <c r="E474">
        <f>PMTable!X472</f>
        <v>2400</v>
      </c>
      <c r="F474">
        <f t="shared" si="85"/>
        <v>1</v>
      </c>
      <c r="G474">
        <f>PMTable!Y472</f>
        <v>1800</v>
      </c>
      <c r="H474">
        <f t="shared" si="86"/>
        <v>1</v>
      </c>
      <c r="I474">
        <f>PMTable!Z472</f>
        <v>5800</v>
      </c>
      <c r="J474">
        <f t="shared" si="87"/>
        <v>0</v>
      </c>
      <c r="L474">
        <v>469</v>
      </c>
      <c r="M474">
        <f>PMTable!AE472</f>
        <v>93.38146316786073</v>
      </c>
      <c r="N474">
        <f t="shared" si="88"/>
        <v>0</v>
      </c>
      <c r="O474">
        <f>PMTable!AF472</f>
        <v>33.259117131165887</v>
      </c>
      <c r="P474">
        <f t="shared" si="89"/>
        <v>1</v>
      </c>
      <c r="Q474">
        <f>PMTable!AG472</f>
        <v>12.153318968546795</v>
      </c>
      <c r="R474">
        <f t="shared" si="90"/>
        <v>1</v>
      </c>
      <c r="S474">
        <f>PMTable!AH472</f>
        <v>14.482987405807425</v>
      </c>
      <c r="T474">
        <f t="shared" si="91"/>
        <v>1</v>
      </c>
      <c r="V474">
        <v>469</v>
      </c>
      <c r="W474">
        <f>PMTable!O472</f>
        <v>0.73184660851455507</v>
      </c>
      <c r="X474">
        <f t="shared" si="92"/>
        <v>0</v>
      </c>
      <c r="Y474">
        <f>PMTable!P472</f>
        <v>0.90176381552465112</v>
      </c>
      <c r="Z474">
        <f t="shared" si="93"/>
        <v>0</v>
      </c>
      <c r="AA474">
        <f>PMTable!Q472</f>
        <v>0.94637551397924224</v>
      </c>
      <c r="AB474">
        <f t="shared" si="94"/>
        <v>0</v>
      </c>
      <c r="AC474">
        <f>PMTable!R472</f>
        <v>0.95851575039701598</v>
      </c>
      <c r="AD474">
        <f t="shared" si="95"/>
        <v>0</v>
      </c>
    </row>
    <row r="475" spans="2:30" x14ac:dyDescent="0.25">
      <c r="B475">
        <v>470</v>
      </c>
      <c r="C475">
        <f>PMTable!W473</f>
        <v>1550</v>
      </c>
      <c r="D475">
        <f t="shared" si="84"/>
        <v>1</v>
      </c>
      <c r="E475">
        <f>PMTable!X473</f>
        <v>2600</v>
      </c>
      <c r="F475">
        <f t="shared" si="85"/>
        <v>1</v>
      </c>
      <c r="G475">
        <f>PMTable!Y473</f>
        <v>3800</v>
      </c>
      <c r="H475">
        <f t="shared" si="86"/>
        <v>1</v>
      </c>
      <c r="I475">
        <f>PMTable!Z473</f>
        <v>4700</v>
      </c>
      <c r="J475">
        <f t="shared" si="87"/>
        <v>1</v>
      </c>
      <c r="L475">
        <v>470</v>
      </c>
      <c r="M475">
        <f>PMTable!AE473</f>
        <v>46.091779639541997</v>
      </c>
      <c r="N475">
        <f t="shared" si="88"/>
        <v>1</v>
      </c>
      <c r="O475">
        <f>PMTable!AF473</f>
        <v>27.266036614889437</v>
      </c>
      <c r="P475">
        <f t="shared" si="89"/>
        <v>1</v>
      </c>
      <c r="Q475">
        <f>PMTable!AG473</f>
        <v>94.831573835179327</v>
      </c>
      <c r="R475">
        <f t="shared" si="90"/>
        <v>0</v>
      </c>
      <c r="S475">
        <f>PMTable!AH473</f>
        <v>9.7602994769925502</v>
      </c>
      <c r="T475">
        <f t="shared" si="91"/>
        <v>1</v>
      </c>
      <c r="V475">
        <v>470</v>
      </c>
      <c r="W475">
        <f>PMTable!O473</f>
        <v>0.77541278547057069</v>
      </c>
      <c r="X475">
        <f t="shared" si="92"/>
        <v>0</v>
      </c>
      <c r="Y475">
        <f>PMTable!P473</f>
        <v>0.90775344304961425</v>
      </c>
      <c r="Z475">
        <f t="shared" si="93"/>
        <v>0</v>
      </c>
      <c r="AA475">
        <f>PMTable!Q473</f>
        <v>0.73158497017635382</v>
      </c>
      <c r="AB475">
        <f t="shared" si="94"/>
        <v>0</v>
      </c>
      <c r="AC475">
        <f>PMTable!R473</f>
        <v>0.9740122777309056</v>
      </c>
      <c r="AD475">
        <f t="shared" si="95"/>
        <v>0</v>
      </c>
    </row>
    <row r="476" spans="2:30" x14ac:dyDescent="0.25">
      <c r="B476">
        <v>471</v>
      </c>
      <c r="C476">
        <f>PMTable!W474</f>
        <v>2450</v>
      </c>
      <c r="D476">
        <f t="shared" si="84"/>
        <v>1</v>
      </c>
      <c r="E476">
        <f>PMTable!X474</f>
        <v>3800</v>
      </c>
      <c r="F476">
        <f t="shared" si="85"/>
        <v>1</v>
      </c>
      <c r="G476">
        <f>PMTable!Y474</f>
        <v>3400</v>
      </c>
      <c r="H476">
        <f t="shared" si="86"/>
        <v>1</v>
      </c>
      <c r="I476">
        <f>PMTable!Z474</f>
        <v>3600</v>
      </c>
      <c r="J476">
        <f t="shared" si="87"/>
        <v>1</v>
      </c>
      <c r="L476">
        <v>471</v>
      </c>
      <c r="M476">
        <f>PMTable!AE474</f>
        <v>30</v>
      </c>
      <c r="N476">
        <f t="shared" si="88"/>
        <v>1</v>
      </c>
      <c r="O476">
        <f>PMTable!AF474</f>
        <v>52.409858258439591</v>
      </c>
      <c r="P476">
        <f t="shared" si="89"/>
        <v>1</v>
      </c>
      <c r="Q476">
        <f>PMTable!AG474</f>
        <v>54.119956894299079</v>
      </c>
      <c r="R476">
        <f t="shared" si="90"/>
        <v>1</v>
      </c>
      <c r="S476">
        <f>PMTable!AH474</f>
        <v>3.7720573563222688</v>
      </c>
      <c r="T476">
        <f t="shared" si="91"/>
        <v>1</v>
      </c>
      <c r="V476">
        <v>471</v>
      </c>
      <c r="W476">
        <f>PMTable!O474</f>
        <v>0.67794035637151684</v>
      </c>
      <c r="X476">
        <f t="shared" si="92"/>
        <v>1</v>
      </c>
      <c r="Y476">
        <f>PMTable!P474</f>
        <v>0.81548216879123581</v>
      </c>
      <c r="Z476">
        <f t="shared" si="93"/>
        <v>0</v>
      </c>
      <c r="AA476">
        <f>PMTable!Q474</f>
        <v>0.84397689968081679</v>
      </c>
      <c r="AB476">
        <f t="shared" si="94"/>
        <v>0</v>
      </c>
      <c r="AC476">
        <f>PMTable!R474</f>
        <v>0.99082220096431284</v>
      </c>
      <c r="AD476">
        <f t="shared" si="95"/>
        <v>0</v>
      </c>
    </row>
    <row r="477" spans="2:30" x14ac:dyDescent="0.25">
      <c r="B477">
        <v>472</v>
      </c>
      <c r="C477">
        <f>PMTable!W475</f>
        <v>2000</v>
      </c>
      <c r="D477">
        <f t="shared" si="84"/>
        <v>1</v>
      </c>
      <c r="E477">
        <f>PMTable!X475</f>
        <v>2600</v>
      </c>
      <c r="F477">
        <f t="shared" si="85"/>
        <v>1</v>
      </c>
      <c r="G477">
        <f>PMTable!Y475</f>
        <v>3000</v>
      </c>
      <c r="H477">
        <f t="shared" si="86"/>
        <v>1</v>
      </c>
      <c r="I477">
        <f>PMTable!Z475</f>
        <v>3600</v>
      </c>
      <c r="J477">
        <f t="shared" si="87"/>
        <v>1</v>
      </c>
      <c r="L477">
        <v>472</v>
      </c>
      <c r="M477">
        <f>PMTable!AE475</f>
        <v>24</v>
      </c>
      <c r="N477">
        <f t="shared" si="88"/>
        <v>1</v>
      </c>
      <c r="O477">
        <f>PMTable!AF475</f>
        <v>35.238988604469178</v>
      </c>
      <c r="P477">
        <f t="shared" si="89"/>
        <v>1</v>
      </c>
      <c r="Q477">
        <f>PMTable!AG475</f>
        <v>58.570243946768045</v>
      </c>
      <c r="R477">
        <f t="shared" si="90"/>
        <v>0</v>
      </c>
      <c r="S477">
        <f>PMTable!AH475</f>
        <v>5.193050526866541</v>
      </c>
      <c r="T477">
        <f t="shared" si="91"/>
        <v>1</v>
      </c>
      <c r="V477">
        <v>472</v>
      </c>
      <c r="W477">
        <f>PMTable!O475</f>
        <v>0.79681336795419011</v>
      </c>
      <c r="X477">
        <f t="shared" si="92"/>
        <v>0</v>
      </c>
      <c r="Y477">
        <f>PMTable!P475</f>
        <v>0.90570145780605882</v>
      </c>
      <c r="Z477">
        <f t="shared" si="93"/>
        <v>0</v>
      </c>
      <c r="AA477">
        <f>PMTable!Q475</f>
        <v>0.82593948359455394</v>
      </c>
      <c r="AB477">
        <f t="shared" si="94"/>
        <v>0</v>
      </c>
      <c r="AC477">
        <f>PMTable!R475</f>
        <v>0.98333743120115402</v>
      </c>
      <c r="AD477">
        <f t="shared" si="95"/>
        <v>0</v>
      </c>
    </row>
    <row r="478" spans="2:30" x14ac:dyDescent="0.25">
      <c r="B478">
        <v>473</v>
      </c>
      <c r="C478">
        <f>PMTable!W476</f>
        <v>2150</v>
      </c>
      <c r="D478">
        <f t="shared" si="84"/>
        <v>1</v>
      </c>
      <c r="E478">
        <f>PMTable!X476</f>
        <v>4200</v>
      </c>
      <c r="F478">
        <f t="shared" si="85"/>
        <v>1</v>
      </c>
      <c r="G478">
        <f>PMTable!Y476</f>
        <v>1400</v>
      </c>
      <c r="H478">
        <f t="shared" si="86"/>
        <v>1</v>
      </c>
      <c r="I478">
        <f>PMTable!Z476</f>
        <v>2500</v>
      </c>
      <c r="J478">
        <f t="shared" si="87"/>
        <v>1</v>
      </c>
      <c r="L478">
        <v>473</v>
      </c>
      <c r="M478">
        <f>PMTable!AE476</f>
        <v>54.134972993284293</v>
      </c>
      <c r="N478">
        <f t="shared" si="88"/>
        <v>1</v>
      </c>
      <c r="O478">
        <f>PMTable!AF476</f>
        <v>75.082597415224285</v>
      </c>
      <c r="P478">
        <f t="shared" si="89"/>
        <v>0</v>
      </c>
      <c r="Q478">
        <f>PMTable!AG476</f>
        <v>12.327889272060208</v>
      </c>
      <c r="R478">
        <f t="shared" si="90"/>
        <v>1</v>
      </c>
      <c r="S478">
        <f>PMTable!AH476</f>
        <v>0</v>
      </c>
      <c r="T478">
        <f t="shared" si="91"/>
        <v>1</v>
      </c>
      <c r="V478">
        <v>473</v>
      </c>
      <c r="W478">
        <f>PMTable!O476</f>
        <v>0.67999189062631848</v>
      </c>
      <c r="X478">
        <f t="shared" si="92"/>
        <v>1</v>
      </c>
      <c r="Y478">
        <f>PMTable!P476</f>
        <v>0.77575041437393444</v>
      </c>
      <c r="Z478">
        <f t="shared" si="93"/>
        <v>0</v>
      </c>
      <c r="AA478">
        <f>PMTable!Q476</f>
        <v>0.9732038461442144</v>
      </c>
      <c r="AB478">
        <f t="shared" si="94"/>
        <v>0</v>
      </c>
      <c r="AC478">
        <f>PMTable!R476</f>
        <v>1</v>
      </c>
      <c r="AD478">
        <f t="shared" si="95"/>
        <v>0</v>
      </c>
    </row>
    <row r="479" spans="2:30" x14ac:dyDescent="0.25">
      <c r="B479">
        <v>474</v>
      </c>
      <c r="C479">
        <f>PMTable!W477</f>
        <v>1550</v>
      </c>
      <c r="D479">
        <f t="shared" si="84"/>
        <v>1</v>
      </c>
      <c r="E479">
        <f>PMTable!X477</f>
        <v>1200</v>
      </c>
      <c r="F479">
        <f t="shared" si="85"/>
        <v>1</v>
      </c>
      <c r="G479">
        <f>PMTable!Y477</f>
        <v>1800</v>
      </c>
      <c r="H479">
        <f t="shared" si="86"/>
        <v>1</v>
      </c>
      <c r="I479">
        <f>PMTable!Z477</f>
        <v>3600</v>
      </c>
      <c r="J479">
        <f t="shared" si="87"/>
        <v>1</v>
      </c>
      <c r="L479">
        <v>474</v>
      </c>
      <c r="M479">
        <f>PMTable!AE477</f>
        <v>44.975138810262152</v>
      </c>
      <c r="N479">
        <f t="shared" si="88"/>
        <v>1</v>
      </c>
      <c r="O479">
        <f>PMTable!AF477</f>
        <v>21.011014117010269</v>
      </c>
      <c r="P479">
        <f t="shared" si="89"/>
        <v>1</v>
      </c>
      <c r="Q479">
        <f>PMTable!AG477</f>
        <v>27.91927269318353</v>
      </c>
      <c r="R479">
        <f t="shared" si="90"/>
        <v>1</v>
      </c>
      <c r="S479">
        <f>PMTable!AH477</f>
        <v>6.8620439398387614</v>
      </c>
      <c r="T479">
        <f t="shared" si="91"/>
        <v>1</v>
      </c>
      <c r="V479">
        <v>474</v>
      </c>
      <c r="W479">
        <f>PMTable!O477</f>
        <v>0.76931189000112288</v>
      </c>
      <c r="X479">
        <f t="shared" si="92"/>
        <v>0</v>
      </c>
      <c r="Y479">
        <f>PMTable!P477</f>
        <v>0.95564109008349496</v>
      </c>
      <c r="Z479">
        <f t="shared" si="93"/>
        <v>0</v>
      </c>
      <c r="AA479">
        <f>PMTable!Q477</f>
        <v>0.92819965612747235</v>
      </c>
      <c r="AB479">
        <f t="shared" si="94"/>
        <v>0</v>
      </c>
      <c r="AC479">
        <f>PMTable!R477</f>
        <v>0.98354586159424728</v>
      </c>
      <c r="AD479">
        <f t="shared" si="95"/>
        <v>0</v>
      </c>
    </row>
    <row r="480" spans="2:30" x14ac:dyDescent="0.25">
      <c r="B480">
        <v>475</v>
      </c>
      <c r="C480">
        <f>PMTable!W478</f>
        <v>1700</v>
      </c>
      <c r="D480">
        <f t="shared" si="84"/>
        <v>1</v>
      </c>
      <c r="E480">
        <f>PMTable!X478</f>
        <v>3000</v>
      </c>
      <c r="F480">
        <f t="shared" si="85"/>
        <v>1</v>
      </c>
      <c r="G480">
        <f>PMTable!Y478</f>
        <v>1800</v>
      </c>
      <c r="H480">
        <f t="shared" si="86"/>
        <v>1</v>
      </c>
      <c r="I480">
        <f>PMTable!Z478</f>
        <v>4700</v>
      </c>
      <c r="J480">
        <f t="shared" si="87"/>
        <v>1</v>
      </c>
      <c r="L480">
        <v>475</v>
      </c>
      <c r="M480">
        <f>PMTable!AE478</f>
        <v>28.8701877946704</v>
      </c>
      <c r="N480">
        <f t="shared" si="88"/>
        <v>1</v>
      </c>
      <c r="O480">
        <f>PMTable!AF478</f>
        <v>39.948796733122627</v>
      </c>
      <c r="P480">
        <f t="shared" si="89"/>
        <v>1</v>
      </c>
      <c r="Q480">
        <f>PMTable!AG478</f>
        <v>12.567604281560895</v>
      </c>
      <c r="R480">
        <f t="shared" si="90"/>
        <v>1</v>
      </c>
      <c r="S480">
        <f>PMTable!AH478</f>
        <v>10.204640092877757</v>
      </c>
      <c r="T480">
        <f t="shared" si="91"/>
        <v>1</v>
      </c>
      <c r="V480">
        <v>475</v>
      </c>
      <c r="W480">
        <f>PMTable!O478</f>
        <v>0.74034311674577669</v>
      </c>
      <c r="X480">
        <f t="shared" si="92"/>
        <v>0</v>
      </c>
      <c r="Y480">
        <f>PMTable!P478</f>
        <v>0.89190772189030787</v>
      </c>
      <c r="Z480">
        <f t="shared" si="93"/>
        <v>0</v>
      </c>
      <c r="AA480">
        <f>PMTable!Q478</f>
        <v>0.94746539751278902</v>
      </c>
      <c r="AB480">
        <f t="shared" si="94"/>
        <v>0</v>
      </c>
      <c r="AC480">
        <f>PMTable!R478</f>
        <v>0.96989733347604057</v>
      </c>
      <c r="AD480">
        <f t="shared" si="95"/>
        <v>0</v>
      </c>
    </row>
    <row r="481" spans="2:30" x14ac:dyDescent="0.25">
      <c r="B481">
        <v>476</v>
      </c>
      <c r="C481">
        <f>PMTable!W479</f>
        <v>1250</v>
      </c>
      <c r="D481">
        <f t="shared" si="84"/>
        <v>1</v>
      </c>
      <c r="E481">
        <f>PMTable!X479</f>
        <v>2400</v>
      </c>
      <c r="F481">
        <f t="shared" si="85"/>
        <v>1</v>
      </c>
      <c r="G481">
        <f>PMTable!Y479</f>
        <v>1800</v>
      </c>
      <c r="H481">
        <f t="shared" si="86"/>
        <v>1</v>
      </c>
      <c r="I481">
        <f>PMTable!Z479</f>
        <v>3600</v>
      </c>
      <c r="J481">
        <f t="shared" si="87"/>
        <v>1</v>
      </c>
      <c r="L481">
        <v>476</v>
      </c>
      <c r="M481">
        <f>PMTable!AE479</f>
        <v>67.575956669760444</v>
      </c>
      <c r="N481">
        <f t="shared" si="88"/>
        <v>0</v>
      </c>
      <c r="O481">
        <f>PMTable!AF479</f>
        <v>58.467492675560763</v>
      </c>
      <c r="P481">
        <f t="shared" si="89"/>
        <v>0</v>
      </c>
      <c r="Q481">
        <f>PMTable!AG479</f>
        <v>28.173010817992385</v>
      </c>
      <c r="R481">
        <f t="shared" si="90"/>
        <v>1</v>
      </c>
      <c r="S481">
        <f>PMTable!AH479</f>
        <v>3.0180399494238577</v>
      </c>
      <c r="T481">
        <f t="shared" si="91"/>
        <v>1</v>
      </c>
      <c r="V481">
        <v>476</v>
      </c>
      <c r="W481">
        <f>PMTable!O479</f>
        <v>0.79025847479580746</v>
      </c>
      <c r="X481">
        <f t="shared" si="92"/>
        <v>0</v>
      </c>
      <c r="Y481">
        <f>PMTable!P479</f>
        <v>0.91868508926016124</v>
      </c>
      <c r="Z481">
        <f t="shared" si="93"/>
        <v>0</v>
      </c>
      <c r="AA481">
        <f>PMTable!Q479</f>
        <v>0.9274218850090481</v>
      </c>
      <c r="AB481">
        <f t="shared" si="94"/>
        <v>0</v>
      </c>
      <c r="AC481">
        <f>PMTable!R479</f>
        <v>0.98555134441824521</v>
      </c>
      <c r="AD481">
        <f t="shared" si="95"/>
        <v>0</v>
      </c>
    </row>
    <row r="482" spans="2:30" x14ac:dyDescent="0.25">
      <c r="B482">
        <v>477</v>
      </c>
      <c r="C482">
        <f>PMTable!W480</f>
        <v>2150</v>
      </c>
      <c r="D482">
        <f t="shared" si="84"/>
        <v>1</v>
      </c>
      <c r="E482">
        <f>PMTable!X480</f>
        <v>4000</v>
      </c>
      <c r="F482">
        <f t="shared" si="85"/>
        <v>1</v>
      </c>
      <c r="G482">
        <f>PMTable!Y480</f>
        <v>2200</v>
      </c>
      <c r="H482">
        <f t="shared" si="86"/>
        <v>1</v>
      </c>
      <c r="I482">
        <f>PMTable!Z480</f>
        <v>2500</v>
      </c>
      <c r="J482">
        <f t="shared" si="87"/>
        <v>1</v>
      </c>
      <c r="L482">
        <v>477</v>
      </c>
      <c r="M482">
        <f>PMTable!AE480</f>
        <v>93.094187115960523</v>
      </c>
      <c r="N482">
        <f t="shared" si="88"/>
        <v>0</v>
      </c>
      <c r="O482">
        <f>PMTable!AF480</f>
        <v>64.87788557026127</v>
      </c>
      <c r="P482">
        <f t="shared" si="89"/>
        <v>0</v>
      </c>
      <c r="Q482">
        <f>PMTable!AG480</f>
        <v>11.226321753627857</v>
      </c>
      <c r="R482">
        <f t="shared" si="90"/>
        <v>1</v>
      </c>
      <c r="S482">
        <f>PMTable!AH480</f>
        <v>0</v>
      </c>
      <c r="T482">
        <f t="shared" si="91"/>
        <v>1</v>
      </c>
      <c r="V482">
        <v>477</v>
      </c>
      <c r="W482">
        <f>PMTable!O480</f>
        <v>0.64339832738597591</v>
      </c>
      <c r="X482">
        <f t="shared" si="92"/>
        <v>1</v>
      </c>
      <c r="Y482">
        <f>PMTable!P480</f>
        <v>0.7757335178628687</v>
      </c>
      <c r="Z482">
        <f t="shared" si="93"/>
        <v>0</v>
      </c>
      <c r="AA482">
        <f>PMTable!Q480</f>
        <v>0.92005686947519572</v>
      </c>
      <c r="AB482">
        <f t="shared" si="94"/>
        <v>0</v>
      </c>
      <c r="AC482">
        <f>PMTable!R480</f>
        <v>1</v>
      </c>
      <c r="AD482">
        <f t="shared" si="95"/>
        <v>0</v>
      </c>
    </row>
    <row r="483" spans="2:30" x14ac:dyDescent="0.25">
      <c r="B483">
        <v>478</v>
      </c>
      <c r="C483">
        <f>PMTable!W481</f>
        <v>1100</v>
      </c>
      <c r="D483">
        <f t="shared" si="84"/>
        <v>1</v>
      </c>
      <c r="E483">
        <f>PMTable!X481</f>
        <v>2600</v>
      </c>
      <c r="F483">
        <f t="shared" si="85"/>
        <v>1</v>
      </c>
      <c r="G483">
        <f>PMTable!Y481</f>
        <v>1400</v>
      </c>
      <c r="H483">
        <f t="shared" si="86"/>
        <v>1</v>
      </c>
      <c r="I483">
        <f>PMTable!Z481</f>
        <v>3600</v>
      </c>
      <c r="J483">
        <f t="shared" si="87"/>
        <v>1</v>
      </c>
      <c r="L483">
        <v>478</v>
      </c>
      <c r="M483">
        <f>PMTable!AE481</f>
        <v>39.152336979658457</v>
      </c>
      <c r="N483">
        <f t="shared" si="88"/>
        <v>1</v>
      </c>
      <c r="O483">
        <f>PMTable!AF481</f>
        <v>28.547802157443499</v>
      </c>
      <c r="P483">
        <f t="shared" si="89"/>
        <v>1</v>
      </c>
      <c r="Q483">
        <f>PMTable!AG481</f>
        <v>8.8402375768849701</v>
      </c>
      <c r="R483">
        <f t="shared" si="90"/>
        <v>1</v>
      </c>
      <c r="S483">
        <f>PMTable!AH481</f>
        <v>8.1908754984015424</v>
      </c>
      <c r="T483">
        <f t="shared" si="91"/>
        <v>1</v>
      </c>
      <c r="V483">
        <v>478</v>
      </c>
      <c r="W483">
        <f>PMTable!O481</f>
        <v>0.85178556259731253</v>
      </c>
      <c r="X483">
        <f t="shared" si="92"/>
        <v>0</v>
      </c>
      <c r="Y483">
        <f>PMTable!P481</f>
        <v>0.9068180532405955</v>
      </c>
      <c r="Z483">
        <f t="shared" si="93"/>
        <v>0</v>
      </c>
      <c r="AA483">
        <f>PMTable!Q481</f>
        <v>0.97038127951137809</v>
      </c>
      <c r="AB483">
        <f t="shared" si="94"/>
        <v>0</v>
      </c>
      <c r="AC483">
        <f>PMTable!R481</f>
        <v>0.97865121213503115</v>
      </c>
      <c r="AD483">
        <f t="shared" si="95"/>
        <v>0</v>
      </c>
    </row>
    <row r="484" spans="2:30" x14ac:dyDescent="0.25">
      <c r="B484">
        <v>479</v>
      </c>
      <c r="C484">
        <f>PMTable!W482</f>
        <v>2450</v>
      </c>
      <c r="D484">
        <f t="shared" si="84"/>
        <v>1</v>
      </c>
      <c r="E484">
        <f>PMTable!X482</f>
        <v>2200</v>
      </c>
      <c r="F484">
        <f t="shared" si="85"/>
        <v>1</v>
      </c>
      <c r="G484">
        <f>PMTable!Y482</f>
        <v>2200</v>
      </c>
      <c r="H484">
        <f t="shared" si="86"/>
        <v>1</v>
      </c>
      <c r="I484">
        <f>PMTable!Z482</f>
        <v>4700</v>
      </c>
      <c r="J484">
        <f t="shared" si="87"/>
        <v>1</v>
      </c>
      <c r="L484">
        <v>479</v>
      </c>
      <c r="M484">
        <f>PMTable!AE482</f>
        <v>30</v>
      </c>
      <c r="N484">
        <f t="shared" si="88"/>
        <v>1</v>
      </c>
      <c r="O484">
        <f>PMTable!AF482</f>
        <v>21.619171704833871</v>
      </c>
      <c r="P484">
        <f t="shared" si="89"/>
        <v>1</v>
      </c>
      <c r="Q484">
        <f>PMTable!AG482</f>
        <v>30.527950013518566</v>
      </c>
      <c r="R484">
        <f t="shared" si="90"/>
        <v>1</v>
      </c>
      <c r="S484">
        <f>PMTable!AH482</f>
        <v>6.7719844334452466</v>
      </c>
      <c r="T484">
        <f t="shared" si="91"/>
        <v>1</v>
      </c>
      <c r="V484">
        <v>479</v>
      </c>
      <c r="W484">
        <f>PMTable!O482</f>
        <v>0.67212347910973391</v>
      </c>
      <c r="X484">
        <f t="shared" si="92"/>
        <v>1</v>
      </c>
      <c r="Y484">
        <f>PMTable!P482</f>
        <v>0.92251383543181409</v>
      </c>
      <c r="Z484">
        <f t="shared" si="93"/>
        <v>0</v>
      </c>
      <c r="AA484">
        <f>PMTable!Q482</f>
        <v>0.92238405062890094</v>
      </c>
      <c r="AB484">
        <f t="shared" si="94"/>
        <v>0</v>
      </c>
      <c r="AC484">
        <f>PMTable!R482</f>
        <v>0.97529794463564212</v>
      </c>
      <c r="AD484">
        <f t="shared" si="95"/>
        <v>0</v>
      </c>
    </row>
    <row r="485" spans="2:30" x14ac:dyDescent="0.25">
      <c r="B485">
        <v>480</v>
      </c>
      <c r="C485">
        <f>PMTable!W483</f>
        <v>1250</v>
      </c>
      <c r="D485">
        <f t="shared" si="84"/>
        <v>1</v>
      </c>
      <c r="E485">
        <f>PMTable!X483</f>
        <v>3000</v>
      </c>
      <c r="F485">
        <f t="shared" si="85"/>
        <v>1</v>
      </c>
      <c r="G485">
        <f>PMTable!Y483</f>
        <v>1400</v>
      </c>
      <c r="H485">
        <f t="shared" si="86"/>
        <v>1</v>
      </c>
      <c r="I485">
        <f>PMTable!Z483</f>
        <v>2500</v>
      </c>
      <c r="J485">
        <f t="shared" si="87"/>
        <v>1</v>
      </c>
      <c r="L485">
        <v>480</v>
      </c>
      <c r="M485">
        <f>PMTable!AE483</f>
        <v>14</v>
      </c>
      <c r="N485">
        <f t="shared" si="88"/>
        <v>1</v>
      </c>
      <c r="O485">
        <f>PMTable!AF483</f>
        <v>48.672951311347759</v>
      </c>
      <c r="P485">
        <f t="shared" si="89"/>
        <v>1</v>
      </c>
      <c r="Q485">
        <f>PMTable!AG483</f>
        <v>10.952773080107963</v>
      </c>
      <c r="R485">
        <f t="shared" si="90"/>
        <v>1</v>
      </c>
      <c r="S485">
        <f>PMTable!AH483</f>
        <v>0</v>
      </c>
      <c r="T485">
        <f t="shared" si="91"/>
        <v>1</v>
      </c>
      <c r="V485">
        <v>480</v>
      </c>
      <c r="W485">
        <f>PMTable!O483</f>
        <v>0.84461586252957277</v>
      </c>
      <c r="X485">
        <f t="shared" si="92"/>
        <v>0</v>
      </c>
      <c r="Y485">
        <f>PMTable!P483</f>
        <v>0.89415950202099637</v>
      </c>
      <c r="Z485">
        <f t="shared" si="93"/>
        <v>0</v>
      </c>
      <c r="AA485">
        <f>PMTable!Q483</f>
        <v>0.97602026484678828</v>
      </c>
      <c r="AB485">
        <f t="shared" si="94"/>
        <v>0</v>
      </c>
      <c r="AC485">
        <f>PMTable!R483</f>
        <v>1</v>
      </c>
      <c r="AD485">
        <f t="shared" si="95"/>
        <v>0</v>
      </c>
    </row>
    <row r="486" spans="2:30" x14ac:dyDescent="0.25">
      <c r="B486">
        <v>481</v>
      </c>
      <c r="C486">
        <f>PMTable!W484</f>
        <v>1550</v>
      </c>
      <c r="D486">
        <f t="shared" si="84"/>
        <v>1</v>
      </c>
      <c r="E486">
        <f>PMTable!X484</f>
        <v>3000</v>
      </c>
      <c r="F486">
        <f t="shared" si="85"/>
        <v>1</v>
      </c>
      <c r="G486">
        <f>PMTable!Y484</f>
        <v>1800</v>
      </c>
      <c r="H486">
        <f t="shared" si="86"/>
        <v>1</v>
      </c>
      <c r="I486">
        <f>PMTable!Z484</f>
        <v>3600</v>
      </c>
      <c r="J486">
        <f t="shared" si="87"/>
        <v>1</v>
      </c>
      <c r="L486">
        <v>481</v>
      </c>
      <c r="M486">
        <f>PMTable!AE484</f>
        <v>78.979698540747052</v>
      </c>
      <c r="N486">
        <f t="shared" si="88"/>
        <v>0</v>
      </c>
      <c r="O486">
        <f>PMTable!AF484</f>
        <v>26</v>
      </c>
      <c r="P486">
        <f t="shared" si="89"/>
        <v>1</v>
      </c>
      <c r="Q486">
        <f>PMTable!AG484</f>
        <v>25.812817156508039</v>
      </c>
      <c r="R486">
        <f t="shared" si="90"/>
        <v>1</v>
      </c>
      <c r="S486">
        <f>PMTable!AH484</f>
        <v>3.0550172467681329</v>
      </c>
      <c r="T486">
        <f t="shared" si="91"/>
        <v>1</v>
      </c>
      <c r="V486">
        <v>481</v>
      </c>
      <c r="W486">
        <f>PMTable!O484</f>
        <v>0.78293305343407904</v>
      </c>
      <c r="X486">
        <f t="shared" si="92"/>
        <v>0</v>
      </c>
      <c r="Y486">
        <f>PMTable!P484</f>
        <v>0.84956061762898938</v>
      </c>
      <c r="Z486">
        <f t="shared" si="93"/>
        <v>0</v>
      </c>
      <c r="AA486">
        <f>PMTable!Q484</f>
        <v>0.93331519947380825</v>
      </c>
      <c r="AB486">
        <f t="shared" si="94"/>
        <v>0</v>
      </c>
      <c r="AC486">
        <f>PMTable!R484</f>
        <v>0.98905416198254614</v>
      </c>
      <c r="AD486">
        <f t="shared" si="95"/>
        <v>0</v>
      </c>
    </row>
    <row r="487" spans="2:30" x14ac:dyDescent="0.25">
      <c r="B487">
        <v>482</v>
      </c>
      <c r="C487">
        <f>PMTable!W485</f>
        <v>1100</v>
      </c>
      <c r="D487">
        <f t="shared" si="84"/>
        <v>1</v>
      </c>
      <c r="E487">
        <f>PMTable!X485</f>
        <v>4200</v>
      </c>
      <c r="F487">
        <f t="shared" si="85"/>
        <v>1</v>
      </c>
      <c r="G487">
        <f>PMTable!Y485</f>
        <v>3800</v>
      </c>
      <c r="H487">
        <f t="shared" si="86"/>
        <v>1</v>
      </c>
      <c r="I487">
        <f>PMTable!Z485</f>
        <v>2500</v>
      </c>
      <c r="J487">
        <f t="shared" si="87"/>
        <v>1</v>
      </c>
      <c r="L487">
        <v>482</v>
      </c>
      <c r="M487">
        <f>PMTable!AE485</f>
        <v>18.856361404259772</v>
      </c>
      <c r="N487">
        <f t="shared" si="88"/>
        <v>1</v>
      </c>
      <c r="O487">
        <f>PMTable!AF485</f>
        <v>62.458429636088276</v>
      </c>
      <c r="P487">
        <f t="shared" si="89"/>
        <v>0</v>
      </c>
      <c r="Q487">
        <f>PMTable!AG485</f>
        <v>129.74534247458274</v>
      </c>
      <c r="R487">
        <f t="shared" si="90"/>
        <v>0</v>
      </c>
      <c r="S487">
        <f>PMTable!AH485</f>
        <v>0</v>
      </c>
      <c r="T487">
        <f t="shared" si="91"/>
        <v>1</v>
      </c>
      <c r="V487">
        <v>482</v>
      </c>
      <c r="W487">
        <f>PMTable!O485</f>
        <v>0.86209515202557951</v>
      </c>
      <c r="X487">
        <f t="shared" si="92"/>
        <v>0</v>
      </c>
      <c r="Y487">
        <f>PMTable!P485</f>
        <v>0.75924326973058009</v>
      </c>
      <c r="Z487">
        <f t="shared" si="93"/>
        <v>0</v>
      </c>
      <c r="AA487">
        <f>PMTable!Q485</f>
        <v>0.74282445659317564</v>
      </c>
      <c r="AB487">
        <f t="shared" si="94"/>
        <v>0</v>
      </c>
      <c r="AC487">
        <f>PMTable!R485</f>
        <v>1</v>
      </c>
      <c r="AD487">
        <f t="shared" si="95"/>
        <v>0</v>
      </c>
    </row>
    <row r="488" spans="2:30" x14ac:dyDescent="0.25">
      <c r="B488">
        <v>483</v>
      </c>
      <c r="C488">
        <f>PMTable!W486</f>
        <v>2000</v>
      </c>
      <c r="D488">
        <f t="shared" si="84"/>
        <v>1</v>
      </c>
      <c r="E488">
        <f>PMTable!X486</f>
        <v>2600</v>
      </c>
      <c r="F488">
        <f t="shared" si="85"/>
        <v>1</v>
      </c>
      <c r="G488">
        <f>PMTable!Y486</f>
        <v>1400</v>
      </c>
      <c r="H488">
        <f t="shared" si="86"/>
        <v>1</v>
      </c>
      <c r="I488">
        <f>PMTable!Z486</f>
        <v>5800</v>
      </c>
      <c r="J488">
        <f t="shared" si="87"/>
        <v>0</v>
      </c>
      <c r="L488">
        <v>483</v>
      </c>
      <c r="M488">
        <f>PMTable!AE486</f>
        <v>45.311476945282394</v>
      </c>
      <c r="N488">
        <f t="shared" si="88"/>
        <v>1</v>
      </c>
      <c r="O488">
        <f>PMTable!AF486</f>
        <v>28.639603559564666</v>
      </c>
      <c r="P488">
        <f t="shared" si="89"/>
        <v>1</v>
      </c>
      <c r="Q488">
        <f>PMTable!AG486</f>
        <v>11.872332287901607</v>
      </c>
      <c r="R488">
        <f t="shared" si="90"/>
        <v>1</v>
      </c>
      <c r="S488">
        <f>PMTable!AH486</f>
        <v>17.702976466505028</v>
      </c>
      <c r="T488">
        <f t="shared" si="91"/>
        <v>1</v>
      </c>
      <c r="V488">
        <v>483</v>
      </c>
      <c r="W488">
        <f>PMTable!O486</f>
        <v>0.73705448632212744</v>
      </c>
      <c r="X488">
        <f t="shared" si="92"/>
        <v>0</v>
      </c>
      <c r="Y488">
        <f>PMTable!P486</f>
        <v>0.94292617168368154</v>
      </c>
      <c r="Z488">
        <f t="shared" si="93"/>
        <v>0</v>
      </c>
      <c r="AA488">
        <f>PMTable!Q486</f>
        <v>0.97037822855038136</v>
      </c>
      <c r="AB488">
        <f t="shared" si="94"/>
        <v>0</v>
      </c>
      <c r="AC488">
        <f>PMTable!R486</f>
        <v>0.95265936573880272</v>
      </c>
      <c r="AD488">
        <f t="shared" si="95"/>
        <v>0</v>
      </c>
    </row>
    <row r="489" spans="2:30" x14ac:dyDescent="0.25">
      <c r="B489">
        <v>484</v>
      </c>
      <c r="C489">
        <f>PMTable!W487</f>
        <v>1100</v>
      </c>
      <c r="D489">
        <f t="shared" si="84"/>
        <v>1</v>
      </c>
      <c r="E489">
        <f>PMTable!X487</f>
        <v>3400</v>
      </c>
      <c r="F489">
        <f t="shared" si="85"/>
        <v>1</v>
      </c>
      <c r="G489">
        <f>PMTable!Y487</f>
        <v>1400</v>
      </c>
      <c r="H489">
        <f t="shared" si="86"/>
        <v>1</v>
      </c>
      <c r="I489">
        <f>PMTable!Z487</f>
        <v>5800</v>
      </c>
      <c r="J489">
        <f t="shared" si="87"/>
        <v>0</v>
      </c>
      <c r="L489">
        <v>484</v>
      </c>
      <c r="M489">
        <f>PMTable!AE487</f>
        <v>48.646715394396097</v>
      </c>
      <c r="N489">
        <f t="shared" si="88"/>
        <v>1</v>
      </c>
      <c r="O489">
        <f>PMTable!AF487</f>
        <v>54.201842781095394</v>
      </c>
      <c r="P489">
        <f t="shared" si="89"/>
        <v>1</v>
      </c>
      <c r="Q489">
        <f>PMTable!AG487</f>
        <v>17.158029334947948</v>
      </c>
      <c r="R489">
        <f t="shared" si="90"/>
        <v>1</v>
      </c>
      <c r="S489">
        <f>PMTable!AH487</f>
        <v>13.753983379672311</v>
      </c>
      <c r="T489">
        <f t="shared" si="91"/>
        <v>1</v>
      </c>
      <c r="V489">
        <v>484</v>
      </c>
      <c r="W489">
        <f>PMTable!O487</f>
        <v>0.83576848582520935</v>
      </c>
      <c r="X489">
        <f t="shared" si="92"/>
        <v>0</v>
      </c>
      <c r="Y489">
        <f>PMTable!P487</f>
        <v>0.85879101864275731</v>
      </c>
      <c r="Z489">
        <f t="shared" si="93"/>
        <v>0</v>
      </c>
      <c r="AA489">
        <f>PMTable!Q487</f>
        <v>0.95899338044094662</v>
      </c>
      <c r="AB489">
        <f t="shared" si="94"/>
        <v>0</v>
      </c>
      <c r="AC489">
        <f>PMTable!R487</f>
        <v>0.95466844047477639</v>
      </c>
      <c r="AD489">
        <f t="shared" si="95"/>
        <v>0</v>
      </c>
    </row>
    <row r="490" spans="2:30" x14ac:dyDescent="0.25">
      <c r="B490">
        <v>485</v>
      </c>
      <c r="C490">
        <f>PMTable!W488</f>
        <v>950</v>
      </c>
      <c r="D490">
        <f t="shared" si="84"/>
        <v>1</v>
      </c>
      <c r="E490">
        <f>PMTable!X488</f>
        <v>2600</v>
      </c>
      <c r="F490">
        <f t="shared" si="85"/>
        <v>1</v>
      </c>
      <c r="G490">
        <f>PMTable!Y488</f>
        <v>2600</v>
      </c>
      <c r="H490">
        <f t="shared" si="86"/>
        <v>1</v>
      </c>
      <c r="I490">
        <f>PMTable!Z488</f>
        <v>2500</v>
      </c>
      <c r="J490">
        <f t="shared" si="87"/>
        <v>1</v>
      </c>
      <c r="L490">
        <v>485</v>
      </c>
      <c r="M490">
        <f>PMTable!AE488</f>
        <v>41.189966039327572</v>
      </c>
      <c r="N490">
        <f t="shared" si="88"/>
        <v>1</v>
      </c>
      <c r="O490">
        <f>PMTable!AF488</f>
        <v>45.046330853958828</v>
      </c>
      <c r="P490">
        <f t="shared" si="89"/>
        <v>1</v>
      </c>
      <c r="Q490">
        <f>PMTable!AG488</f>
        <v>55.085556563574315</v>
      </c>
      <c r="R490">
        <f t="shared" si="90"/>
        <v>0</v>
      </c>
      <c r="S490">
        <f>PMTable!AH488</f>
        <v>0</v>
      </c>
      <c r="T490">
        <f t="shared" si="91"/>
        <v>1</v>
      </c>
      <c r="V490">
        <v>485</v>
      </c>
      <c r="W490">
        <f>PMTable!O488</f>
        <v>0.87079024363963653</v>
      </c>
      <c r="X490">
        <f t="shared" si="92"/>
        <v>0</v>
      </c>
      <c r="Y490">
        <f>PMTable!P488</f>
        <v>0.88457857723033684</v>
      </c>
      <c r="Z490">
        <f t="shared" si="93"/>
        <v>0</v>
      </c>
      <c r="AA490">
        <f>PMTable!Q488</f>
        <v>0.86127204095472187</v>
      </c>
      <c r="AB490">
        <f t="shared" si="94"/>
        <v>0</v>
      </c>
      <c r="AC490">
        <f>PMTable!R488</f>
        <v>1</v>
      </c>
      <c r="AD490">
        <f t="shared" si="95"/>
        <v>0</v>
      </c>
    </row>
    <row r="491" spans="2:30" x14ac:dyDescent="0.25">
      <c r="B491">
        <v>486</v>
      </c>
      <c r="C491">
        <f>PMTable!W489</f>
        <v>1100</v>
      </c>
      <c r="D491">
        <f t="shared" si="84"/>
        <v>1</v>
      </c>
      <c r="E491">
        <f>PMTable!X489</f>
        <v>3000</v>
      </c>
      <c r="F491">
        <f t="shared" si="85"/>
        <v>1</v>
      </c>
      <c r="G491">
        <f>PMTable!Y489</f>
        <v>3400</v>
      </c>
      <c r="H491">
        <f t="shared" si="86"/>
        <v>1</v>
      </c>
      <c r="I491">
        <f>PMTable!Z489</f>
        <v>3600</v>
      </c>
      <c r="J491">
        <f t="shared" si="87"/>
        <v>1</v>
      </c>
      <c r="L491">
        <v>486</v>
      </c>
      <c r="M491">
        <f>PMTable!AE489</f>
        <v>41.904101373338634</v>
      </c>
      <c r="N491">
        <f t="shared" si="88"/>
        <v>1</v>
      </c>
      <c r="O491">
        <f>PMTable!AF489</f>
        <v>57.283261010134112</v>
      </c>
      <c r="P491">
        <f t="shared" si="89"/>
        <v>0</v>
      </c>
      <c r="Q491">
        <f>PMTable!AG489</f>
        <v>43.385667253813423</v>
      </c>
      <c r="R491">
        <f t="shared" si="90"/>
        <v>1</v>
      </c>
      <c r="S491">
        <f>PMTable!AH489</f>
        <v>7.6115722038369853</v>
      </c>
      <c r="T491">
        <f t="shared" si="91"/>
        <v>1</v>
      </c>
      <c r="V491">
        <v>486</v>
      </c>
      <c r="W491">
        <f>PMTable!O489</f>
        <v>0.83092115680861189</v>
      </c>
      <c r="X491">
        <f t="shared" si="92"/>
        <v>0</v>
      </c>
      <c r="Y491">
        <f>PMTable!P489</f>
        <v>0.87798548615118144</v>
      </c>
      <c r="Z491">
        <f t="shared" si="93"/>
        <v>0</v>
      </c>
      <c r="AA491">
        <f>PMTable!Q489</f>
        <v>0.87234397247554862</v>
      </c>
      <c r="AB491">
        <f t="shared" si="94"/>
        <v>0</v>
      </c>
      <c r="AC491">
        <f>PMTable!R489</f>
        <v>0.98394444519313884</v>
      </c>
      <c r="AD491">
        <f t="shared" si="95"/>
        <v>0</v>
      </c>
    </row>
    <row r="492" spans="2:30" x14ac:dyDescent="0.25">
      <c r="B492">
        <v>487</v>
      </c>
      <c r="C492">
        <f>PMTable!W490</f>
        <v>200</v>
      </c>
      <c r="D492">
        <f t="shared" si="84"/>
        <v>1</v>
      </c>
      <c r="E492">
        <f>PMTable!X490</f>
        <v>3000</v>
      </c>
      <c r="F492">
        <f t="shared" si="85"/>
        <v>1</v>
      </c>
      <c r="G492">
        <f>PMTable!Y490</f>
        <v>3000</v>
      </c>
      <c r="H492">
        <f t="shared" si="86"/>
        <v>1</v>
      </c>
      <c r="I492">
        <f>PMTable!Z490</f>
        <v>6900</v>
      </c>
      <c r="J492">
        <f t="shared" si="87"/>
        <v>0</v>
      </c>
      <c r="L492">
        <v>487</v>
      </c>
      <c r="M492">
        <f>PMTable!AE490</f>
        <v>0</v>
      </c>
      <c r="N492">
        <f t="shared" si="88"/>
        <v>1</v>
      </c>
      <c r="O492">
        <f>PMTable!AF490</f>
        <v>41.104313601833645</v>
      </c>
      <c r="P492">
        <f t="shared" si="89"/>
        <v>1</v>
      </c>
      <c r="Q492">
        <f>PMTable!AG490</f>
        <v>40.891939912368088</v>
      </c>
      <c r="R492">
        <f t="shared" si="90"/>
        <v>1</v>
      </c>
      <c r="S492">
        <f>PMTable!AH490</f>
        <v>16.243487985127725</v>
      </c>
      <c r="T492">
        <f t="shared" si="91"/>
        <v>1</v>
      </c>
      <c r="V492">
        <v>487</v>
      </c>
      <c r="W492">
        <f>PMTable!O490</f>
        <v>1</v>
      </c>
      <c r="X492">
        <f t="shared" si="92"/>
        <v>0</v>
      </c>
      <c r="Y492">
        <f>PMTable!P490</f>
        <v>0.90104489157049272</v>
      </c>
      <c r="Z492">
        <f t="shared" si="93"/>
        <v>0</v>
      </c>
      <c r="AA492">
        <f>PMTable!Q490</f>
        <v>0.88499213643071772</v>
      </c>
      <c r="AB492">
        <f t="shared" si="94"/>
        <v>0</v>
      </c>
      <c r="AC492">
        <f>PMTable!R490</f>
        <v>0.9472881287891034</v>
      </c>
      <c r="AD492">
        <f t="shared" si="95"/>
        <v>0</v>
      </c>
    </row>
    <row r="493" spans="2:30" x14ac:dyDescent="0.25">
      <c r="B493">
        <v>488</v>
      </c>
      <c r="C493">
        <f>PMTable!W491</f>
        <v>1100</v>
      </c>
      <c r="D493">
        <f t="shared" si="84"/>
        <v>1</v>
      </c>
      <c r="E493">
        <f>PMTable!X491</f>
        <v>2200</v>
      </c>
      <c r="F493">
        <f t="shared" si="85"/>
        <v>1</v>
      </c>
      <c r="G493">
        <f>PMTable!Y491</f>
        <v>2600</v>
      </c>
      <c r="H493">
        <f t="shared" si="86"/>
        <v>1</v>
      </c>
      <c r="I493">
        <f>PMTable!Z491</f>
        <v>3600</v>
      </c>
      <c r="J493">
        <f t="shared" si="87"/>
        <v>1</v>
      </c>
      <c r="L493">
        <v>488</v>
      </c>
      <c r="M493">
        <f>PMTable!AE491</f>
        <v>18.402338846615578</v>
      </c>
      <c r="N493">
        <f t="shared" si="88"/>
        <v>1</v>
      </c>
      <c r="O493">
        <f>PMTable!AF491</f>
        <v>40.466206852672464</v>
      </c>
      <c r="P493">
        <f t="shared" si="89"/>
        <v>1</v>
      </c>
      <c r="Q493">
        <f>PMTable!AG491</f>
        <v>39.674869553518874</v>
      </c>
      <c r="R493">
        <f t="shared" si="90"/>
        <v>1</v>
      </c>
      <c r="S493">
        <f>PMTable!AH491</f>
        <v>7.1022610761087446</v>
      </c>
      <c r="T493">
        <f t="shared" si="91"/>
        <v>1</v>
      </c>
      <c r="V493">
        <v>488</v>
      </c>
      <c r="W493">
        <f>PMTable!O491</f>
        <v>0.85697099028514978</v>
      </c>
      <c r="X493">
        <f t="shared" si="92"/>
        <v>0</v>
      </c>
      <c r="Y493">
        <f>PMTable!P491</f>
        <v>0.9060627437193427</v>
      </c>
      <c r="Z493">
        <f t="shared" si="93"/>
        <v>0</v>
      </c>
      <c r="AA493">
        <f>PMTable!Q491</f>
        <v>0.88428764553664096</v>
      </c>
      <c r="AB493">
        <f t="shared" si="94"/>
        <v>0</v>
      </c>
      <c r="AC493">
        <f>PMTable!R491</f>
        <v>0.98344195064482498</v>
      </c>
      <c r="AD493">
        <f t="shared" si="95"/>
        <v>0</v>
      </c>
    </row>
    <row r="494" spans="2:30" x14ac:dyDescent="0.25">
      <c r="B494">
        <v>489</v>
      </c>
      <c r="C494">
        <f>PMTable!W492</f>
        <v>1400</v>
      </c>
      <c r="D494">
        <f t="shared" si="84"/>
        <v>1</v>
      </c>
      <c r="E494">
        <f>PMTable!X492</f>
        <v>2800</v>
      </c>
      <c r="F494">
        <f t="shared" si="85"/>
        <v>1</v>
      </c>
      <c r="G494">
        <f>PMTable!Y492</f>
        <v>2600</v>
      </c>
      <c r="H494">
        <f t="shared" si="86"/>
        <v>1</v>
      </c>
      <c r="I494">
        <f>PMTable!Z492</f>
        <v>2500</v>
      </c>
      <c r="J494">
        <f t="shared" si="87"/>
        <v>1</v>
      </c>
      <c r="L494">
        <v>489</v>
      </c>
      <c r="M494">
        <f>PMTable!AE492</f>
        <v>30.805881329364475</v>
      </c>
      <c r="N494">
        <f t="shared" si="88"/>
        <v>1</v>
      </c>
      <c r="O494">
        <f>PMTable!AF492</f>
        <v>24</v>
      </c>
      <c r="P494">
        <f t="shared" si="89"/>
        <v>1</v>
      </c>
      <c r="Q494">
        <f>PMTable!AG492</f>
        <v>59.300926440359142</v>
      </c>
      <c r="R494">
        <f t="shared" si="90"/>
        <v>0</v>
      </c>
      <c r="S494">
        <f>PMTable!AH492</f>
        <v>0</v>
      </c>
      <c r="T494">
        <f t="shared" si="91"/>
        <v>1</v>
      </c>
      <c r="V494">
        <v>489</v>
      </c>
      <c r="W494">
        <f>PMTable!O492</f>
        <v>0.81542290960080077</v>
      </c>
      <c r="X494">
        <f t="shared" si="92"/>
        <v>0</v>
      </c>
      <c r="Y494">
        <f>PMTable!P492</f>
        <v>0.91187677908939702</v>
      </c>
      <c r="Z494">
        <f t="shared" si="93"/>
        <v>0</v>
      </c>
      <c r="AA494">
        <f>PMTable!Q492</f>
        <v>0.86501096909343256</v>
      </c>
      <c r="AB494">
        <f t="shared" si="94"/>
        <v>0</v>
      </c>
      <c r="AC494">
        <f>PMTable!R492</f>
        <v>1</v>
      </c>
      <c r="AD494">
        <f t="shared" si="95"/>
        <v>0</v>
      </c>
    </row>
    <row r="495" spans="2:30" x14ac:dyDescent="0.25">
      <c r="B495">
        <v>490</v>
      </c>
      <c r="C495">
        <f>PMTable!W493</f>
        <v>1250</v>
      </c>
      <c r="D495">
        <f t="shared" si="84"/>
        <v>1</v>
      </c>
      <c r="E495">
        <f>PMTable!X493</f>
        <v>4200</v>
      </c>
      <c r="F495">
        <f t="shared" si="85"/>
        <v>1</v>
      </c>
      <c r="G495">
        <f>PMTable!Y493</f>
        <v>1400</v>
      </c>
      <c r="H495">
        <f t="shared" si="86"/>
        <v>1</v>
      </c>
      <c r="I495">
        <f>PMTable!Z493</f>
        <v>3600</v>
      </c>
      <c r="J495">
        <f t="shared" si="87"/>
        <v>1</v>
      </c>
      <c r="L495">
        <v>490</v>
      </c>
      <c r="M495">
        <f>PMTable!AE493</f>
        <v>50.718350737299232</v>
      </c>
      <c r="N495">
        <f t="shared" si="88"/>
        <v>1</v>
      </c>
      <c r="O495">
        <f>PMTable!AF493</f>
        <v>68.242427326833763</v>
      </c>
      <c r="P495">
        <f t="shared" si="89"/>
        <v>0</v>
      </c>
      <c r="Q495">
        <f>PMTable!AG493</f>
        <v>13.419520439475914</v>
      </c>
      <c r="R495">
        <f t="shared" si="90"/>
        <v>1</v>
      </c>
      <c r="S495">
        <f>PMTable!AH493</f>
        <v>5.798071905081736</v>
      </c>
      <c r="T495">
        <f t="shared" si="91"/>
        <v>1</v>
      </c>
      <c r="V495">
        <v>490</v>
      </c>
      <c r="W495">
        <f>PMTable!O493</f>
        <v>0.79535664037974019</v>
      </c>
      <c r="X495">
        <f t="shared" si="92"/>
        <v>0</v>
      </c>
      <c r="Y495">
        <f>PMTable!P493</f>
        <v>0.75564328625389421</v>
      </c>
      <c r="Z495">
        <f t="shared" si="93"/>
        <v>0</v>
      </c>
      <c r="AA495">
        <f>PMTable!Q493</f>
        <v>0.96990233144788507</v>
      </c>
      <c r="AB495">
        <f t="shared" si="94"/>
        <v>0</v>
      </c>
      <c r="AC495">
        <f>PMTable!R493</f>
        <v>0.98519130279222566</v>
      </c>
      <c r="AD495">
        <f t="shared" si="95"/>
        <v>0</v>
      </c>
    </row>
    <row r="496" spans="2:30" x14ac:dyDescent="0.25">
      <c r="B496">
        <v>491</v>
      </c>
      <c r="C496">
        <f>PMTable!W494</f>
        <v>2150</v>
      </c>
      <c r="D496">
        <f t="shared" si="84"/>
        <v>1</v>
      </c>
      <c r="E496">
        <f>PMTable!X494</f>
        <v>3600</v>
      </c>
      <c r="F496">
        <f t="shared" si="85"/>
        <v>1</v>
      </c>
      <c r="G496">
        <f>PMTable!Y494</f>
        <v>3000</v>
      </c>
      <c r="H496">
        <f t="shared" si="86"/>
        <v>1</v>
      </c>
      <c r="I496">
        <f>PMTable!Z494</f>
        <v>4700</v>
      </c>
      <c r="J496">
        <f t="shared" si="87"/>
        <v>1</v>
      </c>
      <c r="L496">
        <v>491</v>
      </c>
      <c r="M496">
        <f>PMTable!AE494</f>
        <v>101.67512208831018</v>
      </c>
      <c r="N496">
        <f t="shared" si="88"/>
        <v>0</v>
      </c>
      <c r="O496">
        <f>PMTable!AF494</f>
        <v>76.771887100221349</v>
      </c>
      <c r="P496">
        <f t="shared" si="89"/>
        <v>0</v>
      </c>
      <c r="Q496">
        <f>PMTable!AG494</f>
        <v>32.402312108609188</v>
      </c>
      <c r="R496">
        <f t="shared" si="90"/>
        <v>1</v>
      </c>
      <c r="S496">
        <f>PMTable!AH494</f>
        <v>13.847289563185949</v>
      </c>
      <c r="T496">
        <f t="shared" si="91"/>
        <v>1</v>
      </c>
      <c r="V496">
        <v>491</v>
      </c>
      <c r="W496">
        <f>PMTable!O494</f>
        <v>0.64715162733637499</v>
      </c>
      <c r="X496">
        <f t="shared" si="92"/>
        <v>1</v>
      </c>
      <c r="Y496">
        <f>PMTable!P494</f>
        <v>0.83478032968030913</v>
      </c>
      <c r="Z496">
        <f t="shared" si="93"/>
        <v>0</v>
      </c>
      <c r="AA496">
        <f>PMTable!Q494</f>
        <v>0.8764864423487253</v>
      </c>
      <c r="AB496">
        <f t="shared" si="94"/>
        <v>0</v>
      </c>
      <c r="AC496">
        <f>PMTable!R494</f>
        <v>0.96324680826182252</v>
      </c>
      <c r="AD496">
        <f t="shared" si="95"/>
        <v>0</v>
      </c>
    </row>
    <row r="497" spans="2:30" x14ac:dyDescent="0.25">
      <c r="B497">
        <v>492</v>
      </c>
      <c r="C497">
        <f>PMTable!W495</f>
        <v>2150</v>
      </c>
      <c r="D497">
        <f t="shared" si="84"/>
        <v>1</v>
      </c>
      <c r="E497">
        <f>PMTable!X495</f>
        <v>2400</v>
      </c>
      <c r="F497">
        <f t="shared" si="85"/>
        <v>1</v>
      </c>
      <c r="G497">
        <f>PMTable!Y495</f>
        <v>2200</v>
      </c>
      <c r="H497">
        <f t="shared" si="86"/>
        <v>1</v>
      </c>
      <c r="I497">
        <f>PMTable!Z495</f>
        <v>3600</v>
      </c>
      <c r="J497">
        <f t="shared" si="87"/>
        <v>1</v>
      </c>
      <c r="L497">
        <v>492</v>
      </c>
      <c r="M497">
        <f>PMTable!AE495</f>
        <v>32.783362113713181</v>
      </c>
      <c r="N497">
        <f t="shared" si="88"/>
        <v>1</v>
      </c>
      <c r="O497">
        <f>PMTable!AF495</f>
        <v>32.67617350335145</v>
      </c>
      <c r="P497">
        <f t="shared" si="89"/>
        <v>1</v>
      </c>
      <c r="Q497">
        <f>PMTable!AG495</f>
        <v>25.498651620595339</v>
      </c>
      <c r="R497">
        <f t="shared" si="90"/>
        <v>1</v>
      </c>
      <c r="S497">
        <f>PMTable!AH495</f>
        <v>5.5492014433886734</v>
      </c>
      <c r="T497">
        <f t="shared" si="91"/>
        <v>1</v>
      </c>
      <c r="V497">
        <v>492</v>
      </c>
      <c r="W497">
        <f>PMTable!O495</f>
        <v>0.71557937818298489</v>
      </c>
      <c r="X497">
        <f t="shared" si="92"/>
        <v>0</v>
      </c>
      <c r="Y497">
        <f>PMTable!P495</f>
        <v>0.91272887994774488</v>
      </c>
      <c r="Z497">
        <f t="shared" si="93"/>
        <v>0</v>
      </c>
      <c r="AA497">
        <f>PMTable!Q495</f>
        <v>0.92192241412940823</v>
      </c>
      <c r="AB497">
        <f t="shared" si="94"/>
        <v>0</v>
      </c>
      <c r="AC497">
        <f>PMTable!R495</f>
        <v>0.98459805439046766</v>
      </c>
      <c r="AD497">
        <f t="shared" si="95"/>
        <v>0</v>
      </c>
    </row>
    <row r="498" spans="2:30" x14ac:dyDescent="0.25">
      <c r="B498">
        <v>493</v>
      </c>
      <c r="C498">
        <f>PMTable!W496</f>
        <v>2150</v>
      </c>
      <c r="D498">
        <f t="shared" si="84"/>
        <v>1</v>
      </c>
      <c r="E498">
        <f>PMTable!X496</f>
        <v>2400</v>
      </c>
      <c r="F498">
        <f t="shared" si="85"/>
        <v>1</v>
      </c>
      <c r="G498">
        <f>PMTable!Y496</f>
        <v>1800</v>
      </c>
      <c r="H498">
        <f t="shared" si="86"/>
        <v>1</v>
      </c>
      <c r="I498">
        <f>PMTable!Z496</f>
        <v>3600</v>
      </c>
      <c r="J498">
        <f t="shared" si="87"/>
        <v>1</v>
      </c>
      <c r="L498">
        <v>493</v>
      </c>
      <c r="M498">
        <f>PMTable!AE496</f>
        <v>46.415451668739422</v>
      </c>
      <c r="N498">
        <f t="shared" si="88"/>
        <v>1</v>
      </c>
      <c r="O498">
        <f>PMTable!AF496</f>
        <v>30.912567008596788</v>
      </c>
      <c r="P498">
        <f t="shared" si="89"/>
        <v>1</v>
      </c>
      <c r="Q498">
        <f>PMTable!AG496</f>
        <v>22.836116566379555</v>
      </c>
      <c r="R498">
        <f t="shared" si="90"/>
        <v>1</v>
      </c>
      <c r="S498">
        <f>PMTable!AH496</f>
        <v>6.6284618552330681</v>
      </c>
      <c r="T498">
        <f t="shared" si="91"/>
        <v>1</v>
      </c>
      <c r="V498">
        <v>493</v>
      </c>
      <c r="W498">
        <f>PMTable!O496</f>
        <v>0.65286725079422259</v>
      </c>
      <c r="X498">
        <f t="shared" si="92"/>
        <v>1</v>
      </c>
      <c r="Y498">
        <f>PMTable!P496</f>
        <v>0.92770243428979327</v>
      </c>
      <c r="Z498">
        <f t="shared" si="93"/>
        <v>0</v>
      </c>
      <c r="AA498">
        <f>PMTable!Q496</f>
        <v>0.94044297161304879</v>
      </c>
      <c r="AB498">
        <f t="shared" si="94"/>
        <v>0</v>
      </c>
      <c r="AC498">
        <f>PMTable!R496</f>
        <v>0.98532224160091408</v>
      </c>
      <c r="AD498">
        <f t="shared" si="95"/>
        <v>0</v>
      </c>
    </row>
    <row r="499" spans="2:30" x14ac:dyDescent="0.25">
      <c r="B499">
        <v>494</v>
      </c>
      <c r="C499">
        <f>PMTable!W497</f>
        <v>1100</v>
      </c>
      <c r="D499">
        <f t="shared" si="84"/>
        <v>1</v>
      </c>
      <c r="E499">
        <f>PMTable!X497</f>
        <v>3400</v>
      </c>
      <c r="F499">
        <f t="shared" si="85"/>
        <v>1</v>
      </c>
      <c r="G499">
        <f>PMTable!Y497</f>
        <v>2200</v>
      </c>
      <c r="H499">
        <f t="shared" si="86"/>
        <v>1</v>
      </c>
      <c r="I499">
        <f>PMTable!Z497</f>
        <v>3600</v>
      </c>
      <c r="J499">
        <f t="shared" si="87"/>
        <v>1</v>
      </c>
      <c r="L499">
        <v>494</v>
      </c>
      <c r="M499">
        <f>PMTable!AE497</f>
        <v>25.628789539314042</v>
      </c>
      <c r="N499">
        <f t="shared" si="88"/>
        <v>1</v>
      </c>
      <c r="O499">
        <f>PMTable!AF497</f>
        <v>46.240881919304719</v>
      </c>
      <c r="P499">
        <f t="shared" si="89"/>
        <v>1</v>
      </c>
      <c r="Q499">
        <f>PMTable!AG497</f>
        <v>32.55090280279164</v>
      </c>
      <c r="R499">
        <f t="shared" si="90"/>
        <v>1</v>
      </c>
      <c r="S499">
        <f>PMTable!AH497</f>
        <v>8.0705752541014828</v>
      </c>
      <c r="T499">
        <f t="shared" si="91"/>
        <v>1</v>
      </c>
      <c r="V499">
        <v>494</v>
      </c>
      <c r="W499">
        <f>PMTable!O497</f>
        <v>0.8515694403238645</v>
      </c>
      <c r="X499">
        <f t="shared" si="92"/>
        <v>0</v>
      </c>
      <c r="Y499">
        <f>PMTable!P497</f>
        <v>0.85444222275763193</v>
      </c>
      <c r="Z499">
        <f t="shared" si="93"/>
        <v>0</v>
      </c>
      <c r="AA499">
        <f>PMTable!Q497</f>
        <v>0.89065433937559957</v>
      </c>
      <c r="AB499">
        <f t="shared" si="94"/>
        <v>0</v>
      </c>
      <c r="AC499">
        <f>PMTable!R497</f>
        <v>0.98314905938909858</v>
      </c>
      <c r="AD499">
        <f t="shared" si="95"/>
        <v>0</v>
      </c>
    </row>
    <row r="500" spans="2:30" x14ac:dyDescent="0.25">
      <c r="B500">
        <v>495</v>
      </c>
      <c r="C500">
        <f>PMTable!W498</f>
        <v>1700</v>
      </c>
      <c r="D500">
        <f t="shared" si="84"/>
        <v>1</v>
      </c>
      <c r="E500">
        <f>PMTable!X498</f>
        <v>4000</v>
      </c>
      <c r="F500">
        <f t="shared" si="85"/>
        <v>1</v>
      </c>
      <c r="G500">
        <f>PMTable!Y498</f>
        <v>3000</v>
      </c>
      <c r="H500">
        <f t="shared" si="86"/>
        <v>1</v>
      </c>
      <c r="I500">
        <f>PMTable!Z498</f>
        <v>3600</v>
      </c>
      <c r="J500">
        <f t="shared" si="87"/>
        <v>1</v>
      </c>
      <c r="L500">
        <v>495</v>
      </c>
      <c r="M500">
        <f>PMTable!AE498</f>
        <v>47.225421966564383</v>
      </c>
      <c r="N500">
        <f t="shared" si="88"/>
        <v>1</v>
      </c>
      <c r="O500">
        <f>PMTable!AF498</f>
        <v>52.73020917706306</v>
      </c>
      <c r="P500">
        <f t="shared" si="89"/>
        <v>1</v>
      </c>
      <c r="Q500">
        <f>PMTable!AG498</f>
        <v>54.307069418656056</v>
      </c>
      <c r="R500">
        <f t="shared" si="90"/>
        <v>1</v>
      </c>
      <c r="S500">
        <f>PMTable!AH498</f>
        <v>3.3931937462630577</v>
      </c>
      <c r="T500">
        <f t="shared" si="91"/>
        <v>1</v>
      </c>
      <c r="V500">
        <v>495</v>
      </c>
      <c r="W500">
        <f>PMTable!O498</f>
        <v>0.74106116610189998</v>
      </c>
      <c r="X500">
        <f t="shared" si="92"/>
        <v>0</v>
      </c>
      <c r="Y500">
        <f>PMTable!P498</f>
        <v>0.81281186644056935</v>
      </c>
      <c r="Z500">
        <f t="shared" si="93"/>
        <v>0</v>
      </c>
      <c r="AA500">
        <f>PMTable!Q498</f>
        <v>0.81654638681770642</v>
      </c>
      <c r="AB500">
        <f t="shared" si="94"/>
        <v>0</v>
      </c>
      <c r="AC500">
        <f>PMTable!R498</f>
        <v>0.98803873726025948</v>
      </c>
      <c r="AD500">
        <f t="shared" si="95"/>
        <v>0</v>
      </c>
    </row>
    <row r="501" spans="2:30" x14ac:dyDescent="0.25">
      <c r="B501">
        <v>496</v>
      </c>
      <c r="C501">
        <f>PMTable!W499</f>
        <v>1700</v>
      </c>
      <c r="D501">
        <f t="shared" si="84"/>
        <v>1</v>
      </c>
      <c r="E501">
        <f>PMTable!X499</f>
        <v>2200</v>
      </c>
      <c r="F501">
        <f t="shared" si="85"/>
        <v>1</v>
      </c>
      <c r="G501">
        <f>PMTable!Y499</f>
        <v>1800</v>
      </c>
      <c r="H501">
        <f t="shared" si="86"/>
        <v>1</v>
      </c>
      <c r="I501">
        <f>PMTable!Z499</f>
        <v>4700</v>
      </c>
      <c r="J501">
        <f t="shared" si="87"/>
        <v>1</v>
      </c>
      <c r="L501">
        <v>496</v>
      </c>
      <c r="M501">
        <f>PMTable!AE499</f>
        <v>80.545681513801981</v>
      </c>
      <c r="N501">
        <f t="shared" si="88"/>
        <v>0</v>
      </c>
      <c r="O501">
        <f>PMTable!AF499</f>
        <v>35.96411302681512</v>
      </c>
      <c r="P501">
        <f t="shared" si="89"/>
        <v>1</v>
      </c>
      <c r="Q501">
        <f>PMTable!AG499</f>
        <v>19.048733911483435</v>
      </c>
      <c r="R501">
        <f t="shared" si="90"/>
        <v>1</v>
      </c>
      <c r="S501">
        <f>PMTable!AH499</f>
        <v>9.2041457956838588</v>
      </c>
      <c r="T501">
        <f t="shared" si="91"/>
        <v>1</v>
      </c>
      <c r="V501">
        <v>496</v>
      </c>
      <c r="W501">
        <f>PMTable!O499</f>
        <v>0.70561526803842511</v>
      </c>
      <c r="X501">
        <f t="shared" si="92"/>
        <v>0</v>
      </c>
      <c r="Y501">
        <f>PMTable!P499</f>
        <v>0.91937926196483943</v>
      </c>
      <c r="Z501">
        <f t="shared" si="93"/>
        <v>0</v>
      </c>
      <c r="AA501">
        <f>PMTable!Q499</f>
        <v>0.95542446582711382</v>
      </c>
      <c r="AB501">
        <f t="shared" si="94"/>
        <v>0</v>
      </c>
      <c r="AC501">
        <f>PMTable!R499</f>
        <v>0.97277448267468813</v>
      </c>
      <c r="AD501">
        <f t="shared" si="95"/>
        <v>0</v>
      </c>
    </row>
    <row r="502" spans="2:30" x14ac:dyDescent="0.25">
      <c r="B502">
        <v>497</v>
      </c>
      <c r="C502">
        <f>PMTable!W500</f>
        <v>1550</v>
      </c>
      <c r="D502">
        <f t="shared" si="84"/>
        <v>1</v>
      </c>
      <c r="E502">
        <f>PMTable!X500</f>
        <v>2600</v>
      </c>
      <c r="F502">
        <f t="shared" si="85"/>
        <v>1</v>
      </c>
      <c r="G502">
        <f>PMTable!Y500</f>
        <v>1400</v>
      </c>
      <c r="H502">
        <f t="shared" si="86"/>
        <v>1</v>
      </c>
      <c r="I502">
        <f>PMTable!Z500</f>
        <v>2500</v>
      </c>
      <c r="J502">
        <f t="shared" si="87"/>
        <v>1</v>
      </c>
      <c r="L502">
        <v>497</v>
      </c>
      <c r="M502">
        <f>PMTable!AE500</f>
        <v>24.124559311272336</v>
      </c>
      <c r="N502">
        <f t="shared" si="88"/>
        <v>1</v>
      </c>
      <c r="O502">
        <f>PMTable!AF500</f>
        <v>22.861813190078031</v>
      </c>
      <c r="P502">
        <f t="shared" si="89"/>
        <v>1</v>
      </c>
      <c r="Q502">
        <f>PMTable!AG500</f>
        <v>11.522220142800865</v>
      </c>
      <c r="R502">
        <f t="shared" si="90"/>
        <v>1</v>
      </c>
      <c r="S502">
        <f>PMTable!AH500</f>
        <v>0</v>
      </c>
      <c r="T502">
        <f t="shared" si="91"/>
        <v>1</v>
      </c>
      <c r="V502">
        <v>497</v>
      </c>
      <c r="W502">
        <f>PMTable!O500</f>
        <v>0.7553595395992807</v>
      </c>
      <c r="X502">
        <f t="shared" si="92"/>
        <v>0</v>
      </c>
      <c r="Y502">
        <f>PMTable!P500</f>
        <v>0.95627896262136103</v>
      </c>
      <c r="Z502">
        <f t="shared" si="93"/>
        <v>0</v>
      </c>
      <c r="AA502">
        <f>PMTable!Q500</f>
        <v>0.97194911801311035</v>
      </c>
      <c r="AB502">
        <f t="shared" si="94"/>
        <v>0</v>
      </c>
      <c r="AC502">
        <f>PMTable!R500</f>
        <v>1</v>
      </c>
      <c r="AD502">
        <f t="shared" si="95"/>
        <v>0</v>
      </c>
    </row>
    <row r="503" spans="2:30" x14ac:dyDescent="0.25">
      <c r="B503">
        <v>498</v>
      </c>
      <c r="C503">
        <f>PMTable!W501</f>
        <v>2150</v>
      </c>
      <c r="D503">
        <f t="shared" si="84"/>
        <v>1</v>
      </c>
      <c r="E503">
        <f>PMTable!X501</f>
        <v>2800</v>
      </c>
      <c r="F503">
        <f t="shared" si="85"/>
        <v>1</v>
      </c>
      <c r="G503">
        <f>PMTable!Y501</f>
        <v>2200</v>
      </c>
      <c r="H503">
        <f t="shared" si="86"/>
        <v>1</v>
      </c>
      <c r="I503">
        <f>PMTable!Z501</f>
        <v>3600</v>
      </c>
      <c r="J503">
        <f t="shared" si="87"/>
        <v>1</v>
      </c>
      <c r="L503">
        <v>498</v>
      </c>
      <c r="M503">
        <f>PMTable!AE501</f>
        <v>44.232050048233809</v>
      </c>
      <c r="N503">
        <f t="shared" si="88"/>
        <v>1</v>
      </c>
      <c r="O503">
        <f>PMTable!AF501</f>
        <v>24</v>
      </c>
      <c r="P503">
        <f t="shared" si="89"/>
        <v>1</v>
      </c>
      <c r="Q503">
        <f>PMTable!AG501</f>
        <v>34.263308129824154</v>
      </c>
      <c r="R503">
        <f t="shared" si="90"/>
        <v>1</v>
      </c>
      <c r="S503">
        <f>PMTable!AH501</f>
        <v>6.8282427965880412</v>
      </c>
      <c r="T503">
        <f t="shared" si="91"/>
        <v>1</v>
      </c>
      <c r="V503">
        <v>498</v>
      </c>
      <c r="W503">
        <f>PMTable!O501</f>
        <v>0.69990856459842277</v>
      </c>
      <c r="X503">
        <f t="shared" si="92"/>
        <v>1</v>
      </c>
      <c r="Y503">
        <f>PMTable!P501</f>
        <v>0.90101039199039101</v>
      </c>
      <c r="Z503">
        <f t="shared" si="93"/>
        <v>0</v>
      </c>
      <c r="AA503">
        <f>PMTable!Q501</f>
        <v>0.89721199999474333</v>
      </c>
      <c r="AB503">
        <f t="shared" si="94"/>
        <v>0</v>
      </c>
      <c r="AC503">
        <f>PMTable!R501</f>
        <v>0.98238040643748281</v>
      </c>
      <c r="AD503">
        <f t="shared" si="95"/>
        <v>0</v>
      </c>
    </row>
    <row r="504" spans="2:30" x14ac:dyDescent="0.25">
      <c r="B504">
        <v>499</v>
      </c>
      <c r="C504">
        <f>PMTable!W502</f>
        <v>1400</v>
      </c>
      <c r="D504">
        <f t="shared" si="84"/>
        <v>1</v>
      </c>
      <c r="E504">
        <f>PMTable!X502</f>
        <v>2000</v>
      </c>
      <c r="F504">
        <f t="shared" si="85"/>
        <v>1</v>
      </c>
      <c r="G504">
        <f>PMTable!Y502</f>
        <v>2200</v>
      </c>
      <c r="H504">
        <f t="shared" si="86"/>
        <v>1</v>
      </c>
      <c r="I504">
        <f>PMTable!Z502</f>
        <v>2500</v>
      </c>
      <c r="J504">
        <f t="shared" si="87"/>
        <v>1</v>
      </c>
      <c r="L504">
        <v>499</v>
      </c>
      <c r="M504">
        <f>PMTable!AE502</f>
        <v>33.470580325784759</v>
      </c>
      <c r="N504">
        <f t="shared" si="88"/>
        <v>1</v>
      </c>
      <c r="O504">
        <f>PMTable!AF502</f>
        <v>24.452691761132723</v>
      </c>
      <c r="P504">
        <f t="shared" si="89"/>
        <v>1</v>
      </c>
      <c r="Q504">
        <f>PMTable!AG502</f>
        <v>26.477738812482883</v>
      </c>
      <c r="R504">
        <f t="shared" si="90"/>
        <v>1</v>
      </c>
      <c r="S504">
        <f>PMTable!AH502</f>
        <v>0</v>
      </c>
      <c r="T504">
        <f t="shared" si="91"/>
        <v>1</v>
      </c>
      <c r="V504">
        <v>499</v>
      </c>
      <c r="W504">
        <f>PMTable!O502</f>
        <v>0.81011701641916445</v>
      </c>
      <c r="X504">
        <f t="shared" si="92"/>
        <v>0</v>
      </c>
      <c r="Y504">
        <f>PMTable!P502</f>
        <v>0.93809698151102938</v>
      </c>
      <c r="Z504">
        <f t="shared" si="93"/>
        <v>0</v>
      </c>
      <c r="AA504">
        <f>PMTable!Q502</f>
        <v>0.90216995366974273</v>
      </c>
      <c r="AB504">
        <f t="shared" si="94"/>
        <v>0</v>
      </c>
      <c r="AC504">
        <f>PMTable!R502</f>
        <v>1</v>
      </c>
      <c r="AD504">
        <f t="shared" si="95"/>
        <v>0</v>
      </c>
    </row>
    <row r="505" spans="2:30" x14ac:dyDescent="0.25">
      <c r="B505">
        <v>500</v>
      </c>
      <c r="C505">
        <f>PMTable!W503</f>
        <v>1850</v>
      </c>
      <c r="D505">
        <f t="shared" si="84"/>
        <v>1</v>
      </c>
      <c r="E505">
        <f>PMTable!X503</f>
        <v>3400</v>
      </c>
      <c r="F505">
        <f t="shared" si="85"/>
        <v>1</v>
      </c>
      <c r="G505">
        <f>PMTable!Y503</f>
        <v>1800</v>
      </c>
      <c r="H505">
        <f t="shared" si="86"/>
        <v>1</v>
      </c>
      <c r="I505">
        <f>PMTable!Z503</f>
        <v>4700</v>
      </c>
      <c r="J505">
        <f t="shared" si="87"/>
        <v>1</v>
      </c>
      <c r="L505">
        <v>500</v>
      </c>
      <c r="M505">
        <f>PMTable!AE503</f>
        <v>26.924461760648988</v>
      </c>
      <c r="N505">
        <f t="shared" si="88"/>
        <v>1</v>
      </c>
      <c r="O505">
        <f>PMTable!AF503</f>
        <v>63.581290832598697</v>
      </c>
      <c r="P505">
        <f t="shared" si="89"/>
        <v>0</v>
      </c>
      <c r="Q505">
        <f>PMTable!AG503</f>
        <v>17.978464057823913</v>
      </c>
      <c r="R505">
        <f t="shared" si="90"/>
        <v>1</v>
      </c>
      <c r="S505">
        <f>PMTable!AH503</f>
        <v>9.2933750908006019</v>
      </c>
      <c r="T505">
        <f t="shared" si="91"/>
        <v>1</v>
      </c>
      <c r="V505">
        <v>500</v>
      </c>
      <c r="W505">
        <f>PMTable!O503</f>
        <v>0.74552885800989199</v>
      </c>
      <c r="X505">
        <f t="shared" si="92"/>
        <v>0</v>
      </c>
      <c r="Y505">
        <f>PMTable!P503</f>
        <v>0.86297066731617778</v>
      </c>
      <c r="Z505">
        <f t="shared" si="93"/>
        <v>0</v>
      </c>
      <c r="AA505">
        <f>PMTable!Q503</f>
        <v>0.94569904613686429</v>
      </c>
      <c r="AB505">
        <f t="shared" si="94"/>
        <v>0</v>
      </c>
      <c r="AC505">
        <f>PMTable!R503</f>
        <v>0.97378449093333697</v>
      </c>
      <c r="AD505">
        <f t="shared" si="95"/>
        <v>0</v>
      </c>
    </row>
    <row r="506" spans="2:30" x14ac:dyDescent="0.25">
      <c r="B506">
        <v>501</v>
      </c>
      <c r="C506">
        <f>PMTable!W504</f>
        <v>1700</v>
      </c>
      <c r="D506">
        <f t="shared" si="84"/>
        <v>1</v>
      </c>
      <c r="E506">
        <f>PMTable!X504</f>
        <v>3600</v>
      </c>
      <c r="F506">
        <f t="shared" si="85"/>
        <v>1</v>
      </c>
      <c r="G506">
        <f>PMTable!Y504</f>
        <v>2200</v>
      </c>
      <c r="H506">
        <f t="shared" si="86"/>
        <v>1</v>
      </c>
      <c r="I506">
        <f>PMTable!Z504</f>
        <v>3600</v>
      </c>
      <c r="J506">
        <f t="shared" si="87"/>
        <v>1</v>
      </c>
      <c r="L506">
        <v>501</v>
      </c>
      <c r="M506">
        <f>PMTable!AE504</f>
        <v>109.34118130786749</v>
      </c>
      <c r="N506">
        <f t="shared" si="88"/>
        <v>0</v>
      </c>
      <c r="O506">
        <f>PMTable!AF504</f>
        <v>46.348531806388259</v>
      </c>
      <c r="P506">
        <f t="shared" si="89"/>
        <v>1</v>
      </c>
      <c r="Q506">
        <f>PMTable!AG504</f>
        <v>28.282806008587578</v>
      </c>
      <c r="R506">
        <f t="shared" si="90"/>
        <v>1</v>
      </c>
      <c r="S506">
        <f>PMTable!AH504</f>
        <v>5.6625106572375348</v>
      </c>
      <c r="T506">
        <f t="shared" si="91"/>
        <v>1</v>
      </c>
      <c r="V506">
        <v>501</v>
      </c>
      <c r="W506">
        <f>PMTable!O504</f>
        <v>0.70138580827824704</v>
      </c>
      <c r="X506">
        <f t="shared" si="92"/>
        <v>0</v>
      </c>
      <c r="Y506">
        <f>PMTable!P504</f>
        <v>0.90830365801806467</v>
      </c>
      <c r="Z506">
        <f t="shared" si="93"/>
        <v>0</v>
      </c>
      <c r="AA506">
        <f>PMTable!Q504</f>
        <v>0.9052718222306011</v>
      </c>
      <c r="AB506">
        <f t="shared" si="94"/>
        <v>0</v>
      </c>
      <c r="AC506">
        <f>PMTable!R504</f>
        <v>0.98438541497643317</v>
      </c>
      <c r="AD506">
        <f t="shared" si="95"/>
        <v>0</v>
      </c>
    </row>
    <row r="507" spans="2:30" x14ac:dyDescent="0.25">
      <c r="B507">
        <v>502</v>
      </c>
      <c r="C507">
        <f>PMTable!W505</f>
        <v>1400</v>
      </c>
      <c r="D507">
        <f t="shared" si="84"/>
        <v>1</v>
      </c>
      <c r="E507">
        <f>PMTable!X505</f>
        <v>3800</v>
      </c>
      <c r="F507">
        <f t="shared" si="85"/>
        <v>1</v>
      </c>
      <c r="G507">
        <f>PMTable!Y505</f>
        <v>3400</v>
      </c>
      <c r="H507">
        <f t="shared" si="86"/>
        <v>1</v>
      </c>
      <c r="I507">
        <f>PMTable!Z505</f>
        <v>3600</v>
      </c>
      <c r="J507">
        <f t="shared" si="87"/>
        <v>1</v>
      </c>
      <c r="L507">
        <v>502</v>
      </c>
      <c r="M507">
        <f>PMTable!AE505</f>
        <v>44.470236332440308</v>
      </c>
      <c r="N507">
        <f t="shared" si="88"/>
        <v>1</v>
      </c>
      <c r="O507">
        <f>PMTable!AF505</f>
        <v>65.530051633186048</v>
      </c>
      <c r="P507">
        <f t="shared" si="89"/>
        <v>0</v>
      </c>
      <c r="Q507">
        <f>PMTable!AG505</f>
        <v>93.505293392751625</v>
      </c>
      <c r="R507">
        <f t="shared" si="90"/>
        <v>0</v>
      </c>
      <c r="S507">
        <f>PMTable!AH505</f>
        <v>4.7715255344739944</v>
      </c>
      <c r="T507">
        <f t="shared" si="91"/>
        <v>1</v>
      </c>
      <c r="V507">
        <v>502</v>
      </c>
      <c r="W507">
        <f>PMTable!O505</f>
        <v>0.80668329653654103</v>
      </c>
      <c r="X507">
        <f t="shared" si="92"/>
        <v>0</v>
      </c>
      <c r="Y507">
        <f>PMTable!P505</f>
        <v>0.86604906866322695</v>
      </c>
      <c r="Z507">
        <f t="shared" si="93"/>
        <v>0</v>
      </c>
      <c r="AA507">
        <f>PMTable!Q505</f>
        <v>0.75214358941695403</v>
      </c>
      <c r="AB507">
        <f t="shared" si="94"/>
        <v>0</v>
      </c>
      <c r="AC507">
        <f>PMTable!R505</f>
        <v>0.98338341504531779</v>
      </c>
      <c r="AD507">
        <f t="shared" si="95"/>
        <v>0</v>
      </c>
    </row>
    <row r="508" spans="2:30" x14ac:dyDescent="0.25">
      <c r="B508">
        <v>503</v>
      </c>
      <c r="C508">
        <f>PMTable!W506</f>
        <v>1550</v>
      </c>
      <c r="D508">
        <f t="shared" si="84"/>
        <v>1</v>
      </c>
      <c r="E508">
        <f>PMTable!X506</f>
        <v>2800</v>
      </c>
      <c r="F508">
        <f t="shared" si="85"/>
        <v>1</v>
      </c>
      <c r="G508">
        <f>PMTable!Y506</f>
        <v>2600</v>
      </c>
      <c r="H508">
        <f t="shared" si="86"/>
        <v>1</v>
      </c>
      <c r="I508">
        <f>PMTable!Z506</f>
        <v>2500</v>
      </c>
      <c r="J508">
        <f t="shared" si="87"/>
        <v>1</v>
      </c>
      <c r="L508">
        <v>503</v>
      </c>
      <c r="M508">
        <f>PMTable!AE506</f>
        <v>41.355697449372883</v>
      </c>
      <c r="N508">
        <f t="shared" si="88"/>
        <v>1</v>
      </c>
      <c r="O508">
        <f>PMTable!AF506</f>
        <v>51.512326759075911</v>
      </c>
      <c r="P508">
        <f t="shared" si="89"/>
        <v>1</v>
      </c>
      <c r="Q508">
        <f>PMTable!AG506</f>
        <v>44.417696884320833</v>
      </c>
      <c r="R508">
        <f t="shared" si="90"/>
        <v>1</v>
      </c>
      <c r="S508">
        <f>PMTable!AH506</f>
        <v>0</v>
      </c>
      <c r="T508">
        <f t="shared" si="91"/>
        <v>1</v>
      </c>
      <c r="V508">
        <v>503</v>
      </c>
      <c r="W508">
        <f>PMTable!O506</f>
        <v>0.81607120740490458</v>
      </c>
      <c r="X508">
        <f t="shared" si="92"/>
        <v>0</v>
      </c>
      <c r="Y508">
        <f>PMTable!P506</f>
        <v>0.83200649266393611</v>
      </c>
      <c r="Z508">
        <f t="shared" si="93"/>
        <v>0</v>
      </c>
      <c r="AA508">
        <f>PMTable!Q506</f>
        <v>0.89590684183971614</v>
      </c>
      <c r="AB508">
        <f t="shared" si="94"/>
        <v>0</v>
      </c>
      <c r="AC508">
        <f>PMTable!R506</f>
        <v>1</v>
      </c>
      <c r="AD508">
        <f t="shared" si="95"/>
        <v>0</v>
      </c>
    </row>
    <row r="509" spans="2:30" x14ac:dyDescent="0.25">
      <c r="B509">
        <v>504</v>
      </c>
      <c r="C509">
        <f>PMTable!W507</f>
        <v>1700</v>
      </c>
      <c r="D509">
        <f t="shared" si="84"/>
        <v>1</v>
      </c>
      <c r="E509">
        <f>PMTable!X507</f>
        <v>1200</v>
      </c>
      <c r="F509">
        <f t="shared" si="85"/>
        <v>1</v>
      </c>
      <c r="G509">
        <f>PMTable!Y507</f>
        <v>2200</v>
      </c>
      <c r="H509">
        <f t="shared" si="86"/>
        <v>1</v>
      </c>
      <c r="I509">
        <f>PMTable!Z507</f>
        <v>2500</v>
      </c>
      <c r="J509">
        <f t="shared" si="87"/>
        <v>1</v>
      </c>
      <c r="L509">
        <v>504</v>
      </c>
      <c r="M509">
        <f>PMTable!AE507</f>
        <v>20</v>
      </c>
      <c r="N509">
        <f t="shared" si="88"/>
        <v>1</v>
      </c>
      <c r="O509">
        <f>PMTable!AF507</f>
        <v>12.553307019728887</v>
      </c>
      <c r="P509">
        <f t="shared" si="89"/>
        <v>1</v>
      </c>
      <c r="Q509">
        <f>PMTable!AG507</f>
        <v>27.476282954440542</v>
      </c>
      <c r="R509">
        <f t="shared" si="90"/>
        <v>1</v>
      </c>
      <c r="S509">
        <f>PMTable!AH507</f>
        <v>0</v>
      </c>
      <c r="T509">
        <f t="shared" si="91"/>
        <v>1</v>
      </c>
      <c r="V509">
        <v>504</v>
      </c>
      <c r="W509">
        <f>PMTable!O507</f>
        <v>0.81448071610929118</v>
      </c>
      <c r="X509">
        <f t="shared" si="92"/>
        <v>0</v>
      </c>
      <c r="Y509">
        <f>PMTable!P507</f>
        <v>0.96570781872021616</v>
      </c>
      <c r="Z509">
        <f t="shared" si="93"/>
        <v>0</v>
      </c>
      <c r="AA509">
        <f>PMTable!Q507</f>
        <v>0.93025742966536107</v>
      </c>
      <c r="AB509">
        <f t="shared" si="94"/>
        <v>0</v>
      </c>
      <c r="AC509">
        <f>PMTable!R507</f>
        <v>1</v>
      </c>
      <c r="AD509">
        <f t="shared" si="95"/>
        <v>0</v>
      </c>
    </row>
    <row r="510" spans="2:30" x14ac:dyDescent="0.25">
      <c r="B510">
        <v>505</v>
      </c>
      <c r="C510">
        <f>PMTable!W508</f>
        <v>1250</v>
      </c>
      <c r="D510">
        <f t="shared" si="84"/>
        <v>1</v>
      </c>
      <c r="E510">
        <f>PMTable!X508</f>
        <v>3000</v>
      </c>
      <c r="F510">
        <f t="shared" si="85"/>
        <v>1</v>
      </c>
      <c r="G510">
        <f>PMTable!Y508</f>
        <v>2600</v>
      </c>
      <c r="H510">
        <f t="shared" si="86"/>
        <v>1</v>
      </c>
      <c r="I510">
        <f>PMTable!Z508</f>
        <v>3600</v>
      </c>
      <c r="J510">
        <f t="shared" si="87"/>
        <v>1</v>
      </c>
      <c r="L510">
        <v>505</v>
      </c>
      <c r="M510">
        <f>PMTable!AE508</f>
        <v>47.80645414817976</v>
      </c>
      <c r="N510">
        <f t="shared" si="88"/>
        <v>1</v>
      </c>
      <c r="O510">
        <f>PMTable!AF508</f>
        <v>31.835481463105438</v>
      </c>
      <c r="P510">
        <f t="shared" si="89"/>
        <v>1</v>
      </c>
      <c r="Q510">
        <f>PMTable!AG508</f>
        <v>44.868331167382443</v>
      </c>
      <c r="R510">
        <f t="shared" si="90"/>
        <v>1</v>
      </c>
      <c r="S510">
        <f>PMTable!AH508</f>
        <v>7.7849445391683911</v>
      </c>
      <c r="T510">
        <f t="shared" si="91"/>
        <v>1</v>
      </c>
      <c r="V510">
        <v>505</v>
      </c>
      <c r="W510">
        <f>PMTable!O508</f>
        <v>0.82096894504443518</v>
      </c>
      <c r="X510">
        <f t="shared" si="92"/>
        <v>0</v>
      </c>
      <c r="Y510">
        <f>PMTable!P508</f>
        <v>0.84943733451173387</v>
      </c>
      <c r="Z510">
        <f t="shared" si="93"/>
        <v>0</v>
      </c>
      <c r="AA510">
        <f>PMTable!Q508</f>
        <v>0.91165291869445853</v>
      </c>
      <c r="AB510">
        <f t="shared" si="94"/>
        <v>0</v>
      </c>
      <c r="AC510">
        <f>PMTable!R508</f>
        <v>0.98360843417313271</v>
      </c>
      <c r="AD510">
        <f t="shared" si="95"/>
        <v>0</v>
      </c>
    </row>
    <row r="511" spans="2:30" x14ac:dyDescent="0.25">
      <c r="B511">
        <v>506</v>
      </c>
      <c r="C511">
        <f>PMTable!W509</f>
        <v>1250</v>
      </c>
      <c r="D511">
        <f t="shared" si="84"/>
        <v>1</v>
      </c>
      <c r="E511">
        <f>PMTable!X509</f>
        <v>1800</v>
      </c>
      <c r="F511">
        <f t="shared" si="85"/>
        <v>1</v>
      </c>
      <c r="G511">
        <f>PMTable!Y509</f>
        <v>2600</v>
      </c>
      <c r="H511">
        <f t="shared" si="86"/>
        <v>1</v>
      </c>
      <c r="I511">
        <f>PMTable!Z509</f>
        <v>2500</v>
      </c>
      <c r="J511">
        <f t="shared" si="87"/>
        <v>1</v>
      </c>
      <c r="L511">
        <v>506</v>
      </c>
      <c r="M511">
        <f>PMTable!AE509</f>
        <v>98.216478662901196</v>
      </c>
      <c r="N511">
        <f t="shared" si="88"/>
        <v>0</v>
      </c>
      <c r="O511">
        <f>PMTable!AF509</f>
        <v>28.694300730880265</v>
      </c>
      <c r="P511">
        <f t="shared" si="89"/>
        <v>1</v>
      </c>
      <c r="Q511">
        <f>PMTable!AG509</f>
        <v>33.512771865641071</v>
      </c>
      <c r="R511">
        <f t="shared" si="90"/>
        <v>1</v>
      </c>
      <c r="S511">
        <f>PMTable!AH509</f>
        <v>0</v>
      </c>
      <c r="T511">
        <f t="shared" si="91"/>
        <v>1</v>
      </c>
      <c r="V511">
        <v>506</v>
      </c>
      <c r="W511">
        <f>PMTable!O509</f>
        <v>0.76957461899330593</v>
      </c>
      <c r="X511">
        <f t="shared" si="92"/>
        <v>0</v>
      </c>
      <c r="Y511">
        <f>PMTable!P509</f>
        <v>0.94371655652167974</v>
      </c>
      <c r="Z511">
        <f t="shared" si="93"/>
        <v>0</v>
      </c>
      <c r="AA511">
        <f>PMTable!Q509</f>
        <v>0.90428573796208567</v>
      </c>
      <c r="AB511">
        <f t="shared" si="94"/>
        <v>0</v>
      </c>
      <c r="AC511">
        <f>PMTable!R509</f>
        <v>1</v>
      </c>
      <c r="AD511">
        <f t="shared" si="95"/>
        <v>0</v>
      </c>
    </row>
    <row r="512" spans="2:30" x14ac:dyDescent="0.25">
      <c r="B512">
        <v>507</v>
      </c>
      <c r="C512">
        <f>PMTable!W510</f>
        <v>1250</v>
      </c>
      <c r="D512">
        <f t="shared" si="84"/>
        <v>1</v>
      </c>
      <c r="E512">
        <f>PMTable!X510</f>
        <v>4000</v>
      </c>
      <c r="F512">
        <f t="shared" si="85"/>
        <v>1</v>
      </c>
      <c r="G512">
        <f>PMTable!Y510</f>
        <v>2200</v>
      </c>
      <c r="H512">
        <f t="shared" si="86"/>
        <v>1</v>
      </c>
      <c r="I512">
        <f>PMTable!Z510</f>
        <v>2500</v>
      </c>
      <c r="J512">
        <f t="shared" si="87"/>
        <v>1</v>
      </c>
      <c r="L512">
        <v>507</v>
      </c>
      <c r="M512">
        <f>PMTable!AE510</f>
        <v>60.923046082922767</v>
      </c>
      <c r="N512">
        <f t="shared" si="88"/>
        <v>0</v>
      </c>
      <c r="O512">
        <f>PMTable!AF510</f>
        <v>89.868451776081443</v>
      </c>
      <c r="P512">
        <f t="shared" si="89"/>
        <v>0</v>
      </c>
      <c r="Q512">
        <f>PMTable!AG510</f>
        <v>34.563525594193834</v>
      </c>
      <c r="R512">
        <f t="shared" si="90"/>
        <v>1</v>
      </c>
      <c r="S512">
        <f>PMTable!AH510</f>
        <v>0</v>
      </c>
      <c r="T512">
        <f t="shared" si="91"/>
        <v>1</v>
      </c>
      <c r="V512">
        <v>507</v>
      </c>
      <c r="W512">
        <f>PMTable!O510</f>
        <v>0.81070679423952963</v>
      </c>
      <c r="X512">
        <f t="shared" si="92"/>
        <v>0</v>
      </c>
      <c r="Y512">
        <f>PMTable!P510</f>
        <v>0.8150639822460739</v>
      </c>
      <c r="Z512">
        <f t="shared" si="93"/>
        <v>0</v>
      </c>
      <c r="AA512">
        <f>PMTable!Q510</f>
        <v>0.9124469865525191</v>
      </c>
      <c r="AB512">
        <f t="shared" si="94"/>
        <v>0</v>
      </c>
      <c r="AC512">
        <f>PMTable!R510</f>
        <v>1</v>
      </c>
      <c r="AD512">
        <f t="shared" si="95"/>
        <v>0</v>
      </c>
    </row>
    <row r="513" spans="2:30" x14ac:dyDescent="0.25">
      <c r="B513">
        <v>508</v>
      </c>
      <c r="C513">
        <f>PMTable!W511</f>
        <v>1550</v>
      </c>
      <c r="D513">
        <f t="shared" si="84"/>
        <v>1</v>
      </c>
      <c r="E513">
        <f>PMTable!X511</f>
        <v>3000</v>
      </c>
      <c r="F513">
        <f t="shared" si="85"/>
        <v>1</v>
      </c>
      <c r="G513">
        <f>PMTable!Y511</f>
        <v>3000</v>
      </c>
      <c r="H513">
        <f t="shared" si="86"/>
        <v>1</v>
      </c>
      <c r="I513">
        <f>PMTable!Z511</f>
        <v>5800</v>
      </c>
      <c r="J513">
        <f t="shared" si="87"/>
        <v>0</v>
      </c>
      <c r="L513">
        <v>508</v>
      </c>
      <c r="M513">
        <f>PMTable!AE511</f>
        <v>40.735456491138137</v>
      </c>
      <c r="N513">
        <f t="shared" si="88"/>
        <v>1</v>
      </c>
      <c r="O513">
        <f>PMTable!AF511</f>
        <v>32.686856314561823</v>
      </c>
      <c r="P513">
        <f t="shared" si="89"/>
        <v>1</v>
      </c>
      <c r="Q513">
        <f>PMTable!AG511</f>
        <v>17.705962326772678</v>
      </c>
      <c r="R513">
        <f t="shared" si="90"/>
        <v>1</v>
      </c>
      <c r="S513">
        <f>PMTable!AH511</f>
        <v>14.387986788033825</v>
      </c>
      <c r="T513">
        <f t="shared" si="91"/>
        <v>1</v>
      </c>
      <c r="V513">
        <v>508</v>
      </c>
      <c r="W513">
        <f>PMTable!O511</f>
        <v>0.76178727486057163</v>
      </c>
      <c r="X513">
        <f t="shared" si="92"/>
        <v>0</v>
      </c>
      <c r="Y513">
        <f>PMTable!P511</f>
        <v>0.84880058658690405</v>
      </c>
      <c r="Z513">
        <f t="shared" si="93"/>
        <v>0</v>
      </c>
      <c r="AA513">
        <f>PMTable!Q511</f>
        <v>0.91750557523849208</v>
      </c>
      <c r="AB513">
        <f t="shared" si="94"/>
        <v>0</v>
      </c>
      <c r="AC513">
        <f>PMTable!R511</f>
        <v>0.95389634086421182</v>
      </c>
      <c r="AD513">
        <f t="shared" si="95"/>
        <v>0</v>
      </c>
    </row>
    <row r="514" spans="2:30" x14ac:dyDescent="0.25">
      <c r="B514">
        <v>509</v>
      </c>
      <c r="C514">
        <f>PMTable!W512</f>
        <v>1400</v>
      </c>
      <c r="D514">
        <f t="shared" si="84"/>
        <v>1</v>
      </c>
      <c r="E514">
        <f>PMTable!X512</f>
        <v>1800</v>
      </c>
      <c r="F514">
        <f t="shared" si="85"/>
        <v>1</v>
      </c>
      <c r="G514">
        <f>PMTable!Y512</f>
        <v>3000</v>
      </c>
      <c r="H514">
        <f t="shared" si="86"/>
        <v>1</v>
      </c>
      <c r="I514">
        <f>PMTable!Z512</f>
        <v>2500</v>
      </c>
      <c r="J514">
        <f t="shared" si="87"/>
        <v>1</v>
      </c>
      <c r="L514">
        <v>509</v>
      </c>
      <c r="M514">
        <f>PMTable!AE512</f>
        <v>32.230585405506744</v>
      </c>
      <c r="N514">
        <f t="shared" si="88"/>
        <v>1</v>
      </c>
      <c r="O514">
        <f>PMTable!AF512</f>
        <v>14</v>
      </c>
      <c r="P514">
        <f t="shared" si="89"/>
        <v>1</v>
      </c>
      <c r="Q514">
        <f>PMTable!AG512</f>
        <v>17.240071231183734</v>
      </c>
      <c r="R514">
        <f t="shared" si="90"/>
        <v>1</v>
      </c>
      <c r="S514">
        <f>PMTable!AH512</f>
        <v>0</v>
      </c>
      <c r="T514">
        <f t="shared" si="91"/>
        <v>1</v>
      </c>
      <c r="V514">
        <v>509</v>
      </c>
      <c r="W514">
        <f>PMTable!O512</f>
        <v>0.79334983116102065</v>
      </c>
      <c r="X514">
        <f t="shared" si="92"/>
        <v>0</v>
      </c>
      <c r="Y514">
        <f>PMTable!P512</f>
        <v>0.91234235174174061</v>
      </c>
      <c r="Z514">
        <f t="shared" si="93"/>
        <v>0</v>
      </c>
      <c r="AA514">
        <f>PMTable!Q512</f>
        <v>0.89439650537847715</v>
      </c>
      <c r="AB514">
        <f t="shared" si="94"/>
        <v>0</v>
      </c>
      <c r="AC514">
        <f>PMTable!R512</f>
        <v>1</v>
      </c>
      <c r="AD514">
        <f t="shared" si="95"/>
        <v>0</v>
      </c>
    </row>
    <row r="515" spans="2:30" x14ac:dyDescent="0.25">
      <c r="B515">
        <v>510</v>
      </c>
      <c r="C515">
        <f>PMTable!W513</f>
        <v>1700</v>
      </c>
      <c r="D515">
        <f t="shared" si="84"/>
        <v>1</v>
      </c>
      <c r="E515">
        <f>PMTable!X513</f>
        <v>3000</v>
      </c>
      <c r="F515">
        <f t="shared" si="85"/>
        <v>1</v>
      </c>
      <c r="G515">
        <f>PMTable!Y513</f>
        <v>3000</v>
      </c>
      <c r="H515">
        <f t="shared" si="86"/>
        <v>1</v>
      </c>
      <c r="I515">
        <f>PMTable!Z513</f>
        <v>3600</v>
      </c>
      <c r="J515">
        <f t="shared" si="87"/>
        <v>1</v>
      </c>
      <c r="L515">
        <v>510</v>
      </c>
      <c r="M515">
        <f>PMTable!AE513</f>
        <v>79.923802594369562</v>
      </c>
      <c r="N515">
        <f t="shared" si="88"/>
        <v>0</v>
      </c>
      <c r="O515">
        <f>PMTable!AF513</f>
        <v>35.001094095015972</v>
      </c>
      <c r="P515">
        <f t="shared" si="89"/>
        <v>1</v>
      </c>
      <c r="Q515">
        <f>PMTable!AG513</f>
        <v>37.460343648714499</v>
      </c>
      <c r="R515">
        <f t="shared" si="90"/>
        <v>1</v>
      </c>
      <c r="S515">
        <f>PMTable!AH513</f>
        <v>3.3322520386511147</v>
      </c>
      <c r="T515">
        <f t="shared" si="91"/>
        <v>1</v>
      </c>
      <c r="V515">
        <v>510</v>
      </c>
      <c r="W515">
        <f>PMTable!O513</f>
        <v>0.72310078668805333</v>
      </c>
      <c r="X515">
        <f t="shared" si="92"/>
        <v>0</v>
      </c>
      <c r="Y515">
        <f>PMTable!P513</f>
        <v>0.89703819604712531</v>
      </c>
      <c r="Z515">
        <f t="shared" si="93"/>
        <v>0</v>
      </c>
      <c r="AA515">
        <f>PMTable!Q513</f>
        <v>0.8697985818850722</v>
      </c>
      <c r="AB515">
        <f t="shared" si="94"/>
        <v>0</v>
      </c>
      <c r="AC515">
        <f>PMTable!R513</f>
        <v>0.98916448626548448</v>
      </c>
      <c r="AD515">
        <f t="shared" si="95"/>
        <v>0</v>
      </c>
    </row>
    <row r="516" spans="2:30" x14ac:dyDescent="0.25">
      <c r="B516">
        <v>511</v>
      </c>
      <c r="C516">
        <f>PMTable!W514</f>
        <v>2150</v>
      </c>
      <c r="D516">
        <f t="shared" si="84"/>
        <v>1</v>
      </c>
      <c r="E516">
        <f>PMTable!X514</f>
        <v>3200</v>
      </c>
      <c r="F516">
        <f t="shared" si="85"/>
        <v>1</v>
      </c>
      <c r="G516">
        <f>PMTable!Y514</f>
        <v>1400</v>
      </c>
      <c r="H516">
        <f t="shared" si="86"/>
        <v>1</v>
      </c>
      <c r="I516">
        <f>PMTable!Z514</f>
        <v>6900</v>
      </c>
      <c r="J516">
        <f t="shared" si="87"/>
        <v>0</v>
      </c>
      <c r="L516">
        <v>511</v>
      </c>
      <c r="M516">
        <f>PMTable!AE514</f>
        <v>26</v>
      </c>
      <c r="N516">
        <f t="shared" si="88"/>
        <v>1</v>
      </c>
      <c r="O516">
        <f>PMTable!AF514</f>
        <v>42.89078759236515</v>
      </c>
      <c r="P516">
        <f t="shared" si="89"/>
        <v>1</v>
      </c>
      <c r="Q516">
        <f>PMTable!AG514</f>
        <v>11.279501438505205</v>
      </c>
      <c r="R516">
        <f t="shared" si="90"/>
        <v>1</v>
      </c>
      <c r="S516">
        <f>PMTable!AH514</f>
        <v>29.794701708554776</v>
      </c>
      <c r="T516">
        <f t="shared" si="91"/>
        <v>1</v>
      </c>
      <c r="V516">
        <v>511</v>
      </c>
      <c r="W516">
        <f>PMTable!O514</f>
        <v>0.76750035669016514</v>
      </c>
      <c r="X516">
        <f t="shared" si="92"/>
        <v>0</v>
      </c>
      <c r="Y516">
        <f>PMTable!P514</f>
        <v>0.91083767252543368</v>
      </c>
      <c r="Z516">
        <f t="shared" si="93"/>
        <v>0</v>
      </c>
      <c r="AA516">
        <f>PMTable!Q514</f>
        <v>0.97052813431677531</v>
      </c>
      <c r="AB516">
        <f t="shared" si="94"/>
        <v>0</v>
      </c>
      <c r="AC516">
        <f>PMTable!R514</f>
        <v>0.92230021671848306</v>
      </c>
      <c r="AD516">
        <f t="shared" si="95"/>
        <v>0</v>
      </c>
    </row>
    <row r="517" spans="2:30" x14ac:dyDescent="0.25">
      <c r="B517">
        <v>512</v>
      </c>
      <c r="C517">
        <f>PMTable!W515</f>
        <v>1550</v>
      </c>
      <c r="D517">
        <f t="shared" si="84"/>
        <v>1</v>
      </c>
      <c r="E517">
        <f>PMTable!X515</f>
        <v>3200</v>
      </c>
      <c r="F517">
        <f t="shared" si="85"/>
        <v>1</v>
      </c>
      <c r="G517">
        <f>PMTable!Y515</f>
        <v>2200</v>
      </c>
      <c r="H517">
        <f t="shared" si="86"/>
        <v>1</v>
      </c>
      <c r="I517">
        <f>PMTable!Z515</f>
        <v>4700</v>
      </c>
      <c r="J517">
        <f t="shared" si="87"/>
        <v>1</v>
      </c>
      <c r="L517">
        <v>512</v>
      </c>
      <c r="M517">
        <f>PMTable!AE515</f>
        <v>31.072717909090688</v>
      </c>
      <c r="N517">
        <f t="shared" si="88"/>
        <v>1</v>
      </c>
      <c r="O517">
        <f>PMTable!AF515</f>
        <v>42.146049142422221</v>
      </c>
      <c r="P517">
        <f t="shared" si="89"/>
        <v>1</v>
      </c>
      <c r="Q517">
        <f>PMTable!AG515</f>
        <v>50.438183890501918</v>
      </c>
      <c r="R517">
        <f t="shared" si="90"/>
        <v>1</v>
      </c>
      <c r="S517">
        <f>PMTable!AH515</f>
        <v>9.5703124611954777</v>
      </c>
      <c r="T517">
        <f t="shared" si="91"/>
        <v>1</v>
      </c>
      <c r="V517">
        <v>512</v>
      </c>
      <c r="W517">
        <f>PMTable!O515</f>
        <v>0.83330423749961935</v>
      </c>
      <c r="X517">
        <f t="shared" si="92"/>
        <v>0</v>
      </c>
      <c r="Y517">
        <f>PMTable!P515</f>
        <v>0.85080795153117206</v>
      </c>
      <c r="Z517">
        <f t="shared" si="93"/>
        <v>0</v>
      </c>
      <c r="AA517">
        <f>PMTable!Q515</f>
        <v>0.89618432618801269</v>
      </c>
      <c r="AB517">
        <f t="shared" si="94"/>
        <v>0</v>
      </c>
      <c r="AC517">
        <f>PMTable!R515</f>
        <v>0.97068187899807312</v>
      </c>
      <c r="AD517">
        <f t="shared" si="95"/>
        <v>0</v>
      </c>
    </row>
    <row r="518" spans="2:30" x14ac:dyDescent="0.25">
      <c r="B518">
        <v>513</v>
      </c>
      <c r="C518">
        <f>PMTable!W516</f>
        <v>1550</v>
      </c>
      <c r="D518">
        <f t="shared" si="84"/>
        <v>1</v>
      </c>
      <c r="E518">
        <f>PMTable!X516</f>
        <v>3600</v>
      </c>
      <c r="F518">
        <f t="shared" si="85"/>
        <v>1</v>
      </c>
      <c r="G518">
        <f>PMTable!Y516</f>
        <v>3000</v>
      </c>
      <c r="H518">
        <f t="shared" si="86"/>
        <v>1</v>
      </c>
      <c r="I518">
        <f>PMTable!Z516</f>
        <v>3600</v>
      </c>
      <c r="J518">
        <f t="shared" si="87"/>
        <v>1</v>
      </c>
      <c r="L518">
        <v>513</v>
      </c>
      <c r="M518">
        <f>PMTable!AE516</f>
        <v>24.234469882621084</v>
      </c>
      <c r="N518">
        <f t="shared" si="88"/>
        <v>1</v>
      </c>
      <c r="O518">
        <f>PMTable!AF516</f>
        <v>34.766545995797102</v>
      </c>
      <c r="P518">
        <f t="shared" si="89"/>
        <v>1</v>
      </c>
      <c r="Q518">
        <f>PMTable!AG516</f>
        <v>23.115330807573695</v>
      </c>
      <c r="R518">
        <f t="shared" si="90"/>
        <v>1</v>
      </c>
      <c r="S518">
        <f>PMTable!AH516</f>
        <v>3.9381250663736957</v>
      </c>
      <c r="T518">
        <f t="shared" si="91"/>
        <v>1</v>
      </c>
      <c r="V518">
        <v>513</v>
      </c>
      <c r="W518">
        <f>PMTable!O516</f>
        <v>0.7944875290571477</v>
      </c>
      <c r="X518">
        <f t="shared" si="92"/>
        <v>0</v>
      </c>
      <c r="Y518">
        <f>PMTable!P516</f>
        <v>0.90672664962669036</v>
      </c>
      <c r="Z518">
        <f t="shared" si="93"/>
        <v>0</v>
      </c>
      <c r="AA518">
        <f>PMTable!Q516</f>
        <v>0.87679663871819258</v>
      </c>
      <c r="AB518">
        <f t="shared" si="94"/>
        <v>0</v>
      </c>
      <c r="AC518">
        <f>PMTable!R516</f>
        <v>0.98615042483052395</v>
      </c>
      <c r="AD518">
        <f t="shared" si="95"/>
        <v>0</v>
      </c>
    </row>
    <row r="519" spans="2:30" x14ac:dyDescent="0.25">
      <c r="B519">
        <v>514</v>
      </c>
      <c r="C519">
        <f>PMTable!W517</f>
        <v>2000</v>
      </c>
      <c r="D519">
        <f t="shared" ref="D519:D582" si="96">IF(C519&lt;$C$4,1,0)</f>
        <v>1</v>
      </c>
      <c r="E519">
        <f>PMTable!X517</f>
        <v>3400</v>
      </c>
      <c r="F519">
        <f t="shared" ref="F519:F582" si="97">IF(E519&lt;$E$4,1,0)</f>
        <v>1</v>
      </c>
      <c r="G519">
        <f>PMTable!Y517</f>
        <v>2200</v>
      </c>
      <c r="H519">
        <f t="shared" ref="H519:H582" si="98">IF(G519&lt;$G$4,1,0)</f>
        <v>1</v>
      </c>
      <c r="I519">
        <f>PMTable!Z517</f>
        <v>3600</v>
      </c>
      <c r="J519">
        <f t="shared" ref="J519:J582" si="99">IF(I519&lt;$I$4,1,0)</f>
        <v>1</v>
      </c>
      <c r="L519">
        <v>514</v>
      </c>
      <c r="M519">
        <f>PMTable!AE517</f>
        <v>56.322214835861402</v>
      </c>
      <c r="N519">
        <f t="shared" ref="N519:N582" si="100">IF(M519&lt;$M$4,1,0)</f>
        <v>0</v>
      </c>
      <c r="O519">
        <f>PMTable!AF517</f>
        <v>30</v>
      </c>
      <c r="P519">
        <f t="shared" ref="P519:P582" si="101">IF(O519&lt;$O$4,1,0)</f>
        <v>1</v>
      </c>
      <c r="Q519">
        <f>PMTable!AG517</f>
        <v>25.344085089113989</v>
      </c>
      <c r="R519">
        <f t="shared" ref="R519:R582" si="102">IF(Q519&lt;$Q$4,1,0)</f>
        <v>1</v>
      </c>
      <c r="S519">
        <f>PMTable!AH517</f>
        <v>3.3809920351807077</v>
      </c>
      <c r="T519">
        <f t="shared" ref="T519:T582" si="103">IF(S519&lt;$S$4,1,0)</f>
        <v>1</v>
      </c>
      <c r="V519">
        <v>514</v>
      </c>
      <c r="W519">
        <f>PMTable!O517</f>
        <v>0.73229217518941503</v>
      </c>
      <c r="X519">
        <f t="shared" ref="X519:X582" si="104">IF(W519&lt;$W$4,1,0)</f>
        <v>0</v>
      </c>
      <c r="Y519">
        <f>PMTable!P517</f>
        <v>0.83756971855299744</v>
      </c>
      <c r="Z519">
        <f t="shared" ref="Z519:Z582" si="105">IF(Y519&lt;$Y$4,1,0)</f>
        <v>0</v>
      </c>
      <c r="AA519">
        <f>PMTable!Q517</f>
        <v>0.90311429611366678</v>
      </c>
      <c r="AB519">
        <f t="shared" ref="AB519:AB582" si="106">IF(AA519&lt;$AA$4,1,0)</f>
        <v>0</v>
      </c>
      <c r="AC519">
        <f>PMTable!R517</f>
        <v>0.98976950272431552</v>
      </c>
      <c r="AD519">
        <f t="shared" ref="AD519:AD582" si="107">IF(AC519&lt;$AC$4,1,0)</f>
        <v>0</v>
      </c>
    </row>
    <row r="520" spans="2:30" x14ac:dyDescent="0.25">
      <c r="B520">
        <v>515</v>
      </c>
      <c r="C520">
        <f>PMTable!W518</f>
        <v>650</v>
      </c>
      <c r="D520">
        <f t="shared" si="96"/>
        <v>1</v>
      </c>
      <c r="E520">
        <f>PMTable!X518</f>
        <v>3000</v>
      </c>
      <c r="F520">
        <f t="shared" si="97"/>
        <v>1</v>
      </c>
      <c r="G520">
        <f>PMTable!Y518</f>
        <v>3400</v>
      </c>
      <c r="H520">
        <f t="shared" si="98"/>
        <v>1</v>
      </c>
      <c r="I520">
        <f>PMTable!Z518</f>
        <v>4700</v>
      </c>
      <c r="J520">
        <f t="shared" si="99"/>
        <v>1</v>
      </c>
      <c r="L520">
        <v>515</v>
      </c>
      <c r="M520">
        <f>PMTable!AE518</f>
        <v>19.685210627040579</v>
      </c>
      <c r="N520">
        <f t="shared" si="100"/>
        <v>1</v>
      </c>
      <c r="O520">
        <f>PMTable!AF518</f>
        <v>26</v>
      </c>
      <c r="P520">
        <f t="shared" si="101"/>
        <v>1</v>
      </c>
      <c r="Q520">
        <f>PMTable!AG518</f>
        <v>67.021223928248247</v>
      </c>
      <c r="R520">
        <f t="shared" si="102"/>
        <v>0</v>
      </c>
      <c r="S520">
        <f>PMTable!AH518</f>
        <v>6.8198803770830771</v>
      </c>
      <c r="T520">
        <f t="shared" si="103"/>
        <v>1</v>
      </c>
      <c r="V520">
        <v>515</v>
      </c>
      <c r="W520">
        <f>PMTable!O518</f>
        <v>0.92307452466006823</v>
      </c>
      <c r="X520">
        <f t="shared" si="104"/>
        <v>0</v>
      </c>
      <c r="Y520">
        <f>PMTable!P518</f>
        <v>0.84721534005842614</v>
      </c>
      <c r="Z520">
        <f t="shared" si="105"/>
        <v>0</v>
      </c>
      <c r="AA520">
        <f>PMTable!Q518</f>
        <v>0.81943553195692009</v>
      </c>
      <c r="AB520">
        <f t="shared" si="106"/>
        <v>0</v>
      </c>
      <c r="AC520">
        <f>PMTable!R518</f>
        <v>0.97276817739962984</v>
      </c>
      <c r="AD520">
        <f t="shared" si="107"/>
        <v>0</v>
      </c>
    </row>
    <row r="521" spans="2:30" x14ac:dyDescent="0.25">
      <c r="B521">
        <v>516</v>
      </c>
      <c r="C521">
        <f>PMTable!W519</f>
        <v>1400</v>
      </c>
      <c r="D521">
        <f t="shared" si="96"/>
        <v>1</v>
      </c>
      <c r="E521">
        <f>PMTable!X519</f>
        <v>2600</v>
      </c>
      <c r="F521">
        <f t="shared" si="97"/>
        <v>1</v>
      </c>
      <c r="G521">
        <f>PMTable!Y519</f>
        <v>1800</v>
      </c>
      <c r="H521">
        <f t="shared" si="98"/>
        <v>1</v>
      </c>
      <c r="I521">
        <f>PMTable!Z519</f>
        <v>2500</v>
      </c>
      <c r="J521">
        <f t="shared" si="99"/>
        <v>1</v>
      </c>
      <c r="L521">
        <v>516</v>
      </c>
      <c r="M521">
        <f>PMTable!AE519</f>
        <v>21.24042847750092</v>
      </c>
      <c r="N521">
        <f t="shared" si="100"/>
        <v>1</v>
      </c>
      <c r="O521">
        <f>PMTable!AF519</f>
        <v>35.308246649355652</v>
      </c>
      <c r="P521">
        <f t="shared" si="101"/>
        <v>1</v>
      </c>
      <c r="Q521">
        <f>PMTable!AG519</f>
        <v>18.015535064337652</v>
      </c>
      <c r="R521">
        <f t="shared" si="102"/>
        <v>1</v>
      </c>
      <c r="S521">
        <f>PMTable!AH519</f>
        <v>0</v>
      </c>
      <c r="T521">
        <f t="shared" si="103"/>
        <v>1</v>
      </c>
      <c r="V521">
        <v>516</v>
      </c>
      <c r="W521">
        <f>PMTable!O519</f>
        <v>0.79170747169404421</v>
      </c>
      <c r="X521">
        <f t="shared" si="104"/>
        <v>0</v>
      </c>
      <c r="Y521">
        <f>PMTable!P519</f>
        <v>0.87990953859262666</v>
      </c>
      <c r="Z521">
        <f t="shared" si="105"/>
        <v>0</v>
      </c>
      <c r="AA521">
        <f>PMTable!Q519</f>
        <v>0.94009239208186079</v>
      </c>
      <c r="AB521">
        <f t="shared" si="106"/>
        <v>0</v>
      </c>
      <c r="AC521">
        <f>PMTable!R519</f>
        <v>1</v>
      </c>
      <c r="AD521">
        <f t="shared" si="107"/>
        <v>0</v>
      </c>
    </row>
    <row r="522" spans="2:30" x14ac:dyDescent="0.25">
      <c r="B522">
        <v>517</v>
      </c>
      <c r="C522">
        <f>PMTable!W520</f>
        <v>1250</v>
      </c>
      <c r="D522">
        <f t="shared" si="96"/>
        <v>1</v>
      </c>
      <c r="E522">
        <f>PMTable!X520</f>
        <v>2400</v>
      </c>
      <c r="F522">
        <f t="shared" si="97"/>
        <v>1</v>
      </c>
      <c r="G522">
        <f>PMTable!Y520</f>
        <v>3800</v>
      </c>
      <c r="H522">
        <f t="shared" si="98"/>
        <v>1</v>
      </c>
      <c r="I522">
        <f>PMTable!Z520</f>
        <v>3600</v>
      </c>
      <c r="J522">
        <f t="shared" si="99"/>
        <v>1</v>
      </c>
      <c r="L522">
        <v>517</v>
      </c>
      <c r="M522">
        <f>PMTable!AE520</f>
        <v>59.10961407337193</v>
      </c>
      <c r="N522">
        <f t="shared" si="100"/>
        <v>0</v>
      </c>
      <c r="O522">
        <f>PMTable!AF520</f>
        <v>25.419675181936235</v>
      </c>
      <c r="P522">
        <f t="shared" si="101"/>
        <v>1</v>
      </c>
      <c r="Q522">
        <f>PMTable!AG520</f>
        <v>53.743436658855344</v>
      </c>
      <c r="R522">
        <f t="shared" si="102"/>
        <v>1</v>
      </c>
      <c r="S522">
        <f>PMTable!AH520</f>
        <v>5.6034693148241956</v>
      </c>
      <c r="T522">
        <f t="shared" si="103"/>
        <v>1</v>
      </c>
      <c r="V522">
        <v>517</v>
      </c>
      <c r="W522">
        <f>PMTable!O520</f>
        <v>0.81230053975808936</v>
      </c>
      <c r="X522">
        <f t="shared" si="104"/>
        <v>0</v>
      </c>
      <c r="Y522">
        <f>PMTable!P520</f>
        <v>0.89677915157105981</v>
      </c>
      <c r="Z522">
        <f t="shared" si="105"/>
        <v>0</v>
      </c>
      <c r="AA522">
        <f>PMTable!Q520</f>
        <v>0.80855672375306253</v>
      </c>
      <c r="AB522">
        <f t="shared" si="106"/>
        <v>0</v>
      </c>
      <c r="AC522">
        <f>PMTable!R520</f>
        <v>0.9848602412280979</v>
      </c>
      <c r="AD522">
        <f t="shared" si="107"/>
        <v>0</v>
      </c>
    </row>
    <row r="523" spans="2:30" x14ac:dyDescent="0.25">
      <c r="B523">
        <v>518</v>
      </c>
      <c r="C523">
        <f>PMTable!W521</f>
        <v>1250</v>
      </c>
      <c r="D523">
        <f t="shared" si="96"/>
        <v>1</v>
      </c>
      <c r="E523">
        <f>PMTable!X521</f>
        <v>3200</v>
      </c>
      <c r="F523">
        <f t="shared" si="97"/>
        <v>1</v>
      </c>
      <c r="G523">
        <f>PMTable!Y521</f>
        <v>2600</v>
      </c>
      <c r="H523">
        <f t="shared" si="98"/>
        <v>1</v>
      </c>
      <c r="I523">
        <f>PMTable!Z521</f>
        <v>4700</v>
      </c>
      <c r="J523">
        <f t="shared" si="99"/>
        <v>1</v>
      </c>
      <c r="L523">
        <v>518</v>
      </c>
      <c r="M523">
        <f>PMTable!AE521</f>
        <v>50.887463723059362</v>
      </c>
      <c r="N523">
        <f t="shared" si="100"/>
        <v>1</v>
      </c>
      <c r="O523">
        <f>PMTable!AF521</f>
        <v>37.080232265075601</v>
      </c>
      <c r="P523">
        <f t="shared" si="101"/>
        <v>1</v>
      </c>
      <c r="Q523">
        <f>PMTable!AG521</f>
        <v>29.651209680154647</v>
      </c>
      <c r="R523">
        <f t="shared" si="102"/>
        <v>1</v>
      </c>
      <c r="S523">
        <f>PMTable!AH521</f>
        <v>4</v>
      </c>
      <c r="T523">
        <f t="shared" si="103"/>
        <v>1</v>
      </c>
      <c r="V523">
        <v>518</v>
      </c>
      <c r="W523">
        <f>PMTable!O521</f>
        <v>0.79592096590507833</v>
      </c>
      <c r="X523">
        <f t="shared" si="104"/>
        <v>0</v>
      </c>
      <c r="Y523">
        <f>PMTable!P521</f>
        <v>0.86399140350957437</v>
      </c>
      <c r="Z523">
        <f t="shared" si="105"/>
        <v>0</v>
      </c>
      <c r="AA523">
        <f>PMTable!Q521</f>
        <v>0.91274353983034473</v>
      </c>
      <c r="AB523">
        <f t="shared" si="106"/>
        <v>0</v>
      </c>
      <c r="AC523">
        <f>PMTable!R521</f>
        <v>0.98358657213029344</v>
      </c>
      <c r="AD523">
        <f t="shared" si="107"/>
        <v>0</v>
      </c>
    </row>
    <row r="524" spans="2:30" x14ac:dyDescent="0.25">
      <c r="B524">
        <v>519</v>
      </c>
      <c r="C524">
        <f>PMTable!W522</f>
        <v>2300</v>
      </c>
      <c r="D524">
        <f t="shared" si="96"/>
        <v>1</v>
      </c>
      <c r="E524">
        <f>PMTable!X522</f>
        <v>1800</v>
      </c>
      <c r="F524">
        <f t="shared" si="97"/>
        <v>1</v>
      </c>
      <c r="G524">
        <f>PMTable!Y522</f>
        <v>2600</v>
      </c>
      <c r="H524">
        <f t="shared" si="98"/>
        <v>1</v>
      </c>
      <c r="I524">
        <f>PMTable!Z522</f>
        <v>4700</v>
      </c>
      <c r="J524">
        <f t="shared" si="99"/>
        <v>1</v>
      </c>
      <c r="L524">
        <v>519</v>
      </c>
      <c r="M524">
        <f>PMTable!AE522</f>
        <v>68.599528827899817</v>
      </c>
      <c r="N524">
        <f t="shared" si="100"/>
        <v>0</v>
      </c>
      <c r="O524">
        <f>PMTable!AF522</f>
        <v>16.53243248840613</v>
      </c>
      <c r="P524">
        <f t="shared" si="101"/>
        <v>1</v>
      </c>
      <c r="Q524">
        <f>PMTable!AG522</f>
        <v>8.6621090621358334</v>
      </c>
      <c r="R524">
        <f t="shared" si="102"/>
        <v>1</v>
      </c>
      <c r="S524">
        <f>PMTable!AH522</f>
        <v>11.555414376988505</v>
      </c>
      <c r="T524">
        <f t="shared" si="103"/>
        <v>1</v>
      </c>
      <c r="V524">
        <v>519</v>
      </c>
      <c r="W524">
        <f>PMTable!O522</f>
        <v>0.67578464960627715</v>
      </c>
      <c r="X524">
        <f t="shared" si="104"/>
        <v>1</v>
      </c>
      <c r="Y524">
        <f>PMTable!P522</f>
        <v>0.94835749798474211</v>
      </c>
      <c r="Z524">
        <f t="shared" si="105"/>
        <v>0</v>
      </c>
      <c r="AA524">
        <f>PMTable!Q522</f>
        <v>0.91502652001917939</v>
      </c>
      <c r="AB524">
        <f t="shared" si="106"/>
        <v>0</v>
      </c>
      <c r="AC524">
        <f>PMTable!R522</f>
        <v>0.96691086127753445</v>
      </c>
      <c r="AD524">
        <f t="shared" si="107"/>
        <v>0</v>
      </c>
    </row>
    <row r="525" spans="2:30" x14ac:dyDescent="0.25">
      <c r="B525">
        <v>520</v>
      </c>
      <c r="C525">
        <f>PMTable!W523</f>
        <v>1250</v>
      </c>
      <c r="D525">
        <f t="shared" si="96"/>
        <v>1</v>
      </c>
      <c r="E525">
        <f>PMTable!X523</f>
        <v>1400</v>
      </c>
      <c r="F525">
        <f t="shared" si="97"/>
        <v>1</v>
      </c>
      <c r="G525">
        <f>PMTable!Y523</f>
        <v>3800</v>
      </c>
      <c r="H525">
        <f t="shared" si="98"/>
        <v>1</v>
      </c>
      <c r="I525">
        <f>PMTable!Z523</f>
        <v>3600</v>
      </c>
      <c r="J525">
        <f t="shared" si="99"/>
        <v>1</v>
      </c>
      <c r="L525">
        <v>520</v>
      </c>
      <c r="M525">
        <f>PMTable!AE523</f>
        <v>23.07614029556396</v>
      </c>
      <c r="N525">
        <f t="shared" si="100"/>
        <v>1</v>
      </c>
      <c r="O525">
        <f>PMTable!AF523</f>
        <v>19.608199902701848</v>
      </c>
      <c r="P525">
        <f t="shared" si="101"/>
        <v>1</v>
      </c>
      <c r="Q525">
        <f>PMTable!AG523</f>
        <v>25.360271880751938</v>
      </c>
      <c r="R525">
        <f t="shared" si="102"/>
        <v>1</v>
      </c>
      <c r="S525">
        <f>PMTable!AH523</f>
        <v>3.4429020720878958</v>
      </c>
      <c r="T525">
        <f t="shared" si="103"/>
        <v>1</v>
      </c>
      <c r="V525">
        <v>520</v>
      </c>
      <c r="W525">
        <f>PMTable!O523</f>
        <v>0.86768075366240915</v>
      </c>
      <c r="X525">
        <f t="shared" si="104"/>
        <v>0</v>
      </c>
      <c r="Y525">
        <f>PMTable!P523</f>
        <v>0.95645289033116287</v>
      </c>
      <c r="Z525">
        <f t="shared" si="105"/>
        <v>0</v>
      </c>
      <c r="AA525">
        <f>PMTable!Q523</f>
        <v>0.90100998762283446</v>
      </c>
      <c r="AB525">
        <f t="shared" si="106"/>
        <v>0</v>
      </c>
      <c r="AC525">
        <f>PMTable!R523</f>
        <v>0.98846860402383496</v>
      </c>
      <c r="AD525">
        <f t="shared" si="107"/>
        <v>0</v>
      </c>
    </row>
    <row r="526" spans="2:30" x14ac:dyDescent="0.25">
      <c r="B526">
        <v>521</v>
      </c>
      <c r="C526">
        <f>PMTable!W524</f>
        <v>1550</v>
      </c>
      <c r="D526">
        <f t="shared" si="96"/>
        <v>1</v>
      </c>
      <c r="E526">
        <f>PMTable!X524</f>
        <v>2600</v>
      </c>
      <c r="F526">
        <f t="shared" si="97"/>
        <v>1</v>
      </c>
      <c r="G526">
        <f>PMTable!Y524</f>
        <v>3000</v>
      </c>
      <c r="H526">
        <f t="shared" si="98"/>
        <v>1</v>
      </c>
      <c r="I526">
        <f>PMTable!Z524</f>
        <v>4700</v>
      </c>
      <c r="J526">
        <f t="shared" si="99"/>
        <v>1</v>
      </c>
      <c r="L526">
        <v>521</v>
      </c>
      <c r="M526">
        <f>PMTable!AE524</f>
        <v>58.922231257899796</v>
      </c>
      <c r="N526">
        <f t="shared" si="100"/>
        <v>0</v>
      </c>
      <c r="O526">
        <f>PMTable!AF524</f>
        <v>45.037183678679519</v>
      </c>
      <c r="P526">
        <f t="shared" si="101"/>
        <v>1</v>
      </c>
      <c r="Q526">
        <f>PMTable!AG524</f>
        <v>49.235929199767995</v>
      </c>
      <c r="R526">
        <f t="shared" si="102"/>
        <v>1</v>
      </c>
      <c r="S526">
        <f>PMTable!AH524</f>
        <v>4</v>
      </c>
      <c r="T526">
        <f t="shared" si="103"/>
        <v>1</v>
      </c>
      <c r="V526">
        <v>521</v>
      </c>
      <c r="W526">
        <f>PMTable!O524</f>
        <v>0.77101340969677545</v>
      </c>
      <c r="X526">
        <f t="shared" si="104"/>
        <v>0</v>
      </c>
      <c r="Y526">
        <f>PMTable!P524</f>
        <v>0.85303389621952919</v>
      </c>
      <c r="Z526">
        <f t="shared" si="105"/>
        <v>0</v>
      </c>
      <c r="AA526">
        <f>PMTable!Q524</f>
        <v>0.82967656482712282</v>
      </c>
      <c r="AB526">
        <f t="shared" si="106"/>
        <v>0</v>
      </c>
      <c r="AC526">
        <f>PMTable!R524</f>
        <v>0.98336346833262478</v>
      </c>
      <c r="AD526">
        <f t="shared" si="107"/>
        <v>0</v>
      </c>
    </row>
    <row r="527" spans="2:30" x14ac:dyDescent="0.25">
      <c r="B527">
        <v>522</v>
      </c>
      <c r="C527">
        <f>PMTable!W525</f>
        <v>800</v>
      </c>
      <c r="D527">
        <f t="shared" si="96"/>
        <v>1</v>
      </c>
      <c r="E527">
        <f>PMTable!X525</f>
        <v>1600</v>
      </c>
      <c r="F527">
        <f t="shared" si="97"/>
        <v>1</v>
      </c>
      <c r="G527">
        <f>PMTable!Y525</f>
        <v>3000</v>
      </c>
      <c r="H527">
        <f t="shared" si="98"/>
        <v>1</v>
      </c>
      <c r="I527">
        <f>PMTable!Z525</f>
        <v>2500</v>
      </c>
      <c r="J527">
        <f t="shared" si="99"/>
        <v>1</v>
      </c>
      <c r="L527">
        <v>522</v>
      </c>
      <c r="M527">
        <f>PMTable!AE525</f>
        <v>19.824109971951447</v>
      </c>
      <c r="N527">
        <f t="shared" si="100"/>
        <v>1</v>
      </c>
      <c r="O527">
        <f>PMTable!AF525</f>
        <v>20.734369798012182</v>
      </c>
      <c r="P527">
        <f t="shared" si="101"/>
        <v>1</v>
      </c>
      <c r="Q527">
        <f>PMTable!AG525</f>
        <v>49.33836788333938</v>
      </c>
      <c r="R527">
        <f t="shared" si="102"/>
        <v>1</v>
      </c>
      <c r="S527">
        <f>PMTable!AH525</f>
        <v>0</v>
      </c>
      <c r="T527">
        <f t="shared" si="103"/>
        <v>1</v>
      </c>
      <c r="V527">
        <v>522</v>
      </c>
      <c r="W527">
        <f>PMTable!O525</f>
        <v>0.90884255559159466</v>
      </c>
      <c r="X527">
        <f t="shared" si="104"/>
        <v>0</v>
      </c>
      <c r="Y527">
        <f>PMTable!P525</f>
        <v>0.94019274468218184</v>
      </c>
      <c r="Z527">
        <f t="shared" si="105"/>
        <v>0</v>
      </c>
      <c r="AA527">
        <f>PMTable!Q525</f>
        <v>0.87433432795201149</v>
      </c>
      <c r="AB527">
        <f t="shared" si="106"/>
        <v>0</v>
      </c>
      <c r="AC527">
        <f>PMTable!R525</f>
        <v>1</v>
      </c>
      <c r="AD527">
        <f t="shared" si="107"/>
        <v>0</v>
      </c>
    </row>
    <row r="528" spans="2:30" x14ac:dyDescent="0.25">
      <c r="B528">
        <v>523</v>
      </c>
      <c r="C528">
        <f>PMTable!W526</f>
        <v>1850</v>
      </c>
      <c r="D528">
        <f t="shared" si="96"/>
        <v>1</v>
      </c>
      <c r="E528">
        <f>PMTable!X526</f>
        <v>3200</v>
      </c>
      <c r="F528">
        <f t="shared" si="97"/>
        <v>1</v>
      </c>
      <c r="G528">
        <f>PMTable!Y526</f>
        <v>2600</v>
      </c>
      <c r="H528">
        <f t="shared" si="98"/>
        <v>1</v>
      </c>
      <c r="I528">
        <f>PMTable!Z526</f>
        <v>2500</v>
      </c>
      <c r="J528">
        <f t="shared" si="99"/>
        <v>1</v>
      </c>
      <c r="L528">
        <v>523</v>
      </c>
      <c r="M528">
        <f>PMTable!AE526</f>
        <v>26.648754735944792</v>
      </c>
      <c r="N528">
        <f t="shared" si="100"/>
        <v>1</v>
      </c>
      <c r="O528">
        <f>PMTable!AF526</f>
        <v>43.951753074423145</v>
      </c>
      <c r="P528">
        <f t="shared" si="101"/>
        <v>1</v>
      </c>
      <c r="Q528">
        <f>PMTable!AG526</f>
        <v>41.408351590471376</v>
      </c>
      <c r="R528">
        <f t="shared" si="102"/>
        <v>1</v>
      </c>
      <c r="S528">
        <f>PMTable!AH526</f>
        <v>0</v>
      </c>
      <c r="T528">
        <f t="shared" si="103"/>
        <v>1</v>
      </c>
      <c r="V528">
        <v>523</v>
      </c>
      <c r="W528">
        <f>PMTable!O526</f>
        <v>0.7214810181672533</v>
      </c>
      <c r="X528">
        <f t="shared" si="104"/>
        <v>0</v>
      </c>
      <c r="Y528">
        <f>PMTable!P526</f>
        <v>0.92988261514721104</v>
      </c>
      <c r="Z528">
        <f t="shared" si="105"/>
        <v>0</v>
      </c>
      <c r="AA528">
        <f>PMTable!Q526</f>
        <v>0.86862529446589387</v>
      </c>
      <c r="AB528">
        <f t="shared" si="106"/>
        <v>0</v>
      </c>
      <c r="AC528">
        <f>PMTable!R526</f>
        <v>1</v>
      </c>
      <c r="AD528">
        <f t="shared" si="107"/>
        <v>0</v>
      </c>
    </row>
    <row r="529" spans="2:30" x14ac:dyDescent="0.25">
      <c r="B529">
        <v>524</v>
      </c>
      <c r="C529">
        <f>PMTable!W527</f>
        <v>1550</v>
      </c>
      <c r="D529">
        <f t="shared" si="96"/>
        <v>1</v>
      </c>
      <c r="E529">
        <f>PMTable!X527</f>
        <v>2200</v>
      </c>
      <c r="F529">
        <f t="shared" si="97"/>
        <v>1</v>
      </c>
      <c r="G529">
        <f>PMTable!Y527</f>
        <v>3000</v>
      </c>
      <c r="H529">
        <f t="shared" si="98"/>
        <v>1</v>
      </c>
      <c r="I529">
        <f>PMTable!Z527</f>
        <v>4700</v>
      </c>
      <c r="J529">
        <f t="shared" si="99"/>
        <v>1</v>
      </c>
      <c r="L529">
        <v>524</v>
      </c>
      <c r="M529">
        <f>PMTable!AE527</f>
        <v>23.014164205729465</v>
      </c>
      <c r="N529">
        <f t="shared" si="100"/>
        <v>1</v>
      </c>
      <c r="O529">
        <f>PMTable!AF527</f>
        <v>18.070751423296439</v>
      </c>
      <c r="P529">
        <f t="shared" si="101"/>
        <v>1</v>
      </c>
      <c r="Q529">
        <f>PMTable!AG527</f>
        <v>63.983426474257151</v>
      </c>
      <c r="R529">
        <f t="shared" si="102"/>
        <v>0</v>
      </c>
      <c r="S529">
        <f>PMTable!AH527</f>
        <v>19.57997030597538</v>
      </c>
      <c r="T529">
        <f t="shared" si="103"/>
        <v>1</v>
      </c>
      <c r="V529">
        <v>524</v>
      </c>
      <c r="W529">
        <f>PMTable!O527</f>
        <v>0.78674377210518032</v>
      </c>
      <c r="X529">
        <f t="shared" si="104"/>
        <v>0</v>
      </c>
      <c r="Y529">
        <f>PMTable!P527</f>
        <v>0.91818789391759614</v>
      </c>
      <c r="Z529">
        <f t="shared" si="105"/>
        <v>0</v>
      </c>
      <c r="AA529">
        <f>PMTable!Q527</f>
        <v>0.81412971241959609</v>
      </c>
      <c r="AB529">
        <f t="shared" si="106"/>
        <v>0</v>
      </c>
      <c r="AC529">
        <f>PMTable!R527</f>
        <v>0.95754607512287571</v>
      </c>
      <c r="AD529">
        <f t="shared" si="107"/>
        <v>0</v>
      </c>
    </row>
    <row r="530" spans="2:30" x14ac:dyDescent="0.25">
      <c r="B530">
        <v>525</v>
      </c>
      <c r="C530">
        <f>PMTable!W528</f>
        <v>1550</v>
      </c>
      <c r="D530">
        <f t="shared" si="96"/>
        <v>1</v>
      </c>
      <c r="E530">
        <f>PMTable!X528</f>
        <v>3400</v>
      </c>
      <c r="F530">
        <f t="shared" si="97"/>
        <v>1</v>
      </c>
      <c r="G530">
        <f>PMTable!Y528</f>
        <v>1400</v>
      </c>
      <c r="H530">
        <f t="shared" si="98"/>
        <v>1</v>
      </c>
      <c r="I530">
        <f>PMTable!Z528</f>
        <v>4700</v>
      </c>
      <c r="J530">
        <f t="shared" si="99"/>
        <v>1</v>
      </c>
      <c r="L530">
        <v>525</v>
      </c>
      <c r="M530">
        <f>PMTable!AE528</f>
        <v>25.844151550647581</v>
      </c>
      <c r="N530">
        <f t="shared" si="100"/>
        <v>1</v>
      </c>
      <c r="O530">
        <f>PMTable!AF528</f>
        <v>36.769445642734546</v>
      </c>
      <c r="P530">
        <f t="shared" si="101"/>
        <v>1</v>
      </c>
      <c r="Q530">
        <f>PMTable!AG528</f>
        <v>8.1568251860248893</v>
      </c>
      <c r="R530">
        <f t="shared" si="102"/>
        <v>1</v>
      </c>
      <c r="S530">
        <f>PMTable!AH528</f>
        <v>4</v>
      </c>
      <c r="T530">
        <f t="shared" si="103"/>
        <v>1</v>
      </c>
      <c r="V530">
        <v>525</v>
      </c>
      <c r="W530">
        <f>PMTable!O528</f>
        <v>0.77063816718136613</v>
      </c>
      <c r="X530">
        <f t="shared" si="104"/>
        <v>0</v>
      </c>
      <c r="Y530">
        <f>PMTable!P528</f>
        <v>0.84768012147668892</v>
      </c>
      <c r="Z530">
        <f t="shared" si="105"/>
        <v>0</v>
      </c>
      <c r="AA530">
        <f>PMTable!Q528</f>
        <v>0.97234835831902</v>
      </c>
      <c r="AB530">
        <f t="shared" si="106"/>
        <v>0</v>
      </c>
      <c r="AC530">
        <f>PMTable!R528</f>
        <v>0.98088785369875831</v>
      </c>
      <c r="AD530">
        <f t="shared" si="107"/>
        <v>0</v>
      </c>
    </row>
    <row r="531" spans="2:30" x14ac:dyDescent="0.25">
      <c r="B531">
        <v>526</v>
      </c>
      <c r="C531">
        <f>PMTable!W529</f>
        <v>2150</v>
      </c>
      <c r="D531">
        <f t="shared" si="96"/>
        <v>1</v>
      </c>
      <c r="E531">
        <f>PMTable!X529</f>
        <v>1800</v>
      </c>
      <c r="F531">
        <f t="shared" si="97"/>
        <v>1</v>
      </c>
      <c r="G531">
        <f>PMTable!Y529</f>
        <v>3000</v>
      </c>
      <c r="H531">
        <f t="shared" si="98"/>
        <v>1</v>
      </c>
      <c r="I531">
        <f>PMTable!Z529</f>
        <v>2500</v>
      </c>
      <c r="J531">
        <f t="shared" si="99"/>
        <v>1</v>
      </c>
      <c r="L531">
        <v>526</v>
      </c>
      <c r="M531">
        <f>PMTable!AE529</f>
        <v>116.3220624856299</v>
      </c>
      <c r="N531">
        <f t="shared" si="100"/>
        <v>0</v>
      </c>
      <c r="O531">
        <f>PMTable!AF529</f>
        <v>16.365343947492345</v>
      </c>
      <c r="P531">
        <f t="shared" si="101"/>
        <v>1</v>
      </c>
      <c r="Q531">
        <f>PMTable!AG529</f>
        <v>50.584573735416136</v>
      </c>
      <c r="R531">
        <f t="shared" si="102"/>
        <v>1</v>
      </c>
      <c r="S531">
        <f>PMTable!AH529</f>
        <v>0</v>
      </c>
      <c r="T531">
        <f t="shared" si="103"/>
        <v>1</v>
      </c>
      <c r="V531">
        <v>526</v>
      </c>
      <c r="W531">
        <f>PMTable!O529</f>
        <v>0.66280976431313821</v>
      </c>
      <c r="X531">
        <f t="shared" si="104"/>
        <v>1</v>
      </c>
      <c r="Y531">
        <f>PMTable!P529</f>
        <v>0.9687302134714576</v>
      </c>
      <c r="Z531">
        <f t="shared" si="105"/>
        <v>0</v>
      </c>
      <c r="AA531">
        <f>PMTable!Q529</f>
        <v>0.84863575742458086</v>
      </c>
      <c r="AB531">
        <f t="shared" si="106"/>
        <v>0</v>
      </c>
      <c r="AC531">
        <f>PMTable!R529</f>
        <v>1</v>
      </c>
      <c r="AD531">
        <f t="shared" si="107"/>
        <v>0</v>
      </c>
    </row>
    <row r="532" spans="2:30" x14ac:dyDescent="0.25">
      <c r="B532">
        <v>527</v>
      </c>
      <c r="C532">
        <f>PMTable!W530</f>
        <v>1550</v>
      </c>
      <c r="D532">
        <f t="shared" si="96"/>
        <v>1</v>
      </c>
      <c r="E532">
        <f>PMTable!X530</f>
        <v>2800</v>
      </c>
      <c r="F532">
        <f t="shared" si="97"/>
        <v>1</v>
      </c>
      <c r="G532">
        <f>PMTable!Y530</f>
        <v>1400</v>
      </c>
      <c r="H532">
        <f t="shared" si="98"/>
        <v>1</v>
      </c>
      <c r="I532">
        <f>PMTable!Z530</f>
        <v>2500</v>
      </c>
      <c r="J532">
        <f t="shared" si="99"/>
        <v>1</v>
      </c>
      <c r="L532">
        <v>527</v>
      </c>
      <c r="M532">
        <f>PMTable!AE530</f>
        <v>53.186082731127911</v>
      </c>
      <c r="N532">
        <f t="shared" si="100"/>
        <v>1</v>
      </c>
      <c r="O532">
        <f>PMTable!AF530</f>
        <v>48.147902683935754</v>
      </c>
      <c r="P532">
        <f t="shared" si="101"/>
        <v>1</v>
      </c>
      <c r="Q532">
        <f>PMTable!AG530</f>
        <v>12.25221403537471</v>
      </c>
      <c r="R532">
        <f t="shared" si="102"/>
        <v>1</v>
      </c>
      <c r="S532">
        <f>PMTable!AH530</f>
        <v>0</v>
      </c>
      <c r="T532">
        <f t="shared" si="103"/>
        <v>1</v>
      </c>
      <c r="V532">
        <v>527</v>
      </c>
      <c r="W532">
        <f>PMTable!O530</f>
        <v>0.78925594686093248</v>
      </c>
      <c r="X532">
        <f t="shared" si="104"/>
        <v>0</v>
      </c>
      <c r="Y532">
        <f>PMTable!P530</f>
        <v>0.92540505921940841</v>
      </c>
      <c r="Z532">
        <f t="shared" si="105"/>
        <v>0</v>
      </c>
      <c r="AA532">
        <f>PMTable!Q530</f>
        <v>0.96687522922924929</v>
      </c>
      <c r="AB532">
        <f t="shared" si="106"/>
        <v>0</v>
      </c>
      <c r="AC532">
        <f>PMTable!R530</f>
        <v>1</v>
      </c>
      <c r="AD532">
        <f t="shared" si="107"/>
        <v>0</v>
      </c>
    </row>
    <row r="533" spans="2:30" x14ac:dyDescent="0.25">
      <c r="B533">
        <v>528</v>
      </c>
      <c r="C533">
        <f>PMTable!W531</f>
        <v>2000</v>
      </c>
      <c r="D533">
        <f t="shared" si="96"/>
        <v>1</v>
      </c>
      <c r="E533">
        <f>PMTable!X531</f>
        <v>2200</v>
      </c>
      <c r="F533">
        <f t="shared" si="97"/>
        <v>1</v>
      </c>
      <c r="G533">
        <f>PMTable!Y531</f>
        <v>1400</v>
      </c>
      <c r="H533">
        <f t="shared" si="98"/>
        <v>1</v>
      </c>
      <c r="I533">
        <f>PMTable!Z531</f>
        <v>2500</v>
      </c>
      <c r="J533">
        <f t="shared" si="99"/>
        <v>1</v>
      </c>
      <c r="L533">
        <v>528</v>
      </c>
      <c r="M533">
        <f>PMTable!AE531</f>
        <v>71.805897200984973</v>
      </c>
      <c r="N533">
        <f t="shared" si="100"/>
        <v>0</v>
      </c>
      <c r="O533">
        <f>PMTable!AF531</f>
        <v>18</v>
      </c>
      <c r="P533">
        <f t="shared" si="101"/>
        <v>1</v>
      </c>
      <c r="Q533">
        <f>PMTable!AG531</f>
        <v>3.3157923701269318</v>
      </c>
      <c r="R533">
        <f t="shared" si="102"/>
        <v>1</v>
      </c>
      <c r="S533">
        <f>PMTable!AH531</f>
        <v>0</v>
      </c>
      <c r="T533">
        <f t="shared" si="103"/>
        <v>1</v>
      </c>
      <c r="V533">
        <v>528</v>
      </c>
      <c r="W533">
        <f>PMTable!O531</f>
        <v>0.71687253920509941</v>
      </c>
      <c r="X533">
        <f t="shared" si="104"/>
        <v>0</v>
      </c>
      <c r="Y533">
        <f>PMTable!P531</f>
        <v>0.9462510260027639</v>
      </c>
      <c r="Z533">
        <f t="shared" si="105"/>
        <v>0</v>
      </c>
      <c r="AA533">
        <f>PMTable!Q531</f>
        <v>0.98408594479060141</v>
      </c>
      <c r="AB533">
        <f t="shared" si="106"/>
        <v>0</v>
      </c>
      <c r="AC533">
        <f>PMTable!R531</f>
        <v>1</v>
      </c>
      <c r="AD533">
        <f t="shared" si="107"/>
        <v>0</v>
      </c>
    </row>
    <row r="534" spans="2:30" x14ac:dyDescent="0.25">
      <c r="B534">
        <v>529</v>
      </c>
      <c r="C534">
        <f>PMTable!W532</f>
        <v>1550</v>
      </c>
      <c r="D534">
        <f t="shared" si="96"/>
        <v>1</v>
      </c>
      <c r="E534">
        <f>PMTable!X532</f>
        <v>3200</v>
      </c>
      <c r="F534">
        <f t="shared" si="97"/>
        <v>1</v>
      </c>
      <c r="G534">
        <f>PMTable!Y532</f>
        <v>1800</v>
      </c>
      <c r="H534">
        <f t="shared" si="98"/>
        <v>1</v>
      </c>
      <c r="I534">
        <f>PMTable!Z532</f>
        <v>2500</v>
      </c>
      <c r="J534">
        <f t="shared" si="99"/>
        <v>1</v>
      </c>
      <c r="L534">
        <v>529</v>
      </c>
      <c r="M534">
        <f>PMTable!AE532</f>
        <v>18</v>
      </c>
      <c r="N534">
        <f t="shared" si="100"/>
        <v>1</v>
      </c>
      <c r="O534">
        <f>PMTable!AF532</f>
        <v>40.491542336220363</v>
      </c>
      <c r="P534">
        <f t="shared" si="101"/>
        <v>1</v>
      </c>
      <c r="Q534">
        <f>PMTable!AG532</f>
        <v>17.391898342771796</v>
      </c>
      <c r="R534">
        <f t="shared" si="102"/>
        <v>1</v>
      </c>
      <c r="S534">
        <f>PMTable!AH532</f>
        <v>0</v>
      </c>
      <c r="T534">
        <f t="shared" si="103"/>
        <v>1</v>
      </c>
      <c r="V534">
        <v>529</v>
      </c>
      <c r="W534">
        <f>PMTable!O532</f>
        <v>0.79579395821758148</v>
      </c>
      <c r="X534">
        <f t="shared" si="104"/>
        <v>0</v>
      </c>
      <c r="Y534">
        <f>PMTable!P532</f>
        <v>0.86803438791174115</v>
      </c>
      <c r="Z534">
        <f t="shared" si="105"/>
        <v>0</v>
      </c>
      <c r="AA534">
        <f>PMTable!Q532</f>
        <v>0.94089773510688302</v>
      </c>
      <c r="AB534">
        <f t="shared" si="106"/>
        <v>0</v>
      </c>
      <c r="AC534">
        <f>PMTable!R532</f>
        <v>1</v>
      </c>
      <c r="AD534">
        <f t="shared" si="107"/>
        <v>0</v>
      </c>
    </row>
    <row r="535" spans="2:30" x14ac:dyDescent="0.25">
      <c r="B535">
        <v>530</v>
      </c>
      <c r="C535">
        <f>PMTable!W533</f>
        <v>1700</v>
      </c>
      <c r="D535">
        <f t="shared" si="96"/>
        <v>1</v>
      </c>
      <c r="E535">
        <f>PMTable!X533</f>
        <v>4400</v>
      </c>
      <c r="F535">
        <f t="shared" si="97"/>
        <v>1</v>
      </c>
      <c r="G535">
        <f>PMTable!Y533</f>
        <v>3000</v>
      </c>
      <c r="H535">
        <f t="shared" si="98"/>
        <v>1</v>
      </c>
      <c r="I535">
        <f>PMTable!Z533</f>
        <v>3600</v>
      </c>
      <c r="J535">
        <f t="shared" si="99"/>
        <v>1</v>
      </c>
      <c r="L535">
        <v>530</v>
      </c>
      <c r="M535">
        <f>PMTable!AE533</f>
        <v>48.188277633523775</v>
      </c>
      <c r="N535">
        <f t="shared" si="100"/>
        <v>1</v>
      </c>
      <c r="O535">
        <f>PMTable!AF533</f>
        <v>58.275233459789028</v>
      </c>
      <c r="P535">
        <f t="shared" si="101"/>
        <v>0</v>
      </c>
      <c r="Q535">
        <f>PMTable!AG533</f>
        <v>51.852241019268533</v>
      </c>
      <c r="R535">
        <f t="shared" si="102"/>
        <v>1</v>
      </c>
      <c r="S535">
        <f>PMTable!AH533</f>
        <v>2.9443373827550445</v>
      </c>
      <c r="T535">
        <f t="shared" si="103"/>
        <v>1</v>
      </c>
      <c r="V535">
        <v>530</v>
      </c>
      <c r="W535">
        <f>PMTable!O533</f>
        <v>0.74779276039332387</v>
      </c>
      <c r="X535">
        <f t="shared" si="104"/>
        <v>0</v>
      </c>
      <c r="Y535">
        <f>PMTable!P533</f>
        <v>0.82573646973793491</v>
      </c>
      <c r="Z535">
        <f t="shared" si="105"/>
        <v>0</v>
      </c>
      <c r="AA535">
        <f>PMTable!Q533</f>
        <v>0.81615354020686526</v>
      </c>
      <c r="AB535">
        <f t="shared" si="106"/>
        <v>0</v>
      </c>
      <c r="AC535">
        <f>PMTable!R533</f>
        <v>0.98804881665778654</v>
      </c>
      <c r="AD535">
        <f t="shared" si="107"/>
        <v>0</v>
      </c>
    </row>
    <row r="536" spans="2:30" x14ac:dyDescent="0.25">
      <c r="B536">
        <v>531</v>
      </c>
      <c r="C536">
        <f>PMTable!W534</f>
        <v>1850</v>
      </c>
      <c r="D536">
        <f t="shared" si="96"/>
        <v>1</v>
      </c>
      <c r="E536">
        <f>PMTable!X534</f>
        <v>2600</v>
      </c>
      <c r="F536">
        <f t="shared" si="97"/>
        <v>1</v>
      </c>
      <c r="G536">
        <f>PMTable!Y534</f>
        <v>1800</v>
      </c>
      <c r="H536">
        <f t="shared" si="98"/>
        <v>1</v>
      </c>
      <c r="I536">
        <f>PMTable!Z534</f>
        <v>2500</v>
      </c>
      <c r="J536">
        <f t="shared" si="99"/>
        <v>1</v>
      </c>
      <c r="L536">
        <v>531</v>
      </c>
      <c r="M536">
        <f>PMTable!AE534</f>
        <v>53.254259807563741</v>
      </c>
      <c r="N536">
        <f t="shared" si="100"/>
        <v>1</v>
      </c>
      <c r="O536">
        <f>PMTable!AF534</f>
        <v>56.898112447575727</v>
      </c>
      <c r="P536">
        <f t="shared" si="101"/>
        <v>0</v>
      </c>
      <c r="Q536">
        <f>PMTable!AG534</f>
        <v>16.446656037746489</v>
      </c>
      <c r="R536">
        <f t="shared" si="102"/>
        <v>1</v>
      </c>
      <c r="S536">
        <f>PMTable!AH534</f>
        <v>0</v>
      </c>
      <c r="T536">
        <f t="shared" si="103"/>
        <v>1</v>
      </c>
      <c r="V536">
        <v>531</v>
      </c>
      <c r="W536">
        <f>PMTable!O534</f>
        <v>0.77660559956666919</v>
      </c>
      <c r="X536">
        <f t="shared" si="104"/>
        <v>0</v>
      </c>
      <c r="Y536">
        <f>PMTable!P534</f>
        <v>0.87295197976929328</v>
      </c>
      <c r="Z536">
        <f t="shared" si="105"/>
        <v>0</v>
      </c>
      <c r="AA536">
        <f>PMTable!Q534</f>
        <v>0.92839716580382525</v>
      </c>
      <c r="AB536">
        <f t="shared" si="106"/>
        <v>0</v>
      </c>
      <c r="AC536">
        <f>PMTable!R534</f>
        <v>1</v>
      </c>
      <c r="AD536">
        <f t="shared" si="107"/>
        <v>0</v>
      </c>
    </row>
    <row r="537" spans="2:30" x14ac:dyDescent="0.25">
      <c r="B537">
        <v>532</v>
      </c>
      <c r="C537">
        <f>PMTable!W535</f>
        <v>1550</v>
      </c>
      <c r="D537">
        <f t="shared" si="96"/>
        <v>1</v>
      </c>
      <c r="E537">
        <f>PMTable!X535</f>
        <v>1400</v>
      </c>
      <c r="F537">
        <f t="shared" si="97"/>
        <v>1</v>
      </c>
      <c r="G537">
        <f>PMTable!Y535</f>
        <v>3000</v>
      </c>
      <c r="H537">
        <f t="shared" si="98"/>
        <v>1</v>
      </c>
      <c r="I537">
        <f>PMTable!Z535</f>
        <v>4700</v>
      </c>
      <c r="J537">
        <f t="shared" si="99"/>
        <v>1</v>
      </c>
      <c r="L537">
        <v>532</v>
      </c>
      <c r="M537">
        <f>PMTable!AE535</f>
        <v>18</v>
      </c>
      <c r="N537">
        <f t="shared" si="100"/>
        <v>1</v>
      </c>
      <c r="O537">
        <f>PMTable!AF535</f>
        <v>24.331964704703005</v>
      </c>
      <c r="P537">
        <f t="shared" si="101"/>
        <v>1</v>
      </c>
      <c r="Q537">
        <f>PMTable!AG535</f>
        <v>20.337756596335836</v>
      </c>
      <c r="R537">
        <f t="shared" si="102"/>
        <v>1</v>
      </c>
      <c r="S537">
        <f>PMTable!AH535</f>
        <v>11.373276674832345</v>
      </c>
      <c r="T537">
        <f t="shared" si="103"/>
        <v>1</v>
      </c>
      <c r="V537">
        <v>532</v>
      </c>
      <c r="W537">
        <f>PMTable!O535</f>
        <v>0.80853256474559221</v>
      </c>
      <c r="X537">
        <f t="shared" si="104"/>
        <v>0</v>
      </c>
      <c r="Y537">
        <f>PMTable!P535</f>
        <v>0.94725515972166097</v>
      </c>
      <c r="Z537">
        <f t="shared" si="105"/>
        <v>0</v>
      </c>
      <c r="AA537">
        <f>PMTable!Q535</f>
        <v>0.89066213852091836</v>
      </c>
      <c r="AB537">
        <f t="shared" si="106"/>
        <v>0</v>
      </c>
      <c r="AC537">
        <f>PMTable!R535</f>
        <v>0.96929594743898917</v>
      </c>
      <c r="AD537">
        <f t="shared" si="107"/>
        <v>0</v>
      </c>
    </row>
    <row r="538" spans="2:30" x14ac:dyDescent="0.25">
      <c r="B538">
        <v>533</v>
      </c>
      <c r="C538">
        <f>PMTable!W536</f>
        <v>2000</v>
      </c>
      <c r="D538">
        <f t="shared" si="96"/>
        <v>1</v>
      </c>
      <c r="E538">
        <f>PMTable!X536</f>
        <v>3000</v>
      </c>
      <c r="F538">
        <f t="shared" si="97"/>
        <v>1</v>
      </c>
      <c r="G538">
        <f>PMTable!Y536</f>
        <v>3000</v>
      </c>
      <c r="H538">
        <f t="shared" si="98"/>
        <v>1</v>
      </c>
      <c r="I538">
        <f>PMTable!Z536</f>
        <v>2500</v>
      </c>
      <c r="J538">
        <f t="shared" si="99"/>
        <v>1</v>
      </c>
      <c r="L538">
        <v>533</v>
      </c>
      <c r="M538">
        <f>PMTable!AE536</f>
        <v>34.055995494665943</v>
      </c>
      <c r="N538">
        <f t="shared" si="100"/>
        <v>1</v>
      </c>
      <c r="O538">
        <f>PMTable!AF536</f>
        <v>32.270121840972834</v>
      </c>
      <c r="P538">
        <f t="shared" si="101"/>
        <v>1</v>
      </c>
      <c r="Q538">
        <f>PMTable!AG536</f>
        <v>59.918249578328755</v>
      </c>
      <c r="R538">
        <f t="shared" si="102"/>
        <v>0</v>
      </c>
      <c r="S538">
        <f>PMTable!AH536</f>
        <v>0</v>
      </c>
      <c r="T538">
        <f t="shared" si="103"/>
        <v>1</v>
      </c>
      <c r="V538">
        <v>533</v>
      </c>
      <c r="W538">
        <f>PMTable!O536</f>
        <v>0.7189270505248031</v>
      </c>
      <c r="X538">
        <f t="shared" si="104"/>
        <v>0</v>
      </c>
      <c r="Y538">
        <f>PMTable!P536</f>
        <v>0.88390233523011319</v>
      </c>
      <c r="Z538">
        <f t="shared" si="105"/>
        <v>0</v>
      </c>
      <c r="AA538">
        <f>PMTable!Q536</f>
        <v>0.83175821082448509</v>
      </c>
      <c r="AB538">
        <f t="shared" si="106"/>
        <v>0</v>
      </c>
      <c r="AC538">
        <f>PMTable!R536</f>
        <v>1</v>
      </c>
      <c r="AD538">
        <f t="shared" si="107"/>
        <v>0</v>
      </c>
    </row>
    <row r="539" spans="2:30" x14ac:dyDescent="0.25">
      <c r="B539">
        <v>534</v>
      </c>
      <c r="C539">
        <f>PMTable!W537</f>
        <v>1250</v>
      </c>
      <c r="D539">
        <f t="shared" si="96"/>
        <v>1</v>
      </c>
      <c r="E539">
        <f>PMTable!X537</f>
        <v>3000</v>
      </c>
      <c r="F539">
        <f t="shared" si="97"/>
        <v>1</v>
      </c>
      <c r="G539">
        <f>PMTable!Y537</f>
        <v>3400</v>
      </c>
      <c r="H539">
        <f t="shared" si="98"/>
        <v>1</v>
      </c>
      <c r="I539">
        <f>PMTable!Z537</f>
        <v>3600</v>
      </c>
      <c r="J539">
        <f t="shared" si="99"/>
        <v>1</v>
      </c>
      <c r="L539">
        <v>534</v>
      </c>
      <c r="M539">
        <f>PMTable!AE537</f>
        <v>28.094256432682663</v>
      </c>
      <c r="N539">
        <f t="shared" si="100"/>
        <v>1</v>
      </c>
      <c r="O539">
        <f>PMTable!AF537</f>
        <v>46.505675193102228</v>
      </c>
      <c r="P539">
        <f t="shared" si="101"/>
        <v>1</v>
      </c>
      <c r="Q539">
        <f>PMTable!AG537</f>
        <v>54.368516552934906</v>
      </c>
      <c r="R539">
        <f t="shared" si="102"/>
        <v>1</v>
      </c>
      <c r="S539">
        <f>PMTable!AH537</f>
        <v>3.3794435855622176</v>
      </c>
      <c r="T539">
        <f t="shared" si="103"/>
        <v>1</v>
      </c>
      <c r="V539">
        <v>534</v>
      </c>
      <c r="W539">
        <f>PMTable!O537</f>
        <v>0.85387492559784317</v>
      </c>
      <c r="X539">
        <f t="shared" si="104"/>
        <v>0</v>
      </c>
      <c r="Y539">
        <f>PMTable!P537</f>
        <v>0.89542139375737473</v>
      </c>
      <c r="Z539">
        <f t="shared" si="105"/>
        <v>0</v>
      </c>
      <c r="AA539">
        <f>PMTable!Q537</f>
        <v>0.88209392879623261</v>
      </c>
      <c r="AB539">
        <f t="shared" si="106"/>
        <v>0</v>
      </c>
      <c r="AC539">
        <f>PMTable!R537</f>
        <v>0.98991832839862781</v>
      </c>
      <c r="AD539">
        <f t="shared" si="107"/>
        <v>0</v>
      </c>
    </row>
    <row r="540" spans="2:30" x14ac:dyDescent="0.25">
      <c r="B540">
        <v>535</v>
      </c>
      <c r="C540">
        <f>PMTable!W538</f>
        <v>1850</v>
      </c>
      <c r="D540">
        <f t="shared" si="96"/>
        <v>1</v>
      </c>
      <c r="E540">
        <f>PMTable!X538</f>
        <v>3400</v>
      </c>
      <c r="F540">
        <f t="shared" si="97"/>
        <v>1</v>
      </c>
      <c r="G540">
        <f>PMTable!Y538</f>
        <v>2600</v>
      </c>
      <c r="H540">
        <f t="shared" si="98"/>
        <v>1</v>
      </c>
      <c r="I540">
        <f>PMTable!Z538</f>
        <v>4700</v>
      </c>
      <c r="J540">
        <f t="shared" si="99"/>
        <v>1</v>
      </c>
      <c r="L540">
        <v>535</v>
      </c>
      <c r="M540">
        <f>PMTable!AE538</f>
        <v>61.063433521151545</v>
      </c>
      <c r="N540">
        <f t="shared" si="100"/>
        <v>0</v>
      </c>
      <c r="O540">
        <f>PMTable!AF538</f>
        <v>43.122965484812859</v>
      </c>
      <c r="P540">
        <f t="shared" si="101"/>
        <v>1</v>
      </c>
      <c r="Q540">
        <f>PMTable!AG538</f>
        <v>60.563930173496779</v>
      </c>
      <c r="R540">
        <f t="shared" si="102"/>
        <v>0</v>
      </c>
      <c r="S540">
        <f>PMTable!AH538</f>
        <v>8.9130636666989425</v>
      </c>
      <c r="T540">
        <f t="shared" si="103"/>
        <v>1</v>
      </c>
      <c r="V540">
        <v>535</v>
      </c>
      <c r="W540">
        <f>PMTable!O538</f>
        <v>0.70545634605499086</v>
      </c>
      <c r="X540">
        <f t="shared" si="104"/>
        <v>0</v>
      </c>
      <c r="Y540">
        <f>PMTable!P538</f>
        <v>0.86209976267957766</v>
      </c>
      <c r="Z540">
        <f t="shared" si="105"/>
        <v>0</v>
      </c>
      <c r="AA540">
        <f>PMTable!Q538</f>
        <v>0.87066217103318977</v>
      </c>
      <c r="AB540">
        <f t="shared" si="106"/>
        <v>0</v>
      </c>
      <c r="AC540">
        <f>PMTable!R538</f>
        <v>0.97887159531474721</v>
      </c>
      <c r="AD540">
        <f t="shared" si="107"/>
        <v>0</v>
      </c>
    </row>
    <row r="541" spans="2:30" x14ac:dyDescent="0.25">
      <c r="B541">
        <v>536</v>
      </c>
      <c r="C541">
        <f>PMTable!W539</f>
        <v>1400</v>
      </c>
      <c r="D541">
        <f t="shared" si="96"/>
        <v>1</v>
      </c>
      <c r="E541">
        <f>PMTable!X539</f>
        <v>3800</v>
      </c>
      <c r="F541">
        <f t="shared" si="97"/>
        <v>1</v>
      </c>
      <c r="G541">
        <f>PMTable!Y539</f>
        <v>1800</v>
      </c>
      <c r="H541">
        <f t="shared" si="98"/>
        <v>1</v>
      </c>
      <c r="I541">
        <f>PMTable!Z539</f>
        <v>2500</v>
      </c>
      <c r="J541">
        <f t="shared" si="99"/>
        <v>1</v>
      </c>
      <c r="L541">
        <v>536</v>
      </c>
      <c r="M541">
        <f>PMTable!AE539</f>
        <v>60.031140810082974</v>
      </c>
      <c r="N541">
        <f t="shared" si="100"/>
        <v>0</v>
      </c>
      <c r="O541">
        <f>PMTable!AF539</f>
        <v>34</v>
      </c>
      <c r="P541">
        <f t="shared" si="101"/>
        <v>1</v>
      </c>
      <c r="Q541">
        <f>PMTable!AG539</f>
        <v>14.634892388486804</v>
      </c>
      <c r="R541">
        <f t="shared" si="102"/>
        <v>1</v>
      </c>
      <c r="S541">
        <f>PMTable!AH539</f>
        <v>0</v>
      </c>
      <c r="T541">
        <f t="shared" si="103"/>
        <v>1</v>
      </c>
      <c r="V541">
        <v>536</v>
      </c>
      <c r="W541">
        <f>PMTable!O539</f>
        <v>0.79515624742990254</v>
      </c>
      <c r="X541">
        <f t="shared" si="104"/>
        <v>0</v>
      </c>
      <c r="Y541">
        <f>PMTable!P539</f>
        <v>0.87951367071571396</v>
      </c>
      <c r="Z541">
        <f t="shared" si="105"/>
        <v>0</v>
      </c>
      <c r="AA541">
        <f>PMTable!Q539</f>
        <v>0.96709629523700136</v>
      </c>
      <c r="AB541">
        <f t="shared" si="106"/>
        <v>0</v>
      </c>
      <c r="AC541">
        <f>PMTable!R539</f>
        <v>1</v>
      </c>
      <c r="AD541">
        <f t="shared" si="107"/>
        <v>0</v>
      </c>
    </row>
    <row r="542" spans="2:30" x14ac:dyDescent="0.25">
      <c r="B542">
        <v>537</v>
      </c>
      <c r="C542">
        <f>PMTable!W540</f>
        <v>2150</v>
      </c>
      <c r="D542">
        <f t="shared" si="96"/>
        <v>1</v>
      </c>
      <c r="E542">
        <f>PMTable!X540</f>
        <v>3200</v>
      </c>
      <c r="F542">
        <f t="shared" si="97"/>
        <v>1</v>
      </c>
      <c r="G542">
        <f>PMTable!Y540</f>
        <v>1800</v>
      </c>
      <c r="H542">
        <f t="shared" si="98"/>
        <v>1</v>
      </c>
      <c r="I542">
        <f>PMTable!Z540</f>
        <v>4700</v>
      </c>
      <c r="J542">
        <f t="shared" si="99"/>
        <v>1</v>
      </c>
      <c r="L542">
        <v>537</v>
      </c>
      <c r="M542">
        <f>PMTable!AE540</f>
        <v>95.523442231504589</v>
      </c>
      <c r="N542">
        <f t="shared" si="100"/>
        <v>0</v>
      </c>
      <c r="O542">
        <f>PMTable!AF540</f>
        <v>45.232698322894564</v>
      </c>
      <c r="P542">
        <f t="shared" si="101"/>
        <v>1</v>
      </c>
      <c r="Q542">
        <f>PMTable!AG540</f>
        <v>18.761127909304417</v>
      </c>
      <c r="R542">
        <f t="shared" si="102"/>
        <v>1</v>
      </c>
      <c r="S542">
        <f>PMTable!AH540</f>
        <v>9.1727561525191419</v>
      </c>
      <c r="T542">
        <f t="shared" si="103"/>
        <v>1</v>
      </c>
      <c r="V542">
        <v>537</v>
      </c>
      <c r="W542">
        <f>PMTable!O540</f>
        <v>0.63964673148410645</v>
      </c>
      <c r="X542">
        <f t="shared" si="104"/>
        <v>1</v>
      </c>
      <c r="Y542">
        <f>PMTable!P540</f>
        <v>0.91000499315716643</v>
      </c>
      <c r="Z542">
        <f t="shared" si="105"/>
        <v>0</v>
      </c>
      <c r="AA542">
        <f>PMTable!Q540</f>
        <v>0.94264555555787866</v>
      </c>
      <c r="AB542">
        <f t="shared" si="106"/>
        <v>0</v>
      </c>
      <c r="AC542">
        <f>PMTable!R540</f>
        <v>0.97442782771221026</v>
      </c>
      <c r="AD542">
        <f t="shared" si="107"/>
        <v>0</v>
      </c>
    </row>
    <row r="543" spans="2:30" x14ac:dyDescent="0.25">
      <c r="B543">
        <v>538</v>
      </c>
      <c r="C543">
        <f>PMTable!W541</f>
        <v>1700</v>
      </c>
      <c r="D543">
        <f t="shared" si="96"/>
        <v>1</v>
      </c>
      <c r="E543">
        <f>PMTable!X541</f>
        <v>2600</v>
      </c>
      <c r="F543">
        <f t="shared" si="97"/>
        <v>1</v>
      </c>
      <c r="G543">
        <f>PMTable!Y541</f>
        <v>3000</v>
      </c>
      <c r="H543">
        <f t="shared" si="98"/>
        <v>1</v>
      </c>
      <c r="I543">
        <f>PMTable!Z541</f>
        <v>2500</v>
      </c>
      <c r="J543">
        <f t="shared" si="99"/>
        <v>1</v>
      </c>
      <c r="L543">
        <v>538</v>
      </c>
      <c r="M543">
        <f>PMTable!AE541</f>
        <v>20</v>
      </c>
      <c r="N543">
        <f t="shared" si="100"/>
        <v>1</v>
      </c>
      <c r="O543">
        <f>PMTable!AF541</f>
        <v>43.023690935644744</v>
      </c>
      <c r="P543">
        <f t="shared" si="101"/>
        <v>1</v>
      </c>
      <c r="Q543">
        <f>PMTable!AG541</f>
        <v>41.382247268701981</v>
      </c>
      <c r="R543">
        <f t="shared" si="102"/>
        <v>1</v>
      </c>
      <c r="S543">
        <f>PMTable!AH541</f>
        <v>0</v>
      </c>
      <c r="T543">
        <f t="shared" si="103"/>
        <v>1</v>
      </c>
      <c r="V543">
        <v>538</v>
      </c>
      <c r="W543">
        <f>PMTable!O541</f>
        <v>0.79914662026270722</v>
      </c>
      <c r="X543">
        <f t="shared" si="104"/>
        <v>0</v>
      </c>
      <c r="Y543">
        <f>PMTable!P541</f>
        <v>0.89766168396684587</v>
      </c>
      <c r="Z543">
        <f t="shared" si="105"/>
        <v>0</v>
      </c>
      <c r="AA543">
        <f>PMTable!Q541</f>
        <v>0.83479919746403619</v>
      </c>
      <c r="AB543">
        <f t="shared" si="106"/>
        <v>0</v>
      </c>
      <c r="AC543">
        <f>PMTable!R541</f>
        <v>1</v>
      </c>
      <c r="AD543">
        <f t="shared" si="107"/>
        <v>0</v>
      </c>
    </row>
    <row r="544" spans="2:30" x14ac:dyDescent="0.25">
      <c r="B544">
        <v>539</v>
      </c>
      <c r="C544">
        <f>PMTable!W542</f>
        <v>2300</v>
      </c>
      <c r="D544">
        <f t="shared" si="96"/>
        <v>1</v>
      </c>
      <c r="E544">
        <f>PMTable!X542</f>
        <v>3800</v>
      </c>
      <c r="F544">
        <f t="shared" si="97"/>
        <v>1</v>
      </c>
      <c r="G544">
        <f>PMTable!Y542</f>
        <v>3000</v>
      </c>
      <c r="H544">
        <f t="shared" si="98"/>
        <v>1</v>
      </c>
      <c r="I544">
        <f>PMTable!Z542</f>
        <v>5800</v>
      </c>
      <c r="J544">
        <f t="shared" si="99"/>
        <v>0</v>
      </c>
      <c r="L544">
        <v>539</v>
      </c>
      <c r="M544">
        <f>PMTable!AE542</f>
        <v>69.543713793840567</v>
      </c>
      <c r="N544">
        <f t="shared" si="100"/>
        <v>0</v>
      </c>
      <c r="O544">
        <f>PMTable!AF542</f>
        <v>54.536719083914036</v>
      </c>
      <c r="P544">
        <f t="shared" si="101"/>
        <v>1</v>
      </c>
      <c r="Q544">
        <f>PMTable!AG542</f>
        <v>31.651749663078238</v>
      </c>
      <c r="R544">
        <f t="shared" si="102"/>
        <v>1</v>
      </c>
      <c r="S544">
        <f>PMTable!AH542</f>
        <v>14.935138917425798</v>
      </c>
      <c r="T544">
        <f t="shared" si="103"/>
        <v>1</v>
      </c>
      <c r="V544">
        <v>539</v>
      </c>
      <c r="W544">
        <f>PMTable!O542</f>
        <v>0.69626702089294623</v>
      </c>
      <c r="X544">
        <f t="shared" si="104"/>
        <v>1</v>
      </c>
      <c r="Y544">
        <f>PMTable!P542</f>
        <v>0.85101550585781871</v>
      </c>
      <c r="Z544">
        <f t="shared" si="105"/>
        <v>0</v>
      </c>
      <c r="AA544">
        <f>PMTable!Q542</f>
        <v>0.8692681892413936</v>
      </c>
      <c r="AB544">
        <f t="shared" si="106"/>
        <v>0</v>
      </c>
      <c r="AC544">
        <f>PMTable!R542</f>
        <v>0.96544675098308141</v>
      </c>
      <c r="AD544">
        <f t="shared" si="107"/>
        <v>0</v>
      </c>
    </row>
    <row r="545" spans="2:30" x14ac:dyDescent="0.25">
      <c r="B545">
        <v>540</v>
      </c>
      <c r="C545">
        <f>PMTable!W543</f>
        <v>1700</v>
      </c>
      <c r="D545">
        <f t="shared" si="96"/>
        <v>1</v>
      </c>
      <c r="E545">
        <f>PMTable!X543</f>
        <v>3000</v>
      </c>
      <c r="F545">
        <f t="shared" si="97"/>
        <v>1</v>
      </c>
      <c r="G545">
        <f>PMTable!Y543</f>
        <v>3400</v>
      </c>
      <c r="H545">
        <f t="shared" si="98"/>
        <v>1</v>
      </c>
      <c r="I545">
        <f>PMTable!Z543</f>
        <v>2500</v>
      </c>
      <c r="J545">
        <f t="shared" si="99"/>
        <v>1</v>
      </c>
      <c r="L545">
        <v>540</v>
      </c>
      <c r="M545">
        <f>PMTable!AE543</f>
        <v>20</v>
      </c>
      <c r="N545">
        <f t="shared" si="100"/>
        <v>1</v>
      </c>
      <c r="O545">
        <f>PMTable!AF543</f>
        <v>44.482839023384933</v>
      </c>
      <c r="P545">
        <f t="shared" si="101"/>
        <v>1</v>
      </c>
      <c r="Q545">
        <f>PMTable!AG543</f>
        <v>66.756885533994222</v>
      </c>
      <c r="R545">
        <f t="shared" si="102"/>
        <v>0</v>
      </c>
      <c r="S545">
        <f>PMTable!AH543</f>
        <v>0</v>
      </c>
      <c r="T545">
        <f t="shared" si="103"/>
        <v>1</v>
      </c>
      <c r="V545">
        <v>540</v>
      </c>
      <c r="W545">
        <f>PMTable!O543</f>
        <v>0.73762413580280684</v>
      </c>
      <c r="X545">
        <f t="shared" si="104"/>
        <v>0</v>
      </c>
      <c r="Y545">
        <f>PMTable!P543</f>
        <v>0.85624585308610446</v>
      </c>
      <c r="Z545">
        <f t="shared" si="105"/>
        <v>0</v>
      </c>
      <c r="AA545">
        <f>PMTable!Q543</f>
        <v>0.83370362040518842</v>
      </c>
      <c r="AB545">
        <f t="shared" si="106"/>
        <v>0</v>
      </c>
      <c r="AC545">
        <f>PMTable!R543</f>
        <v>1</v>
      </c>
      <c r="AD545">
        <f t="shared" si="107"/>
        <v>0</v>
      </c>
    </row>
    <row r="546" spans="2:30" x14ac:dyDescent="0.25">
      <c r="B546">
        <v>541</v>
      </c>
      <c r="C546">
        <f>PMTable!W544</f>
        <v>1550</v>
      </c>
      <c r="D546">
        <f t="shared" si="96"/>
        <v>1</v>
      </c>
      <c r="E546">
        <f>PMTable!X544</f>
        <v>3000</v>
      </c>
      <c r="F546">
        <f t="shared" si="97"/>
        <v>1</v>
      </c>
      <c r="G546">
        <f>PMTable!Y544</f>
        <v>2200</v>
      </c>
      <c r="H546">
        <f t="shared" si="98"/>
        <v>1</v>
      </c>
      <c r="I546">
        <f>PMTable!Z544</f>
        <v>4700</v>
      </c>
      <c r="J546">
        <f t="shared" si="99"/>
        <v>1</v>
      </c>
      <c r="L546">
        <v>541</v>
      </c>
      <c r="M546">
        <f>PMTable!AE544</f>
        <v>28.858263847959137</v>
      </c>
      <c r="N546">
        <f t="shared" si="100"/>
        <v>1</v>
      </c>
      <c r="O546">
        <f>PMTable!AF544</f>
        <v>38.780691733192555</v>
      </c>
      <c r="P546">
        <f t="shared" si="101"/>
        <v>1</v>
      </c>
      <c r="Q546">
        <f>PMTable!AG544</f>
        <v>51.587673264427181</v>
      </c>
      <c r="R546">
        <f t="shared" si="102"/>
        <v>1</v>
      </c>
      <c r="S546">
        <f>PMTable!AH544</f>
        <v>4</v>
      </c>
      <c r="T546">
        <f t="shared" si="103"/>
        <v>1</v>
      </c>
      <c r="V546">
        <v>541</v>
      </c>
      <c r="W546">
        <f>PMTable!O544</f>
        <v>0.83045070386280062</v>
      </c>
      <c r="X546">
        <f t="shared" si="104"/>
        <v>0</v>
      </c>
      <c r="Y546">
        <f>PMTable!P544</f>
        <v>0.83509861018105891</v>
      </c>
      <c r="Z546">
        <f t="shared" si="105"/>
        <v>0</v>
      </c>
      <c r="AA546">
        <f>PMTable!Q544</f>
        <v>0.87451551813841966</v>
      </c>
      <c r="AB546">
        <f t="shared" si="106"/>
        <v>0</v>
      </c>
      <c r="AC546">
        <f>PMTable!R544</f>
        <v>0.97816902504335135</v>
      </c>
      <c r="AD546">
        <f t="shared" si="107"/>
        <v>0</v>
      </c>
    </row>
    <row r="547" spans="2:30" x14ac:dyDescent="0.25">
      <c r="B547">
        <v>542</v>
      </c>
      <c r="C547">
        <f>PMTable!W545</f>
        <v>1400</v>
      </c>
      <c r="D547">
        <f t="shared" si="96"/>
        <v>1</v>
      </c>
      <c r="E547">
        <f>PMTable!X545</f>
        <v>2400</v>
      </c>
      <c r="F547">
        <f t="shared" si="97"/>
        <v>1</v>
      </c>
      <c r="G547">
        <f>PMTable!Y545</f>
        <v>1800</v>
      </c>
      <c r="H547">
        <f t="shared" si="98"/>
        <v>1</v>
      </c>
      <c r="I547">
        <f>PMTable!Z545</f>
        <v>3600</v>
      </c>
      <c r="J547">
        <f t="shared" si="99"/>
        <v>1</v>
      </c>
      <c r="L547">
        <v>542</v>
      </c>
      <c r="M547">
        <f>PMTable!AE545</f>
        <v>38.438703523909105</v>
      </c>
      <c r="N547">
        <f t="shared" si="100"/>
        <v>1</v>
      </c>
      <c r="O547">
        <f>PMTable!AF545</f>
        <v>33.437540018829907</v>
      </c>
      <c r="P547">
        <f t="shared" si="101"/>
        <v>1</v>
      </c>
      <c r="Q547">
        <f>PMTable!AG545</f>
        <v>14.418282267389255</v>
      </c>
      <c r="R547">
        <f t="shared" si="102"/>
        <v>1</v>
      </c>
      <c r="S547">
        <f>PMTable!AH545</f>
        <v>5.7931032703231393</v>
      </c>
      <c r="T547">
        <f t="shared" si="103"/>
        <v>1</v>
      </c>
      <c r="V547">
        <v>542</v>
      </c>
      <c r="W547">
        <f>PMTable!O545</f>
        <v>0.7854359447149758</v>
      </c>
      <c r="X547">
        <f t="shared" si="104"/>
        <v>0</v>
      </c>
      <c r="Y547">
        <f>PMTable!P545</f>
        <v>0.92728918843712749</v>
      </c>
      <c r="Z547">
        <f t="shared" si="105"/>
        <v>0</v>
      </c>
      <c r="AA547">
        <f>PMTable!Q545</f>
        <v>0.96372132767616536</v>
      </c>
      <c r="AB547">
        <f t="shared" si="106"/>
        <v>0</v>
      </c>
      <c r="AC547">
        <f>PMTable!R545</f>
        <v>0.98242635029805414</v>
      </c>
      <c r="AD547">
        <f t="shared" si="107"/>
        <v>0</v>
      </c>
    </row>
    <row r="548" spans="2:30" x14ac:dyDescent="0.25">
      <c r="B548">
        <v>543</v>
      </c>
      <c r="C548">
        <f>PMTable!W546</f>
        <v>1250</v>
      </c>
      <c r="D548">
        <f t="shared" si="96"/>
        <v>1</v>
      </c>
      <c r="E548">
        <f>PMTable!X546</f>
        <v>3400</v>
      </c>
      <c r="F548">
        <f t="shared" si="97"/>
        <v>1</v>
      </c>
      <c r="G548">
        <f>PMTable!Y546</f>
        <v>1800</v>
      </c>
      <c r="H548">
        <f t="shared" si="98"/>
        <v>1</v>
      </c>
      <c r="I548">
        <f>PMTable!Z546</f>
        <v>3600</v>
      </c>
      <c r="J548">
        <f t="shared" si="99"/>
        <v>1</v>
      </c>
      <c r="L548">
        <v>543</v>
      </c>
      <c r="M548">
        <f>PMTable!AE546</f>
        <v>19.891650121726375</v>
      </c>
      <c r="N548">
        <f t="shared" si="100"/>
        <v>1</v>
      </c>
      <c r="O548">
        <f>PMTable!AF546</f>
        <v>30</v>
      </c>
      <c r="P548">
        <f t="shared" si="101"/>
        <v>1</v>
      </c>
      <c r="Q548">
        <f>PMTable!AG546</f>
        <v>15.366436624412234</v>
      </c>
      <c r="R548">
        <f t="shared" si="102"/>
        <v>1</v>
      </c>
      <c r="S548">
        <f>PMTable!AH546</f>
        <v>4.060542386520507</v>
      </c>
      <c r="T548">
        <f t="shared" si="103"/>
        <v>1</v>
      </c>
      <c r="V548">
        <v>543</v>
      </c>
      <c r="W548">
        <f>PMTable!O546</f>
        <v>0.85147836139654265</v>
      </c>
      <c r="X548">
        <f t="shared" si="104"/>
        <v>0</v>
      </c>
      <c r="Y548">
        <f>PMTable!P546</f>
        <v>0.85565416494503888</v>
      </c>
      <c r="Z548">
        <f t="shared" si="105"/>
        <v>0</v>
      </c>
      <c r="AA548">
        <f>PMTable!Q546</f>
        <v>0.95660000911784315</v>
      </c>
      <c r="AB548">
        <f t="shared" si="106"/>
        <v>0</v>
      </c>
      <c r="AC548">
        <f>PMTable!R546</f>
        <v>0.98874298835392138</v>
      </c>
      <c r="AD548">
        <f t="shared" si="107"/>
        <v>0</v>
      </c>
    </row>
    <row r="549" spans="2:30" x14ac:dyDescent="0.25">
      <c r="B549">
        <v>544</v>
      </c>
      <c r="C549">
        <f>PMTable!W547</f>
        <v>1250</v>
      </c>
      <c r="D549">
        <f t="shared" si="96"/>
        <v>1</v>
      </c>
      <c r="E549">
        <f>PMTable!X547</f>
        <v>1600</v>
      </c>
      <c r="F549">
        <f t="shared" si="97"/>
        <v>1</v>
      </c>
      <c r="G549">
        <f>PMTable!Y547</f>
        <v>1400</v>
      </c>
      <c r="H549">
        <f t="shared" si="98"/>
        <v>1</v>
      </c>
      <c r="I549">
        <f>PMTable!Z547</f>
        <v>5800</v>
      </c>
      <c r="J549">
        <f t="shared" si="99"/>
        <v>0</v>
      </c>
      <c r="L549">
        <v>544</v>
      </c>
      <c r="M549">
        <f>PMTable!AE547</f>
        <v>48.122967228056517</v>
      </c>
      <c r="N549">
        <f t="shared" si="100"/>
        <v>1</v>
      </c>
      <c r="O549">
        <f>PMTable!AF547</f>
        <v>12</v>
      </c>
      <c r="P549">
        <f t="shared" si="101"/>
        <v>1</v>
      </c>
      <c r="Q549">
        <f>PMTable!AG547</f>
        <v>3.460149382866704</v>
      </c>
      <c r="R549">
        <f t="shared" si="102"/>
        <v>1</v>
      </c>
      <c r="S549">
        <f>PMTable!AH547</f>
        <v>7.4931554745425348</v>
      </c>
      <c r="T549">
        <f t="shared" si="103"/>
        <v>1</v>
      </c>
      <c r="V549">
        <v>544</v>
      </c>
      <c r="W549">
        <f>PMTable!O547</f>
        <v>0.82304135456726901</v>
      </c>
      <c r="X549">
        <f t="shared" si="104"/>
        <v>0</v>
      </c>
      <c r="Y549">
        <f>PMTable!P547</f>
        <v>0.94022992330428456</v>
      </c>
      <c r="Z549">
        <f t="shared" si="105"/>
        <v>0</v>
      </c>
      <c r="AA549">
        <f>PMTable!Q547</f>
        <v>0.98306785085462089</v>
      </c>
      <c r="AB549">
        <f t="shared" si="106"/>
        <v>0</v>
      </c>
      <c r="AC549">
        <f>PMTable!R547</f>
        <v>0.97353894800143903</v>
      </c>
      <c r="AD549">
        <f t="shared" si="107"/>
        <v>0</v>
      </c>
    </row>
    <row r="550" spans="2:30" x14ac:dyDescent="0.25">
      <c r="B550">
        <v>545</v>
      </c>
      <c r="C550">
        <f>PMTable!W548</f>
        <v>1700</v>
      </c>
      <c r="D550">
        <f t="shared" si="96"/>
        <v>1</v>
      </c>
      <c r="E550">
        <f>PMTable!X548</f>
        <v>1400</v>
      </c>
      <c r="F550">
        <f t="shared" si="97"/>
        <v>1</v>
      </c>
      <c r="G550">
        <f>PMTable!Y548</f>
        <v>2200</v>
      </c>
      <c r="H550">
        <f t="shared" si="98"/>
        <v>1</v>
      </c>
      <c r="I550">
        <f>PMTable!Z548</f>
        <v>3600</v>
      </c>
      <c r="J550">
        <f t="shared" si="99"/>
        <v>1</v>
      </c>
      <c r="L550">
        <v>545</v>
      </c>
      <c r="M550">
        <f>PMTable!AE548</f>
        <v>25.587266164656963</v>
      </c>
      <c r="N550">
        <f t="shared" si="100"/>
        <v>1</v>
      </c>
      <c r="O550">
        <f>PMTable!AF548</f>
        <v>16.235960591849743</v>
      </c>
      <c r="P550">
        <f t="shared" si="101"/>
        <v>1</v>
      </c>
      <c r="Q550">
        <f>PMTable!AG548</f>
        <v>30.002327440496064</v>
      </c>
      <c r="R550">
        <f t="shared" si="102"/>
        <v>1</v>
      </c>
      <c r="S550">
        <f>PMTable!AH548</f>
        <v>4.8282767218470859</v>
      </c>
      <c r="T550">
        <f t="shared" si="103"/>
        <v>1</v>
      </c>
      <c r="V550">
        <v>545</v>
      </c>
      <c r="W550">
        <f>PMTable!O548</f>
        <v>0.81778039015484127</v>
      </c>
      <c r="X550">
        <f t="shared" si="104"/>
        <v>0</v>
      </c>
      <c r="Y550">
        <f>PMTable!P548</f>
        <v>0.94988760049302778</v>
      </c>
      <c r="Z550">
        <f t="shared" si="105"/>
        <v>0</v>
      </c>
      <c r="AA550">
        <f>PMTable!Q548</f>
        <v>0.90849362176456749</v>
      </c>
      <c r="AB550">
        <f t="shared" si="106"/>
        <v>0</v>
      </c>
      <c r="AC550">
        <f>PMTable!R548</f>
        <v>0.98640786269738578</v>
      </c>
      <c r="AD550">
        <f t="shared" si="107"/>
        <v>0</v>
      </c>
    </row>
    <row r="551" spans="2:30" x14ac:dyDescent="0.25">
      <c r="B551">
        <v>546</v>
      </c>
      <c r="C551">
        <f>PMTable!W549</f>
        <v>1850</v>
      </c>
      <c r="D551">
        <f t="shared" si="96"/>
        <v>1</v>
      </c>
      <c r="E551">
        <f>PMTable!X549</f>
        <v>3600</v>
      </c>
      <c r="F551">
        <f t="shared" si="97"/>
        <v>1</v>
      </c>
      <c r="G551">
        <f>PMTable!Y549</f>
        <v>2200</v>
      </c>
      <c r="H551">
        <f t="shared" si="98"/>
        <v>1</v>
      </c>
      <c r="I551">
        <f>PMTable!Z549</f>
        <v>3600</v>
      </c>
      <c r="J551">
        <f t="shared" si="99"/>
        <v>1</v>
      </c>
      <c r="L551">
        <v>546</v>
      </c>
      <c r="M551">
        <f>PMTable!AE549</f>
        <v>22</v>
      </c>
      <c r="N551">
        <f t="shared" si="100"/>
        <v>1</v>
      </c>
      <c r="O551">
        <f>PMTable!AF549</f>
        <v>42.310257233737552</v>
      </c>
      <c r="P551">
        <f t="shared" si="101"/>
        <v>1</v>
      </c>
      <c r="Q551">
        <f>PMTable!AG549</f>
        <v>36.852770796570773</v>
      </c>
      <c r="R551">
        <f t="shared" si="102"/>
        <v>1</v>
      </c>
      <c r="S551">
        <f>PMTable!AH549</f>
        <v>7.2906212414538452</v>
      </c>
      <c r="T551">
        <f t="shared" si="103"/>
        <v>1</v>
      </c>
      <c r="V551">
        <v>546</v>
      </c>
      <c r="W551">
        <f>PMTable!O549</f>
        <v>0.7965201325861383</v>
      </c>
      <c r="X551">
        <f t="shared" si="104"/>
        <v>0</v>
      </c>
      <c r="Y551">
        <f>PMTable!P549</f>
        <v>0.84369958071745477</v>
      </c>
      <c r="Z551">
        <f t="shared" si="105"/>
        <v>0</v>
      </c>
      <c r="AA551">
        <f>PMTable!Q549</f>
        <v>0.91092478435768798</v>
      </c>
      <c r="AB551">
        <f t="shared" si="106"/>
        <v>0</v>
      </c>
      <c r="AC551">
        <f>PMTable!R549</f>
        <v>0.98229229876958046</v>
      </c>
      <c r="AD551">
        <f t="shared" si="107"/>
        <v>0</v>
      </c>
    </row>
    <row r="552" spans="2:30" x14ac:dyDescent="0.25">
      <c r="B552">
        <v>547</v>
      </c>
      <c r="C552">
        <f>PMTable!W550</f>
        <v>2000</v>
      </c>
      <c r="D552">
        <f t="shared" si="96"/>
        <v>1</v>
      </c>
      <c r="E552">
        <f>PMTable!X550</f>
        <v>3600</v>
      </c>
      <c r="F552">
        <f t="shared" si="97"/>
        <v>1</v>
      </c>
      <c r="G552">
        <f>PMTable!Y550</f>
        <v>3400</v>
      </c>
      <c r="H552">
        <f t="shared" si="98"/>
        <v>1</v>
      </c>
      <c r="I552">
        <f>PMTable!Z550</f>
        <v>2500</v>
      </c>
      <c r="J552">
        <f t="shared" si="99"/>
        <v>1</v>
      </c>
      <c r="L552">
        <v>547</v>
      </c>
      <c r="M552">
        <f>PMTable!AE550</f>
        <v>81.321343300670961</v>
      </c>
      <c r="N552">
        <f t="shared" si="100"/>
        <v>0</v>
      </c>
      <c r="O552">
        <f>PMTable!AF550</f>
        <v>72.70673529406514</v>
      </c>
      <c r="P552">
        <f t="shared" si="101"/>
        <v>0</v>
      </c>
      <c r="Q552">
        <f>PMTable!AG550</f>
        <v>43.613873893009014</v>
      </c>
      <c r="R552">
        <f t="shared" si="102"/>
        <v>1</v>
      </c>
      <c r="S552">
        <f>PMTable!AH550</f>
        <v>0</v>
      </c>
      <c r="T552">
        <f t="shared" si="103"/>
        <v>1</v>
      </c>
      <c r="V552">
        <v>547</v>
      </c>
      <c r="W552">
        <f>PMTable!O550</f>
        <v>0.65819035121084835</v>
      </c>
      <c r="X552">
        <f t="shared" si="104"/>
        <v>1</v>
      </c>
      <c r="Y552">
        <f>PMTable!P550</f>
        <v>0.80482670450098326</v>
      </c>
      <c r="Z552">
        <f t="shared" si="105"/>
        <v>0</v>
      </c>
      <c r="AA552">
        <f>PMTable!Q550</f>
        <v>0.84030399831372893</v>
      </c>
      <c r="AB552">
        <f t="shared" si="106"/>
        <v>0</v>
      </c>
      <c r="AC552">
        <f>PMTable!R550</f>
        <v>1</v>
      </c>
      <c r="AD552">
        <f t="shared" si="107"/>
        <v>0</v>
      </c>
    </row>
    <row r="553" spans="2:30" x14ac:dyDescent="0.25">
      <c r="B553">
        <v>548</v>
      </c>
      <c r="C553">
        <f>PMTable!W551</f>
        <v>2000</v>
      </c>
      <c r="D553">
        <f t="shared" si="96"/>
        <v>1</v>
      </c>
      <c r="E553">
        <f>PMTable!X551</f>
        <v>2800</v>
      </c>
      <c r="F553">
        <f t="shared" si="97"/>
        <v>1</v>
      </c>
      <c r="G553">
        <f>PMTable!Y551</f>
        <v>1400</v>
      </c>
      <c r="H553">
        <f t="shared" si="98"/>
        <v>1</v>
      </c>
      <c r="I553">
        <f>PMTable!Z551</f>
        <v>6900</v>
      </c>
      <c r="J553">
        <f t="shared" si="99"/>
        <v>0</v>
      </c>
      <c r="L553">
        <v>548</v>
      </c>
      <c r="M553">
        <f>PMTable!AE551</f>
        <v>101.53476705106976</v>
      </c>
      <c r="N553">
        <f t="shared" si="100"/>
        <v>0</v>
      </c>
      <c r="O553">
        <f>PMTable!AF551</f>
        <v>46.743176242692329</v>
      </c>
      <c r="P553">
        <f t="shared" si="101"/>
        <v>1</v>
      </c>
      <c r="Q553">
        <f>PMTable!AG551</f>
        <v>9.8300228802984737</v>
      </c>
      <c r="R553">
        <f t="shared" si="102"/>
        <v>1</v>
      </c>
      <c r="S553">
        <f>PMTable!AH551</f>
        <v>27.99495887749017</v>
      </c>
      <c r="T553">
        <f t="shared" si="103"/>
        <v>1</v>
      </c>
      <c r="V553">
        <v>548</v>
      </c>
      <c r="W553">
        <f>PMTable!O551</f>
        <v>0.68670987656146998</v>
      </c>
      <c r="X553">
        <f t="shared" si="104"/>
        <v>1</v>
      </c>
      <c r="Y553">
        <f>PMTable!P551</f>
        <v>0.94377282078618707</v>
      </c>
      <c r="Z553">
        <f t="shared" si="105"/>
        <v>0</v>
      </c>
      <c r="AA553">
        <f>PMTable!Q551</f>
        <v>0.96412171257377977</v>
      </c>
      <c r="AB553">
        <f t="shared" si="106"/>
        <v>0</v>
      </c>
      <c r="AC553">
        <f>PMTable!R551</f>
        <v>0.93205405815973374</v>
      </c>
      <c r="AD553">
        <f t="shared" si="107"/>
        <v>0</v>
      </c>
    </row>
    <row r="554" spans="2:30" x14ac:dyDescent="0.25">
      <c r="B554">
        <v>549</v>
      </c>
      <c r="C554">
        <f>PMTable!W552</f>
        <v>1550</v>
      </c>
      <c r="D554">
        <f t="shared" si="96"/>
        <v>1</v>
      </c>
      <c r="E554">
        <f>PMTable!X552</f>
        <v>1800</v>
      </c>
      <c r="F554">
        <f t="shared" si="97"/>
        <v>1</v>
      </c>
      <c r="G554">
        <f>PMTable!Y552</f>
        <v>2600</v>
      </c>
      <c r="H554">
        <f t="shared" si="98"/>
        <v>1</v>
      </c>
      <c r="I554">
        <f>PMTable!Z552</f>
        <v>2500</v>
      </c>
      <c r="J554">
        <f t="shared" si="99"/>
        <v>1</v>
      </c>
      <c r="L554">
        <v>549</v>
      </c>
      <c r="M554">
        <f>PMTable!AE552</f>
        <v>61.946015268656147</v>
      </c>
      <c r="N554">
        <f t="shared" si="100"/>
        <v>0</v>
      </c>
      <c r="O554">
        <f>PMTable!AF552</f>
        <v>27.087738241365795</v>
      </c>
      <c r="P554">
        <f t="shared" si="101"/>
        <v>1</v>
      </c>
      <c r="Q554">
        <f>PMTable!AG552</f>
        <v>49.27300398567931</v>
      </c>
      <c r="R554">
        <f t="shared" si="102"/>
        <v>1</v>
      </c>
      <c r="S554">
        <f>PMTable!AH552</f>
        <v>0</v>
      </c>
      <c r="T554">
        <f t="shared" si="103"/>
        <v>1</v>
      </c>
      <c r="V554">
        <v>549</v>
      </c>
      <c r="W554">
        <f>PMTable!O552</f>
        <v>0.79419749741109025</v>
      </c>
      <c r="X554">
        <f t="shared" si="104"/>
        <v>0</v>
      </c>
      <c r="Y554">
        <f>PMTable!P552</f>
        <v>0.94854924419159503</v>
      </c>
      <c r="Z554">
        <f t="shared" si="105"/>
        <v>0</v>
      </c>
      <c r="AA554">
        <f>PMTable!Q552</f>
        <v>0.88053015060877737</v>
      </c>
      <c r="AB554">
        <f t="shared" si="106"/>
        <v>0</v>
      </c>
      <c r="AC554">
        <f>PMTable!R552</f>
        <v>1</v>
      </c>
      <c r="AD554">
        <f t="shared" si="107"/>
        <v>0</v>
      </c>
    </row>
    <row r="555" spans="2:30" x14ac:dyDescent="0.25">
      <c r="B555">
        <v>550</v>
      </c>
      <c r="C555">
        <f>PMTable!W553</f>
        <v>1550</v>
      </c>
      <c r="D555">
        <f t="shared" si="96"/>
        <v>1</v>
      </c>
      <c r="E555">
        <f>PMTable!X553</f>
        <v>4000</v>
      </c>
      <c r="F555">
        <f t="shared" si="97"/>
        <v>1</v>
      </c>
      <c r="G555">
        <f>PMTable!Y553</f>
        <v>1800</v>
      </c>
      <c r="H555">
        <f t="shared" si="98"/>
        <v>1</v>
      </c>
      <c r="I555">
        <f>PMTable!Z553</f>
        <v>3600</v>
      </c>
      <c r="J555">
        <f t="shared" si="99"/>
        <v>1</v>
      </c>
      <c r="L555">
        <v>550</v>
      </c>
      <c r="M555">
        <f>PMTable!AE553</f>
        <v>18</v>
      </c>
      <c r="N555">
        <f t="shared" si="100"/>
        <v>1</v>
      </c>
      <c r="O555">
        <f>PMTable!AF553</f>
        <v>55.743048056288721</v>
      </c>
      <c r="P555">
        <f t="shared" si="101"/>
        <v>0</v>
      </c>
      <c r="Q555">
        <f>PMTable!AG553</f>
        <v>24.525846510870792</v>
      </c>
      <c r="R555">
        <f t="shared" si="102"/>
        <v>1</v>
      </c>
      <c r="S555">
        <f>PMTable!AH553</f>
        <v>2.4827062655087757</v>
      </c>
      <c r="T555">
        <f t="shared" si="103"/>
        <v>1</v>
      </c>
      <c r="V555">
        <v>550</v>
      </c>
      <c r="W555">
        <f>PMTable!O553</f>
        <v>0.80969691108265307</v>
      </c>
      <c r="X555">
        <f t="shared" si="104"/>
        <v>0</v>
      </c>
      <c r="Y555">
        <f>PMTable!P553</f>
        <v>0.78856644628177941</v>
      </c>
      <c r="Z555">
        <f t="shared" si="105"/>
        <v>0</v>
      </c>
      <c r="AA555">
        <f>PMTable!Q553</f>
        <v>0.94575083400571225</v>
      </c>
      <c r="AB555">
        <f t="shared" si="106"/>
        <v>0</v>
      </c>
      <c r="AC555">
        <f>PMTable!R553</f>
        <v>0.99003990999461022</v>
      </c>
      <c r="AD555">
        <f t="shared" si="107"/>
        <v>0</v>
      </c>
    </row>
    <row r="556" spans="2:30" x14ac:dyDescent="0.25">
      <c r="B556">
        <v>551</v>
      </c>
      <c r="C556">
        <f>PMTable!W554</f>
        <v>2150</v>
      </c>
      <c r="D556">
        <f t="shared" si="96"/>
        <v>1</v>
      </c>
      <c r="E556">
        <f>PMTable!X554</f>
        <v>2200</v>
      </c>
      <c r="F556">
        <f t="shared" si="97"/>
        <v>1</v>
      </c>
      <c r="G556">
        <f>PMTable!Y554</f>
        <v>2600</v>
      </c>
      <c r="H556">
        <f t="shared" si="98"/>
        <v>1</v>
      </c>
      <c r="I556">
        <f>PMTable!Z554</f>
        <v>4700</v>
      </c>
      <c r="J556">
        <f t="shared" si="99"/>
        <v>1</v>
      </c>
      <c r="L556">
        <v>551</v>
      </c>
      <c r="M556">
        <f>PMTable!AE554</f>
        <v>79.791469597030272</v>
      </c>
      <c r="N556">
        <f t="shared" si="100"/>
        <v>0</v>
      </c>
      <c r="O556">
        <f>PMTable!AF554</f>
        <v>42.674449045470553</v>
      </c>
      <c r="P556">
        <f t="shared" si="101"/>
        <v>1</v>
      </c>
      <c r="Q556">
        <f>PMTable!AG554</f>
        <v>34.078153097001348</v>
      </c>
      <c r="R556">
        <f t="shared" si="102"/>
        <v>1</v>
      </c>
      <c r="S556">
        <f>PMTable!AH554</f>
        <v>7.700405444332735</v>
      </c>
      <c r="T556">
        <f t="shared" si="103"/>
        <v>1</v>
      </c>
      <c r="V556">
        <v>551</v>
      </c>
      <c r="W556">
        <f>PMTable!O554</f>
        <v>0.70292930922623897</v>
      </c>
      <c r="X556">
        <f t="shared" si="104"/>
        <v>0</v>
      </c>
      <c r="Y556">
        <f>PMTable!P554</f>
        <v>0.86720514240060298</v>
      </c>
      <c r="Z556">
        <f t="shared" si="105"/>
        <v>0</v>
      </c>
      <c r="AA556">
        <f>PMTable!Q554</f>
        <v>0.86836439250301722</v>
      </c>
      <c r="AB556">
        <f t="shared" si="106"/>
        <v>0</v>
      </c>
      <c r="AC556">
        <f>PMTable!R554</f>
        <v>0.97977453495622313</v>
      </c>
      <c r="AD556">
        <f t="shared" si="107"/>
        <v>0</v>
      </c>
    </row>
    <row r="557" spans="2:30" x14ac:dyDescent="0.25">
      <c r="B557">
        <v>552</v>
      </c>
      <c r="C557">
        <f>PMTable!W555</f>
        <v>2000</v>
      </c>
      <c r="D557">
        <f t="shared" si="96"/>
        <v>1</v>
      </c>
      <c r="E557">
        <f>PMTable!X555</f>
        <v>3400</v>
      </c>
      <c r="F557">
        <f t="shared" si="97"/>
        <v>1</v>
      </c>
      <c r="G557">
        <f>PMTable!Y555</f>
        <v>3400</v>
      </c>
      <c r="H557">
        <f t="shared" si="98"/>
        <v>1</v>
      </c>
      <c r="I557">
        <f>PMTable!Z555</f>
        <v>5800</v>
      </c>
      <c r="J557">
        <f t="shared" si="99"/>
        <v>0</v>
      </c>
      <c r="L557">
        <v>552</v>
      </c>
      <c r="M557">
        <f>PMTable!AE555</f>
        <v>24</v>
      </c>
      <c r="N557">
        <f t="shared" si="100"/>
        <v>1</v>
      </c>
      <c r="O557">
        <f>PMTable!AF555</f>
        <v>54.259920508609397</v>
      </c>
      <c r="P557">
        <f t="shared" si="101"/>
        <v>1</v>
      </c>
      <c r="Q557">
        <f>PMTable!AG555</f>
        <v>49.566001292988318</v>
      </c>
      <c r="R557">
        <f t="shared" si="102"/>
        <v>1</v>
      </c>
      <c r="S557">
        <f>PMTable!AH555</f>
        <v>11.165981536884811</v>
      </c>
      <c r="T557">
        <f t="shared" si="103"/>
        <v>1</v>
      </c>
      <c r="V557">
        <v>552</v>
      </c>
      <c r="W557">
        <f>PMTable!O555</f>
        <v>0.71018305862819886</v>
      </c>
      <c r="X557">
        <f t="shared" si="104"/>
        <v>0</v>
      </c>
      <c r="Y557">
        <f>PMTable!P555</f>
        <v>0.85908724136042558</v>
      </c>
      <c r="Z557">
        <f t="shared" si="105"/>
        <v>0</v>
      </c>
      <c r="AA557">
        <f>PMTable!Q555</f>
        <v>0.8492744923577209</v>
      </c>
      <c r="AB557">
        <f t="shared" si="106"/>
        <v>0</v>
      </c>
      <c r="AC557">
        <f>PMTable!R555</f>
        <v>0.96679884190410048</v>
      </c>
      <c r="AD557">
        <f t="shared" si="107"/>
        <v>0</v>
      </c>
    </row>
    <row r="558" spans="2:30" x14ac:dyDescent="0.25">
      <c r="B558">
        <v>553</v>
      </c>
      <c r="C558">
        <f>PMTable!W556</f>
        <v>2750</v>
      </c>
      <c r="D558">
        <f t="shared" si="96"/>
        <v>1</v>
      </c>
      <c r="E558">
        <f>PMTable!X556</f>
        <v>2400</v>
      </c>
      <c r="F558">
        <f t="shared" si="97"/>
        <v>1</v>
      </c>
      <c r="G558">
        <f>PMTable!Y556</f>
        <v>3400</v>
      </c>
      <c r="H558">
        <f t="shared" si="98"/>
        <v>1</v>
      </c>
      <c r="I558">
        <f>PMTable!Z556</f>
        <v>2500</v>
      </c>
      <c r="J558">
        <f t="shared" si="99"/>
        <v>1</v>
      </c>
      <c r="L558">
        <v>553</v>
      </c>
      <c r="M558">
        <f>PMTable!AE556</f>
        <v>34</v>
      </c>
      <c r="N558">
        <f t="shared" si="100"/>
        <v>1</v>
      </c>
      <c r="O558">
        <f>PMTable!AF556</f>
        <v>31.703331675416955</v>
      </c>
      <c r="P558">
        <f t="shared" si="101"/>
        <v>1</v>
      </c>
      <c r="Q558">
        <f>PMTable!AG556</f>
        <v>53.078522838878754</v>
      </c>
      <c r="R558">
        <f t="shared" si="102"/>
        <v>1</v>
      </c>
      <c r="S558">
        <f>PMTable!AH556</f>
        <v>0</v>
      </c>
      <c r="T558">
        <f t="shared" si="103"/>
        <v>1</v>
      </c>
      <c r="V558">
        <v>553</v>
      </c>
      <c r="W558">
        <f>PMTable!O556</f>
        <v>0.58761199479324588</v>
      </c>
      <c r="X558">
        <f t="shared" si="104"/>
        <v>1</v>
      </c>
      <c r="Y558">
        <f>PMTable!P556</f>
        <v>0.94358792094943189</v>
      </c>
      <c r="Z558">
        <f t="shared" si="105"/>
        <v>0</v>
      </c>
      <c r="AA558">
        <f>PMTable!Q556</f>
        <v>0.83224629522689841</v>
      </c>
      <c r="AB558">
        <f t="shared" si="106"/>
        <v>0</v>
      </c>
      <c r="AC558">
        <f>PMTable!R556</f>
        <v>1</v>
      </c>
      <c r="AD558">
        <f t="shared" si="107"/>
        <v>0</v>
      </c>
    </row>
    <row r="559" spans="2:30" x14ac:dyDescent="0.25">
      <c r="B559">
        <v>554</v>
      </c>
      <c r="C559">
        <f>PMTable!W557</f>
        <v>1400</v>
      </c>
      <c r="D559">
        <f t="shared" si="96"/>
        <v>1</v>
      </c>
      <c r="E559">
        <f>PMTable!X557</f>
        <v>3200</v>
      </c>
      <c r="F559">
        <f t="shared" si="97"/>
        <v>1</v>
      </c>
      <c r="G559">
        <f>PMTable!Y557</f>
        <v>3400</v>
      </c>
      <c r="H559">
        <f t="shared" si="98"/>
        <v>1</v>
      </c>
      <c r="I559">
        <f>PMTable!Z557</f>
        <v>6900</v>
      </c>
      <c r="J559">
        <f t="shared" si="99"/>
        <v>0</v>
      </c>
      <c r="L559">
        <v>554</v>
      </c>
      <c r="M559">
        <f>PMTable!AE557</f>
        <v>38.448642211841936</v>
      </c>
      <c r="N559">
        <f t="shared" si="100"/>
        <v>1</v>
      </c>
      <c r="O559">
        <f>PMTable!AF557</f>
        <v>28</v>
      </c>
      <c r="P559">
        <f t="shared" si="101"/>
        <v>1</v>
      </c>
      <c r="Q559">
        <f>PMTable!AG557</f>
        <v>65.208972945778285</v>
      </c>
      <c r="R559">
        <f t="shared" si="102"/>
        <v>0</v>
      </c>
      <c r="S559">
        <f>PMTable!AH557</f>
        <v>8.7727327930889167</v>
      </c>
      <c r="T559">
        <f t="shared" si="103"/>
        <v>1</v>
      </c>
      <c r="V559">
        <v>554</v>
      </c>
      <c r="W559">
        <f>PMTable!O557</f>
        <v>0.82789150389838273</v>
      </c>
      <c r="X559">
        <f t="shared" si="104"/>
        <v>0</v>
      </c>
      <c r="Y559">
        <f>PMTable!P557</f>
        <v>0.89802437822249725</v>
      </c>
      <c r="Z559">
        <f t="shared" si="105"/>
        <v>0</v>
      </c>
      <c r="AA559">
        <f>PMTable!Q557</f>
        <v>0.85541672008780867</v>
      </c>
      <c r="AB559">
        <f t="shared" si="106"/>
        <v>0</v>
      </c>
      <c r="AC559">
        <f>PMTable!R557</f>
        <v>0.95999994275573908</v>
      </c>
      <c r="AD559">
        <f t="shared" si="107"/>
        <v>0</v>
      </c>
    </row>
    <row r="560" spans="2:30" x14ac:dyDescent="0.25">
      <c r="B560">
        <v>555</v>
      </c>
      <c r="C560">
        <f>PMTable!W558</f>
        <v>950</v>
      </c>
      <c r="D560">
        <f t="shared" si="96"/>
        <v>1</v>
      </c>
      <c r="E560">
        <f>PMTable!X558</f>
        <v>1800</v>
      </c>
      <c r="F560">
        <f t="shared" si="97"/>
        <v>1</v>
      </c>
      <c r="G560">
        <f>PMTable!Y558</f>
        <v>2200</v>
      </c>
      <c r="H560">
        <f t="shared" si="98"/>
        <v>1</v>
      </c>
      <c r="I560">
        <f>PMTable!Z558</f>
        <v>3600</v>
      </c>
      <c r="J560">
        <f t="shared" si="99"/>
        <v>1</v>
      </c>
      <c r="L560">
        <v>555</v>
      </c>
      <c r="M560">
        <f>PMTable!AE558</f>
        <v>45.998420399746507</v>
      </c>
      <c r="N560">
        <f t="shared" si="100"/>
        <v>1</v>
      </c>
      <c r="O560">
        <f>PMTable!AF558</f>
        <v>14</v>
      </c>
      <c r="P560">
        <f t="shared" si="101"/>
        <v>1</v>
      </c>
      <c r="Q560">
        <f>PMTable!AG558</f>
        <v>19.325514750015209</v>
      </c>
      <c r="R560">
        <f t="shared" si="102"/>
        <v>1</v>
      </c>
      <c r="S560">
        <f>PMTable!AH558</f>
        <v>6.6610907733403195</v>
      </c>
      <c r="T560">
        <f t="shared" si="103"/>
        <v>1</v>
      </c>
      <c r="V560">
        <v>555</v>
      </c>
      <c r="W560">
        <f>PMTable!O558</f>
        <v>0.84603540171860303</v>
      </c>
      <c r="X560">
        <f t="shared" si="104"/>
        <v>0</v>
      </c>
      <c r="Y560">
        <f>PMTable!P558</f>
        <v>0.94818532072323825</v>
      </c>
      <c r="Z560">
        <f t="shared" si="105"/>
        <v>0</v>
      </c>
      <c r="AA560">
        <f>PMTable!Q558</f>
        <v>0.94832265153975659</v>
      </c>
      <c r="AB560">
        <f t="shared" si="106"/>
        <v>0</v>
      </c>
      <c r="AC560">
        <f>PMTable!R558</f>
        <v>0.98251146028619984</v>
      </c>
      <c r="AD560">
        <f t="shared" si="107"/>
        <v>0</v>
      </c>
    </row>
    <row r="561" spans="2:30" x14ac:dyDescent="0.25">
      <c r="B561">
        <v>556</v>
      </c>
      <c r="C561">
        <f>PMTable!W559</f>
        <v>1850</v>
      </c>
      <c r="D561">
        <f t="shared" si="96"/>
        <v>1</v>
      </c>
      <c r="E561">
        <f>PMTable!X559</f>
        <v>2400</v>
      </c>
      <c r="F561">
        <f t="shared" si="97"/>
        <v>1</v>
      </c>
      <c r="G561">
        <f>PMTable!Y559</f>
        <v>2200</v>
      </c>
      <c r="H561">
        <f t="shared" si="98"/>
        <v>1</v>
      </c>
      <c r="I561">
        <f>PMTable!Z559</f>
        <v>2500</v>
      </c>
      <c r="J561">
        <f t="shared" si="99"/>
        <v>1</v>
      </c>
      <c r="L561">
        <v>556</v>
      </c>
      <c r="M561">
        <f>PMTable!AE559</f>
        <v>37.810827123454857</v>
      </c>
      <c r="N561">
        <f t="shared" si="100"/>
        <v>1</v>
      </c>
      <c r="O561">
        <f>PMTable!AF559</f>
        <v>21.150401714256184</v>
      </c>
      <c r="P561">
        <f t="shared" si="101"/>
        <v>1</v>
      </c>
      <c r="Q561">
        <f>PMTable!AG559</f>
        <v>38.870032220223784</v>
      </c>
      <c r="R561">
        <f t="shared" si="102"/>
        <v>1</v>
      </c>
      <c r="S561">
        <f>PMTable!AH559</f>
        <v>0</v>
      </c>
      <c r="T561">
        <f t="shared" si="103"/>
        <v>1</v>
      </c>
      <c r="V561">
        <v>556</v>
      </c>
      <c r="W561">
        <f>PMTable!O559</f>
        <v>0.76473856097759574</v>
      </c>
      <c r="X561">
        <f t="shared" si="104"/>
        <v>0</v>
      </c>
      <c r="Y561">
        <f>PMTable!P559</f>
        <v>0.93499299083645071</v>
      </c>
      <c r="Z561">
        <f t="shared" si="105"/>
        <v>0</v>
      </c>
      <c r="AA561">
        <f>PMTable!Q559</f>
        <v>0.90803824953338819</v>
      </c>
      <c r="AB561">
        <f t="shared" si="106"/>
        <v>0</v>
      </c>
      <c r="AC561">
        <f>PMTable!R559</f>
        <v>1</v>
      </c>
      <c r="AD561">
        <f t="shared" si="107"/>
        <v>0</v>
      </c>
    </row>
    <row r="562" spans="2:30" x14ac:dyDescent="0.25">
      <c r="B562">
        <v>557</v>
      </c>
      <c r="C562">
        <f>PMTable!W560</f>
        <v>2000</v>
      </c>
      <c r="D562">
        <f t="shared" si="96"/>
        <v>1</v>
      </c>
      <c r="E562">
        <f>PMTable!X560</f>
        <v>3200</v>
      </c>
      <c r="F562">
        <f t="shared" si="97"/>
        <v>1</v>
      </c>
      <c r="G562">
        <f>PMTable!Y560</f>
        <v>2600</v>
      </c>
      <c r="H562">
        <f t="shared" si="98"/>
        <v>1</v>
      </c>
      <c r="I562">
        <f>PMTable!Z560</f>
        <v>2500</v>
      </c>
      <c r="J562">
        <f t="shared" si="99"/>
        <v>1</v>
      </c>
      <c r="L562">
        <v>557</v>
      </c>
      <c r="M562">
        <f>PMTable!AE560</f>
        <v>116.93221880903771</v>
      </c>
      <c r="N562">
        <f t="shared" si="100"/>
        <v>0</v>
      </c>
      <c r="O562">
        <f>PMTable!AF560</f>
        <v>45.553135305229034</v>
      </c>
      <c r="P562">
        <f t="shared" si="101"/>
        <v>1</v>
      </c>
      <c r="Q562">
        <f>PMTable!AG560</f>
        <v>37.922176753479192</v>
      </c>
      <c r="R562">
        <f t="shared" si="102"/>
        <v>1</v>
      </c>
      <c r="S562">
        <f>PMTable!AH560</f>
        <v>0</v>
      </c>
      <c r="T562">
        <f t="shared" si="103"/>
        <v>1</v>
      </c>
      <c r="V562">
        <v>557</v>
      </c>
      <c r="W562">
        <f>PMTable!O560</f>
        <v>0.64432120977930196</v>
      </c>
      <c r="X562">
        <f t="shared" si="104"/>
        <v>1</v>
      </c>
      <c r="Y562">
        <f>PMTable!P560</f>
        <v>0.88019643245786938</v>
      </c>
      <c r="Z562">
        <f t="shared" si="105"/>
        <v>0</v>
      </c>
      <c r="AA562">
        <f>PMTable!Q560</f>
        <v>0.86913580743398122</v>
      </c>
      <c r="AB562">
        <f t="shared" si="106"/>
        <v>0</v>
      </c>
      <c r="AC562">
        <f>PMTable!R560</f>
        <v>1</v>
      </c>
      <c r="AD562">
        <f t="shared" si="107"/>
        <v>0</v>
      </c>
    </row>
    <row r="563" spans="2:30" x14ac:dyDescent="0.25">
      <c r="B563">
        <v>558</v>
      </c>
      <c r="C563">
        <f>PMTable!W561</f>
        <v>2000</v>
      </c>
      <c r="D563">
        <f t="shared" si="96"/>
        <v>1</v>
      </c>
      <c r="E563">
        <f>PMTable!X561</f>
        <v>4000</v>
      </c>
      <c r="F563">
        <f t="shared" si="97"/>
        <v>1</v>
      </c>
      <c r="G563">
        <f>PMTable!Y561</f>
        <v>5000</v>
      </c>
      <c r="H563">
        <f t="shared" si="98"/>
        <v>0</v>
      </c>
      <c r="I563">
        <f>PMTable!Z561</f>
        <v>4700</v>
      </c>
      <c r="J563">
        <f t="shared" si="99"/>
        <v>1</v>
      </c>
      <c r="L563">
        <v>558</v>
      </c>
      <c r="M563">
        <f>PMTable!AE561</f>
        <v>50.745664400951149</v>
      </c>
      <c r="N563">
        <f t="shared" si="100"/>
        <v>1</v>
      </c>
      <c r="O563">
        <f>PMTable!AF561</f>
        <v>77.123633808276296</v>
      </c>
      <c r="P563">
        <f t="shared" si="101"/>
        <v>0</v>
      </c>
      <c r="Q563">
        <f>PMTable!AG561</f>
        <v>102.21967316327189</v>
      </c>
      <c r="R563">
        <f t="shared" si="102"/>
        <v>0</v>
      </c>
      <c r="S563">
        <f>PMTable!AH561</f>
        <v>6.1697763733767985</v>
      </c>
      <c r="T563">
        <f t="shared" si="103"/>
        <v>1</v>
      </c>
      <c r="V563">
        <v>558</v>
      </c>
      <c r="W563">
        <f>PMTable!O561</f>
        <v>0.66971100089502489</v>
      </c>
      <c r="X563">
        <f t="shared" si="104"/>
        <v>1</v>
      </c>
      <c r="Y563">
        <f>PMTable!P561</f>
        <v>0.79407868805682513</v>
      </c>
      <c r="Z563">
        <f t="shared" si="105"/>
        <v>0</v>
      </c>
      <c r="AA563">
        <f>PMTable!Q561</f>
        <v>0.7535156366200394</v>
      </c>
      <c r="AB563">
        <f t="shared" si="106"/>
        <v>0</v>
      </c>
      <c r="AC563">
        <f>PMTable!R561</f>
        <v>0.97898314122268948</v>
      </c>
      <c r="AD563">
        <f t="shared" si="107"/>
        <v>0</v>
      </c>
    </row>
    <row r="564" spans="2:30" x14ac:dyDescent="0.25">
      <c r="B564">
        <v>559</v>
      </c>
      <c r="C564">
        <f>PMTable!W562</f>
        <v>1400</v>
      </c>
      <c r="D564">
        <f t="shared" si="96"/>
        <v>1</v>
      </c>
      <c r="E564">
        <f>PMTable!X562</f>
        <v>2600</v>
      </c>
      <c r="F564">
        <f t="shared" si="97"/>
        <v>1</v>
      </c>
      <c r="G564">
        <f>PMTable!Y562</f>
        <v>2200</v>
      </c>
      <c r="H564">
        <f t="shared" si="98"/>
        <v>1</v>
      </c>
      <c r="I564">
        <f>PMTable!Z562</f>
        <v>2500</v>
      </c>
      <c r="J564">
        <f t="shared" si="99"/>
        <v>1</v>
      </c>
      <c r="L564">
        <v>559</v>
      </c>
      <c r="M564">
        <f>PMTable!AE562</f>
        <v>31.928011432456742</v>
      </c>
      <c r="N564">
        <f t="shared" si="100"/>
        <v>1</v>
      </c>
      <c r="O564">
        <f>PMTable!AF562</f>
        <v>36.394571782109473</v>
      </c>
      <c r="P564">
        <f t="shared" si="101"/>
        <v>1</v>
      </c>
      <c r="Q564">
        <f>PMTable!AG562</f>
        <v>30.759703673696848</v>
      </c>
      <c r="R564">
        <f t="shared" si="102"/>
        <v>1</v>
      </c>
      <c r="S564">
        <f>PMTable!AH562</f>
        <v>0</v>
      </c>
      <c r="T564">
        <f t="shared" si="103"/>
        <v>1</v>
      </c>
      <c r="V564">
        <v>559</v>
      </c>
      <c r="W564">
        <f>PMTable!O562</f>
        <v>0.82986942627085891</v>
      </c>
      <c r="X564">
        <f t="shared" si="104"/>
        <v>0</v>
      </c>
      <c r="Y564">
        <f>PMTable!P562</f>
        <v>0.91480130520317315</v>
      </c>
      <c r="Z564">
        <f t="shared" si="105"/>
        <v>0</v>
      </c>
      <c r="AA564">
        <f>PMTable!Q562</f>
        <v>0.91152667573613322</v>
      </c>
      <c r="AB564">
        <f t="shared" si="106"/>
        <v>0</v>
      </c>
      <c r="AC564">
        <f>PMTable!R562</f>
        <v>1</v>
      </c>
      <c r="AD564">
        <f t="shared" si="107"/>
        <v>0</v>
      </c>
    </row>
    <row r="565" spans="2:30" x14ac:dyDescent="0.25">
      <c r="B565">
        <v>560</v>
      </c>
      <c r="C565">
        <f>PMTable!W563</f>
        <v>1550</v>
      </c>
      <c r="D565">
        <f t="shared" si="96"/>
        <v>1</v>
      </c>
      <c r="E565">
        <f>PMTable!X563</f>
        <v>3000</v>
      </c>
      <c r="F565">
        <f t="shared" si="97"/>
        <v>1</v>
      </c>
      <c r="G565">
        <f>PMTable!Y563</f>
        <v>2600</v>
      </c>
      <c r="H565">
        <f t="shared" si="98"/>
        <v>1</v>
      </c>
      <c r="I565">
        <f>PMTable!Z563</f>
        <v>3600</v>
      </c>
      <c r="J565">
        <f t="shared" si="99"/>
        <v>1</v>
      </c>
      <c r="L565">
        <v>560</v>
      </c>
      <c r="M565">
        <f>PMTable!AE563</f>
        <v>118.12276345614933</v>
      </c>
      <c r="N565">
        <f t="shared" si="100"/>
        <v>0</v>
      </c>
      <c r="O565">
        <f>PMTable!AF563</f>
        <v>53.419618790022994</v>
      </c>
      <c r="P565">
        <f t="shared" si="101"/>
        <v>1</v>
      </c>
      <c r="Q565">
        <f>PMTable!AG563</f>
        <v>40.370717711110409</v>
      </c>
      <c r="R565">
        <f t="shared" si="102"/>
        <v>1</v>
      </c>
      <c r="S565">
        <f>PMTable!AH563</f>
        <v>3.0402565078448553</v>
      </c>
      <c r="T565">
        <f t="shared" si="103"/>
        <v>1</v>
      </c>
      <c r="V565">
        <v>560</v>
      </c>
      <c r="W565">
        <f>PMTable!O563</f>
        <v>0.76758578748279482</v>
      </c>
      <c r="X565">
        <f t="shared" si="104"/>
        <v>0</v>
      </c>
      <c r="Y565">
        <f>PMTable!P563</f>
        <v>0.9089556627087827</v>
      </c>
      <c r="Z565">
        <f t="shared" si="105"/>
        <v>0</v>
      </c>
      <c r="AA565">
        <f>PMTable!Q563</f>
        <v>0.86279239701709343</v>
      </c>
      <c r="AB565">
        <f t="shared" si="106"/>
        <v>0</v>
      </c>
      <c r="AC565">
        <f>PMTable!R563</f>
        <v>0.98829168922929189</v>
      </c>
      <c r="AD565">
        <f t="shared" si="107"/>
        <v>0</v>
      </c>
    </row>
    <row r="566" spans="2:30" x14ac:dyDescent="0.25">
      <c r="B566">
        <v>561</v>
      </c>
      <c r="C566">
        <f>PMTable!W564</f>
        <v>1850</v>
      </c>
      <c r="D566">
        <f t="shared" si="96"/>
        <v>1</v>
      </c>
      <c r="E566">
        <f>PMTable!X564</f>
        <v>3200</v>
      </c>
      <c r="F566">
        <f t="shared" si="97"/>
        <v>1</v>
      </c>
      <c r="G566">
        <f>PMTable!Y564</f>
        <v>3400</v>
      </c>
      <c r="H566">
        <f t="shared" si="98"/>
        <v>1</v>
      </c>
      <c r="I566">
        <f>PMTable!Z564</f>
        <v>2500</v>
      </c>
      <c r="J566">
        <f t="shared" si="99"/>
        <v>1</v>
      </c>
      <c r="L566">
        <v>561</v>
      </c>
      <c r="M566">
        <f>PMTable!AE564</f>
        <v>68.576827025548837</v>
      </c>
      <c r="N566">
        <f t="shared" si="100"/>
        <v>0</v>
      </c>
      <c r="O566">
        <f>PMTable!AF564</f>
        <v>44.662214377286695</v>
      </c>
      <c r="P566">
        <f t="shared" si="101"/>
        <v>1</v>
      </c>
      <c r="Q566">
        <f>PMTable!AG564</f>
        <v>76.858263985642893</v>
      </c>
      <c r="R566">
        <f t="shared" si="102"/>
        <v>0</v>
      </c>
      <c r="S566">
        <f>PMTable!AH564</f>
        <v>0</v>
      </c>
      <c r="T566">
        <f t="shared" si="103"/>
        <v>1</v>
      </c>
      <c r="V566">
        <v>561</v>
      </c>
      <c r="W566">
        <f>PMTable!O564</f>
        <v>0.74922312273752967</v>
      </c>
      <c r="X566">
        <f t="shared" si="104"/>
        <v>0</v>
      </c>
      <c r="Y566">
        <f>PMTable!P564</f>
        <v>0.8377889716825867</v>
      </c>
      <c r="Z566">
        <f t="shared" si="105"/>
        <v>0</v>
      </c>
      <c r="AA566">
        <f>PMTable!Q564</f>
        <v>0.78776634745797414</v>
      </c>
      <c r="AB566">
        <f t="shared" si="106"/>
        <v>0</v>
      </c>
      <c r="AC566">
        <f>PMTable!R564</f>
        <v>1</v>
      </c>
      <c r="AD566">
        <f t="shared" si="107"/>
        <v>0</v>
      </c>
    </row>
    <row r="567" spans="2:30" x14ac:dyDescent="0.25">
      <c r="B567">
        <v>562</v>
      </c>
      <c r="C567">
        <f>PMTable!W565</f>
        <v>1250</v>
      </c>
      <c r="D567">
        <f t="shared" si="96"/>
        <v>1</v>
      </c>
      <c r="E567">
        <f>PMTable!X565</f>
        <v>3600</v>
      </c>
      <c r="F567">
        <f t="shared" si="97"/>
        <v>1</v>
      </c>
      <c r="G567">
        <f>PMTable!Y565</f>
        <v>1800</v>
      </c>
      <c r="H567">
        <f t="shared" si="98"/>
        <v>1</v>
      </c>
      <c r="I567">
        <f>PMTable!Z565</f>
        <v>4700</v>
      </c>
      <c r="J567">
        <f t="shared" si="99"/>
        <v>1</v>
      </c>
      <c r="L567">
        <v>562</v>
      </c>
      <c r="M567">
        <f>PMTable!AE565</f>
        <v>14</v>
      </c>
      <c r="N567">
        <f t="shared" si="100"/>
        <v>1</v>
      </c>
      <c r="O567">
        <f>PMTable!AF565</f>
        <v>68.595205552648324</v>
      </c>
      <c r="P567">
        <f t="shared" si="101"/>
        <v>0</v>
      </c>
      <c r="Q567">
        <f>PMTable!AG565</f>
        <v>14.917147864771753</v>
      </c>
      <c r="R567">
        <f t="shared" si="102"/>
        <v>1</v>
      </c>
      <c r="S567">
        <f>PMTable!AH565</f>
        <v>9.3971051468590794</v>
      </c>
      <c r="T567">
        <f t="shared" si="103"/>
        <v>1</v>
      </c>
      <c r="V567">
        <v>562</v>
      </c>
      <c r="W567">
        <f>PMTable!O565</f>
        <v>0.83829090237750925</v>
      </c>
      <c r="X567">
        <f t="shared" si="104"/>
        <v>0</v>
      </c>
      <c r="Y567">
        <f>PMTable!P565</f>
        <v>0.82559528844597896</v>
      </c>
      <c r="Z567">
        <f t="shared" si="105"/>
        <v>0</v>
      </c>
      <c r="AA567">
        <f>PMTable!Q565</f>
        <v>0.9552932592962684</v>
      </c>
      <c r="AB567">
        <f t="shared" si="106"/>
        <v>0</v>
      </c>
      <c r="AC567">
        <f>PMTable!R565</f>
        <v>0.97322126179486146</v>
      </c>
      <c r="AD567">
        <f t="shared" si="107"/>
        <v>0</v>
      </c>
    </row>
    <row r="568" spans="2:30" x14ac:dyDescent="0.25">
      <c r="B568">
        <v>563</v>
      </c>
      <c r="C568">
        <f>PMTable!W566</f>
        <v>1550</v>
      </c>
      <c r="D568">
        <f t="shared" si="96"/>
        <v>1</v>
      </c>
      <c r="E568">
        <f>PMTable!X566</f>
        <v>1800</v>
      </c>
      <c r="F568">
        <f t="shared" si="97"/>
        <v>1</v>
      </c>
      <c r="G568">
        <f>PMTable!Y566</f>
        <v>3400</v>
      </c>
      <c r="H568">
        <f t="shared" si="98"/>
        <v>1</v>
      </c>
      <c r="I568">
        <f>PMTable!Z566</f>
        <v>2500</v>
      </c>
      <c r="J568">
        <f t="shared" si="99"/>
        <v>1</v>
      </c>
      <c r="L568">
        <v>563</v>
      </c>
      <c r="M568">
        <f>PMTable!AE566</f>
        <v>87.259879649895424</v>
      </c>
      <c r="N568">
        <f t="shared" si="100"/>
        <v>0</v>
      </c>
      <c r="O568">
        <f>PMTable!AF566</f>
        <v>15.47157404950678</v>
      </c>
      <c r="P568">
        <f t="shared" si="101"/>
        <v>1</v>
      </c>
      <c r="Q568">
        <f>PMTable!AG566</f>
        <v>16.047251121158865</v>
      </c>
      <c r="R568">
        <f t="shared" si="102"/>
        <v>1</v>
      </c>
      <c r="S568">
        <f>PMTable!AH566</f>
        <v>0</v>
      </c>
      <c r="T568">
        <f t="shared" si="103"/>
        <v>1</v>
      </c>
      <c r="V568">
        <v>563</v>
      </c>
      <c r="W568">
        <f>PMTable!O566</f>
        <v>0.76540652076341253</v>
      </c>
      <c r="X568">
        <f t="shared" si="104"/>
        <v>0</v>
      </c>
      <c r="Y568">
        <f>PMTable!P566</f>
        <v>0.93307814398590749</v>
      </c>
      <c r="Z568">
        <f t="shared" si="105"/>
        <v>0</v>
      </c>
      <c r="AA568">
        <f>PMTable!Q566</f>
        <v>0.9110865799903054</v>
      </c>
      <c r="AB568">
        <f t="shared" si="106"/>
        <v>0</v>
      </c>
      <c r="AC568">
        <f>PMTable!R566</f>
        <v>1</v>
      </c>
      <c r="AD568">
        <f t="shared" si="107"/>
        <v>0</v>
      </c>
    </row>
    <row r="569" spans="2:30" x14ac:dyDescent="0.25">
      <c r="B569">
        <v>564</v>
      </c>
      <c r="C569">
        <f>PMTable!W567</f>
        <v>1100</v>
      </c>
      <c r="D569">
        <f t="shared" si="96"/>
        <v>1</v>
      </c>
      <c r="E569">
        <f>PMTable!X567</f>
        <v>3000</v>
      </c>
      <c r="F569">
        <f t="shared" si="97"/>
        <v>1</v>
      </c>
      <c r="G569">
        <f>PMTable!Y567</f>
        <v>3000</v>
      </c>
      <c r="H569">
        <f t="shared" si="98"/>
        <v>1</v>
      </c>
      <c r="I569">
        <f>PMTable!Z567</f>
        <v>3600</v>
      </c>
      <c r="J569">
        <f t="shared" si="99"/>
        <v>1</v>
      </c>
      <c r="L569">
        <v>564</v>
      </c>
      <c r="M569">
        <f>PMTable!AE567</f>
        <v>25.095958314416425</v>
      </c>
      <c r="N569">
        <f t="shared" si="100"/>
        <v>1</v>
      </c>
      <c r="O569">
        <f>PMTable!AF567</f>
        <v>36.132562798179535</v>
      </c>
      <c r="P569">
        <f t="shared" si="101"/>
        <v>1</v>
      </c>
      <c r="Q569">
        <f>PMTable!AG567</f>
        <v>61.984928995240942</v>
      </c>
      <c r="R569">
        <f t="shared" si="102"/>
        <v>0</v>
      </c>
      <c r="S569">
        <f>PMTable!AH567</f>
        <v>3.1335075059436051</v>
      </c>
      <c r="T569">
        <f t="shared" si="103"/>
        <v>1</v>
      </c>
      <c r="V569">
        <v>564</v>
      </c>
      <c r="W569">
        <f>PMTable!O567</f>
        <v>0.85516008858309034</v>
      </c>
      <c r="X569">
        <f t="shared" si="104"/>
        <v>0</v>
      </c>
      <c r="Y569">
        <f>PMTable!P567</f>
        <v>0.88273331198788929</v>
      </c>
      <c r="Z569">
        <f t="shared" si="105"/>
        <v>0</v>
      </c>
      <c r="AA569">
        <f>PMTable!Q567</f>
        <v>0.84376573333599048</v>
      </c>
      <c r="AB569">
        <f t="shared" si="106"/>
        <v>0</v>
      </c>
      <c r="AC569">
        <f>PMTable!R567</f>
        <v>0.99001749227579272</v>
      </c>
      <c r="AD569">
        <f t="shared" si="107"/>
        <v>0</v>
      </c>
    </row>
    <row r="570" spans="2:30" x14ac:dyDescent="0.25">
      <c r="B570">
        <v>565</v>
      </c>
      <c r="C570">
        <f>PMTable!W568</f>
        <v>500</v>
      </c>
      <c r="D570">
        <f t="shared" si="96"/>
        <v>1</v>
      </c>
      <c r="E570">
        <f>PMTable!X568</f>
        <v>2000</v>
      </c>
      <c r="F570">
        <f t="shared" si="97"/>
        <v>1</v>
      </c>
      <c r="G570">
        <f>PMTable!Y568</f>
        <v>3000</v>
      </c>
      <c r="H570">
        <f t="shared" si="98"/>
        <v>1</v>
      </c>
      <c r="I570">
        <f>PMTable!Z568</f>
        <v>4700</v>
      </c>
      <c r="J570">
        <f t="shared" si="99"/>
        <v>1</v>
      </c>
      <c r="L570">
        <v>565</v>
      </c>
      <c r="M570">
        <f>PMTable!AE568</f>
        <v>11.250734922451853</v>
      </c>
      <c r="N570">
        <f t="shared" si="100"/>
        <v>1</v>
      </c>
      <c r="O570">
        <f>PMTable!AF568</f>
        <v>26.096248743023725</v>
      </c>
      <c r="P570">
        <f t="shared" si="101"/>
        <v>1</v>
      </c>
      <c r="Q570">
        <f>PMTable!AG568</f>
        <v>30.136581291378587</v>
      </c>
      <c r="R570">
        <f t="shared" si="102"/>
        <v>1</v>
      </c>
      <c r="S570">
        <f>PMTable!AH568</f>
        <v>11.251549332563828</v>
      </c>
      <c r="T570">
        <f t="shared" si="103"/>
        <v>1</v>
      </c>
      <c r="V570">
        <v>565</v>
      </c>
      <c r="W570">
        <f>PMTable!O568</f>
        <v>0.94425868959522086</v>
      </c>
      <c r="X570">
        <f t="shared" si="104"/>
        <v>0</v>
      </c>
      <c r="Y570">
        <f>PMTable!P568</f>
        <v>0.93083896917380315</v>
      </c>
      <c r="Z570">
        <f t="shared" si="105"/>
        <v>0</v>
      </c>
      <c r="AA570">
        <f>PMTable!Q568</f>
        <v>0.87449545715072707</v>
      </c>
      <c r="AB570">
        <f t="shared" si="106"/>
        <v>0</v>
      </c>
      <c r="AC570">
        <f>PMTable!R568</f>
        <v>0.96912022744436654</v>
      </c>
      <c r="AD570">
        <f t="shared" si="107"/>
        <v>0</v>
      </c>
    </row>
    <row r="571" spans="2:30" x14ac:dyDescent="0.25">
      <c r="B571">
        <v>566</v>
      </c>
      <c r="C571">
        <f>PMTable!W569</f>
        <v>1850</v>
      </c>
      <c r="D571">
        <f t="shared" si="96"/>
        <v>1</v>
      </c>
      <c r="E571">
        <f>PMTable!X569</f>
        <v>2600</v>
      </c>
      <c r="F571">
        <f t="shared" si="97"/>
        <v>1</v>
      </c>
      <c r="G571">
        <f>PMTable!Y569</f>
        <v>2600</v>
      </c>
      <c r="H571">
        <f t="shared" si="98"/>
        <v>1</v>
      </c>
      <c r="I571">
        <f>PMTable!Z569</f>
        <v>6900</v>
      </c>
      <c r="J571">
        <f t="shared" si="99"/>
        <v>0</v>
      </c>
      <c r="L571">
        <v>566</v>
      </c>
      <c r="M571">
        <f>PMTable!AE569</f>
        <v>69.905332139988019</v>
      </c>
      <c r="N571">
        <f t="shared" si="100"/>
        <v>0</v>
      </c>
      <c r="O571">
        <f>PMTable!AF569</f>
        <v>36.430955557318129</v>
      </c>
      <c r="P571">
        <f t="shared" si="101"/>
        <v>1</v>
      </c>
      <c r="Q571">
        <f>PMTable!AG569</f>
        <v>31.322298600496399</v>
      </c>
      <c r="R571">
        <f t="shared" si="102"/>
        <v>1</v>
      </c>
      <c r="S571">
        <f>PMTable!AH569</f>
        <v>12.44774769356497</v>
      </c>
      <c r="T571">
        <f t="shared" si="103"/>
        <v>1</v>
      </c>
      <c r="V571">
        <v>566</v>
      </c>
      <c r="W571">
        <f>PMTable!O569</f>
        <v>0.72998632835031851</v>
      </c>
      <c r="X571">
        <f t="shared" si="104"/>
        <v>0</v>
      </c>
      <c r="Y571">
        <f>PMTable!P569</f>
        <v>0.87028679261851094</v>
      </c>
      <c r="Z571">
        <f t="shared" si="105"/>
        <v>0</v>
      </c>
      <c r="AA571">
        <f>PMTable!Q569</f>
        <v>0.89815516186143585</v>
      </c>
      <c r="AB571">
        <f t="shared" si="106"/>
        <v>0</v>
      </c>
      <c r="AC571">
        <f>PMTable!R569</f>
        <v>0.9497700891890315</v>
      </c>
      <c r="AD571">
        <f t="shared" si="107"/>
        <v>0</v>
      </c>
    </row>
    <row r="572" spans="2:30" x14ac:dyDescent="0.25">
      <c r="B572">
        <v>567</v>
      </c>
      <c r="C572">
        <f>PMTable!W570</f>
        <v>2000</v>
      </c>
      <c r="D572">
        <f t="shared" si="96"/>
        <v>1</v>
      </c>
      <c r="E572">
        <f>PMTable!X570</f>
        <v>2800</v>
      </c>
      <c r="F572">
        <f t="shared" si="97"/>
        <v>1</v>
      </c>
      <c r="G572">
        <f>PMTable!Y570</f>
        <v>2600</v>
      </c>
      <c r="H572">
        <f t="shared" si="98"/>
        <v>1</v>
      </c>
      <c r="I572">
        <f>PMTable!Z570</f>
        <v>3600</v>
      </c>
      <c r="J572">
        <f t="shared" si="99"/>
        <v>1</v>
      </c>
      <c r="L572">
        <v>567</v>
      </c>
      <c r="M572">
        <f>PMTable!AE570</f>
        <v>96.133538066000568</v>
      </c>
      <c r="N572">
        <f t="shared" si="100"/>
        <v>0</v>
      </c>
      <c r="O572">
        <f>PMTable!AF570</f>
        <v>24</v>
      </c>
      <c r="P572">
        <f t="shared" si="101"/>
        <v>1</v>
      </c>
      <c r="Q572">
        <f>PMTable!AG570</f>
        <v>35.362722105108261</v>
      </c>
      <c r="R572">
        <f t="shared" si="102"/>
        <v>1</v>
      </c>
      <c r="S572">
        <f>PMTable!AH570</f>
        <v>3.7827527866924262</v>
      </c>
      <c r="T572">
        <f t="shared" si="103"/>
        <v>1</v>
      </c>
      <c r="V572">
        <v>567</v>
      </c>
      <c r="W572">
        <f>PMTable!O570</f>
        <v>0.74737614902673355</v>
      </c>
      <c r="X572">
        <f t="shared" si="104"/>
        <v>0</v>
      </c>
      <c r="Y572">
        <f>PMTable!P570</f>
        <v>0.91848250526770525</v>
      </c>
      <c r="Z572">
        <f t="shared" si="105"/>
        <v>0</v>
      </c>
      <c r="AA572">
        <f>PMTable!Q570</f>
        <v>0.90493460686017502</v>
      </c>
      <c r="AB572">
        <f t="shared" si="106"/>
        <v>0</v>
      </c>
      <c r="AC572">
        <f>PMTable!R570</f>
        <v>0.99006589534272904</v>
      </c>
      <c r="AD572">
        <f t="shared" si="107"/>
        <v>0</v>
      </c>
    </row>
    <row r="573" spans="2:30" x14ac:dyDescent="0.25">
      <c r="B573">
        <v>568</v>
      </c>
      <c r="C573">
        <f>PMTable!W571</f>
        <v>1100</v>
      </c>
      <c r="D573">
        <f t="shared" si="96"/>
        <v>1</v>
      </c>
      <c r="E573">
        <f>PMTable!X571</f>
        <v>3000</v>
      </c>
      <c r="F573">
        <f t="shared" si="97"/>
        <v>1</v>
      </c>
      <c r="G573">
        <f>PMTable!Y571</f>
        <v>1800</v>
      </c>
      <c r="H573">
        <f t="shared" si="98"/>
        <v>1</v>
      </c>
      <c r="I573">
        <f>PMTable!Z571</f>
        <v>4700</v>
      </c>
      <c r="J573">
        <f t="shared" si="99"/>
        <v>1</v>
      </c>
      <c r="L573">
        <v>568</v>
      </c>
      <c r="M573">
        <f>PMTable!AE571</f>
        <v>35.443193660408411</v>
      </c>
      <c r="N573">
        <f t="shared" si="100"/>
        <v>1</v>
      </c>
      <c r="O573">
        <f>PMTable!AF571</f>
        <v>40.342002355539378</v>
      </c>
      <c r="P573">
        <f t="shared" si="101"/>
        <v>1</v>
      </c>
      <c r="Q573">
        <f>PMTable!AG571</f>
        <v>13.64717649744922</v>
      </c>
      <c r="R573">
        <f t="shared" si="102"/>
        <v>1</v>
      </c>
      <c r="S573">
        <f>PMTable!AH571</f>
        <v>9.2997463284181308</v>
      </c>
      <c r="T573">
        <f t="shared" si="103"/>
        <v>1</v>
      </c>
      <c r="V573">
        <v>568</v>
      </c>
      <c r="W573">
        <f>PMTable!O571</f>
        <v>0.83919473183972304</v>
      </c>
      <c r="X573">
        <f t="shared" si="104"/>
        <v>0</v>
      </c>
      <c r="Y573">
        <f>PMTable!P571</f>
        <v>0.92042864032186589</v>
      </c>
      <c r="Z573">
        <f t="shared" si="105"/>
        <v>0</v>
      </c>
      <c r="AA573">
        <f>PMTable!Q571</f>
        <v>0.9578244095865196</v>
      </c>
      <c r="AB573">
        <f t="shared" si="106"/>
        <v>0</v>
      </c>
      <c r="AC573">
        <f>PMTable!R571</f>
        <v>0.97976376076348226</v>
      </c>
      <c r="AD573">
        <f t="shared" si="107"/>
        <v>0</v>
      </c>
    </row>
    <row r="574" spans="2:30" x14ac:dyDescent="0.25">
      <c r="B574">
        <v>569</v>
      </c>
      <c r="C574">
        <f>PMTable!W572</f>
        <v>1100</v>
      </c>
      <c r="D574">
        <f t="shared" si="96"/>
        <v>1</v>
      </c>
      <c r="E574">
        <f>PMTable!X572</f>
        <v>2400</v>
      </c>
      <c r="F574">
        <f t="shared" si="97"/>
        <v>1</v>
      </c>
      <c r="G574">
        <f>PMTable!Y572</f>
        <v>3000</v>
      </c>
      <c r="H574">
        <f t="shared" si="98"/>
        <v>1</v>
      </c>
      <c r="I574">
        <f>PMTable!Z572</f>
        <v>4700</v>
      </c>
      <c r="J574">
        <f t="shared" si="99"/>
        <v>1</v>
      </c>
      <c r="L574">
        <v>569</v>
      </c>
      <c r="M574">
        <f>PMTable!AE572</f>
        <v>41.89951304867202</v>
      </c>
      <c r="N574">
        <f t="shared" si="100"/>
        <v>1</v>
      </c>
      <c r="O574">
        <f>PMTable!AF572</f>
        <v>47.086696115173709</v>
      </c>
      <c r="P574">
        <f t="shared" si="101"/>
        <v>1</v>
      </c>
      <c r="Q574">
        <f>PMTable!AG572</f>
        <v>66.370879427094266</v>
      </c>
      <c r="R574">
        <f t="shared" si="102"/>
        <v>0</v>
      </c>
      <c r="S574">
        <f>PMTable!AH572</f>
        <v>7.0702814835345436</v>
      </c>
      <c r="T574">
        <f t="shared" si="103"/>
        <v>1</v>
      </c>
      <c r="V574">
        <v>569</v>
      </c>
      <c r="W574">
        <f>PMTable!O572</f>
        <v>0.84409763889304357</v>
      </c>
      <c r="X574">
        <f t="shared" si="104"/>
        <v>0</v>
      </c>
      <c r="Y574">
        <f>PMTable!P572</f>
        <v>0.87234367109515931</v>
      </c>
      <c r="Z574">
        <f t="shared" si="105"/>
        <v>0</v>
      </c>
      <c r="AA574">
        <f>PMTable!Q572</f>
        <v>0.84986532710887563</v>
      </c>
      <c r="AB574">
        <f t="shared" si="106"/>
        <v>0</v>
      </c>
      <c r="AC574">
        <f>PMTable!R572</f>
        <v>0.97130896991801452</v>
      </c>
      <c r="AD574">
        <f t="shared" si="107"/>
        <v>0</v>
      </c>
    </row>
    <row r="575" spans="2:30" x14ac:dyDescent="0.25">
      <c r="B575">
        <v>570</v>
      </c>
      <c r="C575">
        <f>PMTable!W573</f>
        <v>1550</v>
      </c>
      <c r="D575">
        <f t="shared" si="96"/>
        <v>1</v>
      </c>
      <c r="E575">
        <f>PMTable!X573</f>
        <v>4000</v>
      </c>
      <c r="F575">
        <f t="shared" si="97"/>
        <v>1</v>
      </c>
      <c r="G575">
        <f>PMTable!Y573</f>
        <v>1400</v>
      </c>
      <c r="H575">
        <f t="shared" si="98"/>
        <v>1</v>
      </c>
      <c r="I575">
        <f>PMTable!Z573</f>
        <v>2500</v>
      </c>
      <c r="J575">
        <f t="shared" si="99"/>
        <v>1</v>
      </c>
      <c r="L575">
        <v>570</v>
      </c>
      <c r="M575">
        <f>PMTable!AE573</f>
        <v>48.663427390890526</v>
      </c>
      <c r="N575">
        <f t="shared" si="100"/>
        <v>1</v>
      </c>
      <c r="O575">
        <f>PMTable!AF573</f>
        <v>52.272498092950549</v>
      </c>
      <c r="P575">
        <f t="shared" si="101"/>
        <v>1</v>
      </c>
      <c r="Q575">
        <f>PMTable!AG573</f>
        <v>9.5016103281766497</v>
      </c>
      <c r="R575">
        <f t="shared" si="102"/>
        <v>1</v>
      </c>
      <c r="S575">
        <f>PMTable!AH573</f>
        <v>0</v>
      </c>
      <c r="T575">
        <f t="shared" si="103"/>
        <v>1</v>
      </c>
      <c r="V575">
        <v>570</v>
      </c>
      <c r="W575">
        <f>PMTable!O573</f>
        <v>0.76700586485864997</v>
      </c>
      <c r="X575">
        <f t="shared" si="104"/>
        <v>0</v>
      </c>
      <c r="Y575">
        <f>PMTable!P573</f>
        <v>0.86764484862916746</v>
      </c>
      <c r="Z575">
        <f t="shared" si="105"/>
        <v>0</v>
      </c>
      <c r="AA575">
        <f>PMTable!Q573</f>
        <v>0.97021989476251669</v>
      </c>
      <c r="AB575">
        <f t="shared" si="106"/>
        <v>0</v>
      </c>
      <c r="AC575">
        <f>PMTable!R573</f>
        <v>1</v>
      </c>
      <c r="AD575">
        <f t="shared" si="107"/>
        <v>0</v>
      </c>
    </row>
    <row r="576" spans="2:30" x14ac:dyDescent="0.25">
      <c r="B576">
        <v>571</v>
      </c>
      <c r="C576">
        <f>PMTable!W574</f>
        <v>1100</v>
      </c>
      <c r="D576">
        <f t="shared" si="96"/>
        <v>1</v>
      </c>
      <c r="E576">
        <f>PMTable!X574</f>
        <v>2600</v>
      </c>
      <c r="F576">
        <f t="shared" si="97"/>
        <v>1</v>
      </c>
      <c r="G576">
        <f>PMTable!Y574</f>
        <v>3000</v>
      </c>
      <c r="H576">
        <f t="shared" si="98"/>
        <v>1</v>
      </c>
      <c r="I576">
        <f>PMTable!Z574</f>
        <v>4700</v>
      </c>
      <c r="J576">
        <f t="shared" si="99"/>
        <v>1</v>
      </c>
      <c r="L576">
        <v>571</v>
      </c>
      <c r="M576">
        <f>PMTable!AE574</f>
        <v>39.106730871859895</v>
      </c>
      <c r="N576">
        <f t="shared" si="100"/>
        <v>1</v>
      </c>
      <c r="O576">
        <f>PMTable!AF574</f>
        <v>34.025883844644078</v>
      </c>
      <c r="P576">
        <f t="shared" si="101"/>
        <v>1</v>
      </c>
      <c r="Q576">
        <f>PMTable!AG574</f>
        <v>53.475853725667584</v>
      </c>
      <c r="R576">
        <f t="shared" si="102"/>
        <v>1</v>
      </c>
      <c r="S576">
        <f>PMTable!AH574</f>
        <v>12.902072470770891</v>
      </c>
      <c r="T576">
        <f t="shared" si="103"/>
        <v>1</v>
      </c>
      <c r="V576">
        <v>571</v>
      </c>
      <c r="W576">
        <f>PMTable!O574</f>
        <v>0.86164364562095397</v>
      </c>
      <c r="X576">
        <f t="shared" si="104"/>
        <v>0</v>
      </c>
      <c r="Y576">
        <f>PMTable!P574</f>
        <v>0.86289045176665791</v>
      </c>
      <c r="Z576">
        <f t="shared" si="105"/>
        <v>0</v>
      </c>
      <c r="AA576">
        <f>PMTable!Q574</f>
        <v>0.84786322550836724</v>
      </c>
      <c r="AB576">
        <f t="shared" si="106"/>
        <v>0</v>
      </c>
      <c r="AC576">
        <f>PMTable!R574</f>
        <v>0.96996078973858002</v>
      </c>
      <c r="AD576">
        <f t="shared" si="107"/>
        <v>0</v>
      </c>
    </row>
    <row r="577" spans="2:30" x14ac:dyDescent="0.25">
      <c r="B577">
        <v>572</v>
      </c>
      <c r="C577">
        <f>PMTable!W575</f>
        <v>1700</v>
      </c>
      <c r="D577">
        <f t="shared" si="96"/>
        <v>1</v>
      </c>
      <c r="E577">
        <f>PMTable!X575</f>
        <v>4800</v>
      </c>
      <c r="F577">
        <f t="shared" si="97"/>
        <v>1</v>
      </c>
      <c r="G577">
        <f>PMTable!Y575</f>
        <v>1400</v>
      </c>
      <c r="H577">
        <f t="shared" si="98"/>
        <v>1</v>
      </c>
      <c r="I577">
        <f>PMTable!Z575</f>
        <v>4700</v>
      </c>
      <c r="J577">
        <f t="shared" si="99"/>
        <v>1</v>
      </c>
      <c r="L577">
        <v>572</v>
      </c>
      <c r="M577">
        <f>PMTable!AE575</f>
        <v>20</v>
      </c>
      <c r="N577">
        <f t="shared" si="100"/>
        <v>1</v>
      </c>
      <c r="O577">
        <f>PMTable!AF575</f>
        <v>45.226452231999403</v>
      </c>
      <c r="P577">
        <f t="shared" si="101"/>
        <v>1</v>
      </c>
      <c r="Q577">
        <f>PMTable!AG575</f>
        <v>11.837659357953477</v>
      </c>
      <c r="R577">
        <f t="shared" si="102"/>
        <v>1</v>
      </c>
      <c r="S577">
        <f>PMTable!AH575</f>
        <v>10.838901812774527</v>
      </c>
      <c r="T577">
        <f t="shared" si="103"/>
        <v>1</v>
      </c>
      <c r="V577">
        <v>572</v>
      </c>
      <c r="W577">
        <f>PMTable!O575</f>
        <v>0.72362287269013137</v>
      </c>
      <c r="X577">
        <f t="shared" si="104"/>
        <v>0</v>
      </c>
      <c r="Y577">
        <f>PMTable!P575</f>
        <v>0.90049863151265541</v>
      </c>
      <c r="Z577">
        <f t="shared" si="105"/>
        <v>0</v>
      </c>
      <c r="AA577">
        <f>PMTable!Q575</f>
        <v>0.97286443133870881</v>
      </c>
      <c r="AB577">
        <f t="shared" si="106"/>
        <v>0</v>
      </c>
      <c r="AC577">
        <f>PMTable!R575</f>
        <v>0.9712221533839579</v>
      </c>
      <c r="AD577">
        <f t="shared" si="107"/>
        <v>0</v>
      </c>
    </row>
    <row r="578" spans="2:30" x14ac:dyDescent="0.25">
      <c r="B578">
        <v>573</v>
      </c>
      <c r="C578">
        <f>PMTable!W576</f>
        <v>2450</v>
      </c>
      <c r="D578">
        <f t="shared" si="96"/>
        <v>1</v>
      </c>
      <c r="E578">
        <f>PMTable!X576</f>
        <v>2200</v>
      </c>
      <c r="F578">
        <f t="shared" si="97"/>
        <v>1</v>
      </c>
      <c r="G578">
        <f>PMTable!Y576</f>
        <v>3800</v>
      </c>
      <c r="H578">
        <f t="shared" si="98"/>
        <v>1</v>
      </c>
      <c r="I578">
        <f>PMTable!Z576</f>
        <v>4700</v>
      </c>
      <c r="J578">
        <f t="shared" si="99"/>
        <v>1</v>
      </c>
      <c r="L578">
        <v>573</v>
      </c>
      <c r="M578">
        <f>PMTable!AE576</f>
        <v>76.290507381269677</v>
      </c>
      <c r="N578">
        <f t="shared" si="100"/>
        <v>0</v>
      </c>
      <c r="O578">
        <f>PMTable!AF576</f>
        <v>18</v>
      </c>
      <c r="P578">
        <f t="shared" si="101"/>
        <v>1</v>
      </c>
      <c r="Q578">
        <f>PMTable!AG576</f>
        <v>88.442254754352021</v>
      </c>
      <c r="R578">
        <f t="shared" si="102"/>
        <v>0</v>
      </c>
      <c r="S578">
        <f>PMTable!AH576</f>
        <v>6.0467778104931522</v>
      </c>
      <c r="T578">
        <f t="shared" si="103"/>
        <v>1</v>
      </c>
      <c r="V578">
        <v>573</v>
      </c>
      <c r="W578">
        <f>PMTable!O576</f>
        <v>0.62924215134234596</v>
      </c>
      <c r="X578">
        <f t="shared" si="104"/>
        <v>1</v>
      </c>
      <c r="Y578">
        <f>PMTable!P576</f>
        <v>0.91830193195884346</v>
      </c>
      <c r="Z578">
        <f t="shared" si="105"/>
        <v>0</v>
      </c>
      <c r="AA578">
        <f>PMTable!Q576</f>
        <v>0.76963032623742433</v>
      </c>
      <c r="AB578">
        <f t="shared" si="106"/>
        <v>0</v>
      </c>
      <c r="AC578">
        <f>PMTable!R576</f>
        <v>0.98054082890290661</v>
      </c>
      <c r="AD578">
        <f t="shared" si="107"/>
        <v>0</v>
      </c>
    </row>
    <row r="579" spans="2:30" x14ac:dyDescent="0.25">
      <c r="B579">
        <v>574</v>
      </c>
      <c r="C579">
        <f>PMTable!W577</f>
        <v>1700</v>
      </c>
      <c r="D579">
        <f t="shared" si="96"/>
        <v>1</v>
      </c>
      <c r="E579">
        <f>PMTable!X577</f>
        <v>3600</v>
      </c>
      <c r="F579">
        <f t="shared" si="97"/>
        <v>1</v>
      </c>
      <c r="G579">
        <f>PMTable!Y577</f>
        <v>3000</v>
      </c>
      <c r="H579">
        <f t="shared" si="98"/>
        <v>1</v>
      </c>
      <c r="I579">
        <f>PMTable!Z577</f>
        <v>5800</v>
      </c>
      <c r="J579">
        <f t="shared" si="99"/>
        <v>0</v>
      </c>
      <c r="L579">
        <v>574</v>
      </c>
      <c r="M579">
        <f>PMTable!AE577</f>
        <v>47.705106030475413</v>
      </c>
      <c r="N579">
        <f t="shared" si="100"/>
        <v>1</v>
      </c>
      <c r="O579">
        <f>PMTable!AF577</f>
        <v>73.559231158345227</v>
      </c>
      <c r="P579">
        <f t="shared" si="101"/>
        <v>0</v>
      </c>
      <c r="Q579">
        <f>PMTable!AG577</f>
        <v>72.22585663588174</v>
      </c>
      <c r="R579">
        <f t="shared" si="102"/>
        <v>0</v>
      </c>
      <c r="S579">
        <f>PMTable!AH577</f>
        <v>12.19656561691758</v>
      </c>
      <c r="T579">
        <f t="shared" si="103"/>
        <v>1</v>
      </c>
      <c r="V579">
        <v>574</v>
      </c>
      <c r="W579">
        <f>PMTable!O577</f>
        <v>0.77340298748425795</v>
      </c>
      <c r="X579">
        <f t="shared" si="104"/>
        <v>0</v>
      </c>
      <c r="Y579">
        <f>PMTable!P577</f>
        <v>0.85880083132169005</v>
      </c>
      <c r="Z579">
        <f t="shared" si="105"/>
        <v>0</v>
      </c>
      <c r="AA579">
        <f>PMTable!Q577</f>
        <v>0.84629573841627004</v>
      </c>
      <c r="AB579">
        <f t="shared" si="106"/>
        <v>0</v>
      </c>
      <c r="AC579">
        <f>PMTable!R577</f>
        <v>0.96422848122090032</v>
      </c>
      <c r="AD579">
        <f t="shared" si="107"/>
        <v>0</v>
      </c>
    </row>
    <row r="580" spans="2:30" x14ac:dyDescent="0.25">
      <c r="B580">
        <v>575</v>
      </c>
      <c r="C580">
        <f>PMTable!W578</f>
        <v>1550</v>
      </c>
      <c r="D580">
        <f t="shared" si="96"/>
        <v>1</v>
      </c>
      <c r="E580">
        <f>PMTable!X578</f>
        <v>2000</v>
      </c>
      <c r="F580">
        <f t="shared" si="97"/>
        <v>1</v>
      </c>
      <c r="G580">
        <f>PMTable!Y578</f>
        <v>3000</v>
      </c>
      <c r="H580">
        <f t="shared" si="98"/>
        <v>1</v>
      </c>
      <c r="I580">
        <f>PMTable!Z578</f>
        <v>3600</v>
      </c>
      <c r="J580">
        <f t="shared" si="99"/>
        <v>1</v>
      </c>
      <c r="L580">
        <v>575</v>
      </c>
      <c r="M580">
        <f>PMTable!AE578</f>
        <v>40.143807107289739</v>
      </c>
      <c r="N580">
        <f t="shared" si="100"/>
        <v>1</v>
      </c>
      <c r="O580">
        <f>PMTable!AF578</f>
        <v>22.661197293175775</v>
      </c>
      <c r="P580">
        <f t="shared" si="101"/>
        <v>1</v>
      </c>
      <c r="Q580">
        <f>PMTable!AG578</f>
        <v>52.911264462760556</v>
      </c>
      <c r="R580">
        <f t="shared" si="102"/>
        <v>1</v>
      </c>
      <c r="S580">
        <f>PMTable!AH578</f>
        <v>5.7039333873733371</v>
      </c>
      <c r="T580">
        <f t="shared" si="103"/>
        <v>1</v>
      </c>
      <c r="V580">
        <v>575</v>
      </c>
      <c r="W580">
        <f>PMTable!O578</f>
        <v>0.77560674145261554</v>
      </c>
      <c r="X580">
        <f t="shared" si="104"/>
        <v>0</v>
      </c>
      <c r="Y580">
        <f>PMTable!P578</f>
        <v>0.88828383804049904</v>
      </c>
      <c r="Z580">
        <f t="shared" si="105"/>
        <v>0</v>
      </c>
      <c r="AA580">
        <f>PMTable!Q578</f>
        <v>0.87498636873289104</v>
      </c>
      <c r="AB580">
        <f t="shared" si="106"/>
        <v>0</v>
      </c>
      <c r="AC580">
        <f>PMTable!R578</f>
        <v>0.98518332714156431</v>
      </c>
      <c r="AD580">
        <f t="shared" si="107"/>
        <v>0</v>
      </c>
    </row>
    <row r="581" spans="2:30" x14ac:dyDescent="0.25">
      <c r="B581">
        <v>576</v>
      </c>
      <c r="C581">
        <f>PMTable!W579</f>
        <v>1400</v>
      </c>
      <c r="D581">
        <f t="shared" si="96"/>
        <v>1</v>
      </c>
      <c r="E581">
        <f>PMTable!X579</f>
        <v>3400</v>
      </c>
      <c r="F581">
        <f t="shared" si="97"/>
        <v>1</v>
      </c>
      <c r="G581">
        <f>PMTable!Y579</f>
        <v>3800</v>
      </c>
      <c r="H581">
        <f t="shared" si="98"/>
        <v>1</v>
      </c>
      <c r="I581">
        <f>PMTable!Z579</f>
        <v>3600</v>
      </c>
      <c r="J581">
        <f t="shared" si="99"/>
        <v>1</v>
      </c>
      <c r="L581">
        <v>576</v>
      </c>
      <c r="M581">
        <f>PMTable!AE579</f>
        <v>76.030605661819209</v>
      </c>
      <c r="N581">
        <f t="shared" si="100"/>
        <v>0</v>
      </c>
      <c r="O581">
        <f>PMTable!AF579</f>
        <v>52.610001131139057</v>
      </c>
      <c r="P581">
        <f t="shared" si="101"/>
        <v>1</v>
      </c>
      <c r="Q581">
        <f>PMTable!AG579</f>
        <v>52.946749752088863</v>
      </c>
      <c r="R581">
        <f t="shared" si="102"/>
        <v>1</v>
      </c>
      <c r="S581">
        <f>PMTable!AH579</f>
        <v>5.2725375271836201</v>
      </c>
      <c r="T581">
        <f t="shared" si="103"/>
        <v>1</v>
      </c>
      <c r="V581">
        <v>576</v>
      </c>
      <c r="W581">
        <f>PMTable!O579</f>
        <v>0.79571165897193075</v>
      </c>
      <c r="X581">
        <f t="shared" si="104"/>
        <v>0</v>
      </c>
      <c r="Y581">
        <f>PMTable!P579</f>
        <v>0.82043108290355038</v>
      </c>
      <c r="Z581">
        <f t="shared" si="105"/>
        <v>0</v>
      </c>
      <c r="AA581">
        <f>PMTable!Q579</f>
        <v>0.82406321754934231</v>
      </c>
      <c r="AB581">
        <f t="shared" si="106"/>
        <v>0</v>
      </c>
      <c r="AC581">
        <f>PMTable!R579</f>
        <v>0.98467395588154261</v>
      </c>
      <c r="AD581">
        <f t="shared" si="107"/>
        <v>0</v>
      </c>
    </row>
    <row r="582" spans="2:30" x14ac:dyDescent="0.25">
      <c r="B582">
        <v>577</v>
      </c>
      <c r="C582">
        <f>PMTable!W580</f>
        <v>1850</v>
      </c>
      <c r="D582">
        <f t="shared" si="96"/>
        <v>1</v>
      </c>
      <c r="E582">
        <f>PMTable!X580</f>
        <v>2800</v>
      </c>
      <c r="F582">
        <f t="shared" si="97"/>
        <v>1</v>
      </c>
      <c r="G582">
        <f>PMTable!Y580</f>
        <v>3000</v>
      </c>
      <c r="H582">
        <f t="shared" si="98"/>
        <v>1</v>
      </c>
      <c r="I582">
        <f>PMTable!Z580</f>
        <v>3600</v>
      </c>
      <c r="J582">
        <f t="shared" si="99"/>
        <v>1</v>
      </c>
      <c r="L582">
        <v>577</v>
      </c>
      <c r="M582">
        <f>PMTable!AE580</f>
        <v>76.466751896603128</v>
      </c>
      <c r="N582">
        <f t="shared" si="100"/>
        <v>0</v>
      </c>
      <c r="O582">
        <f>PMTable!AF580</f>
        <v>48.565760428770851</v>
      </c>
      <c r="P582">
        <f t="shared" si="101"/>
        <v>1</v>
      </c>
      <c r="Q582">
        <f>PMTable!AG580</f>
        <v>56.184318076081212</v>
      </c>
      <c r="R582">
        <f t="shared" si="102"/>
        <v>0</v>
      </c>
      <c r="S582">
        <f>PMTable!AH580</f>
        <v>5.7955349540078709</v>
      </c>
      <c r="T582">
        <f t="shared" si="103"/>
        <v>1</v>
      </c>
      <c r="V582">
        <v>577</v>
      </c>
      <c r="W582">
        <f>PMTable!O580</f>
        <v>0.6988494492267654</v>
      </c>
      <c r="X582">
        <f t="shared" si="104"/>
        <v>1</v>
      </c>
      <c r="Y582">
        <f>PMTable!P580</f>
        <v>0.86082811502415979</v>
      </c>
      <c r="Z582">
        <f t="shared" si="105"/>
        <v>0</v>
      </c>
      <c r="AA582">
        <f>PMTable!Q580</f>
        <v>0.84396280616499542</v>
      </c>
      <c r="AB582">
        <f t="shared" si="106"/>
        <v>0</v>
      </c>
      <c r="AC582">
        <f>PMTable!R580</f>
        <v>0.98492988139800908</v>
      </c>
      <c r="AD582">
        <f t="shared" si="107"/>
        <v>0</v>
      </c>
    </row>
    <row r="583" spans="2:30" x14ac:dyDescent="0.25">
      <c r="B583">
        <v>578</v>
      </c>
      <c r="C583">
        <f>PMTable!W581</f>
        <v>2000</v>
      </c>
      <c r="D583">
        <f t="shared" ref="D583:D646" si="108">IF(C583&lt;$C$4,1,0)</f>
        <v>1</v>
      </c>
      <c r="E583">
        <f>PMTable!X581</f>
        <v>3400</v>
      </c>
      <c r="F583">
        <f t="shared" ref="F583:F646" si="109">IF(E583&lt;$E$4,1,0)</f>
        <v>1</v>
      </c>
      <c r="G583">
        <f>PMTable!Y581</f>
        <v>1800</v>
      </c>
      <c r="H583">
        <f t="shared" ref="H583:H646" si="110">IF(G583&lt;$G$4,1,0)</f>
        <v>1</v>
      </c>
      <c r="I583">
        <f>PMTable!Z581</f>
        <v>3600</v>
      </c>
      <c r="J583">
        <f t="shared" ref="J583:J646" si="111">IF(I583&lt;$I$4,1,0)</f>
        <v>1</v>
      </c>
      <c r="L583">
        <v>578</v>
      </c>
      <c r="M583">
        <f>PMTable!AE581</f>
        <v>27.21162414422275</v>
      </c>
      <c r="N583">
        <f t="shared" ref="N583:N646" si="112">IF(M583&lt;$M$4,1,0)</f>
        <v>1</v>
      </c>
      <c r="O583">
        <f>PMTable!AF581</f>
        <v>37.384470239254711</v>
      </c>
      <c r="P583">
        <f t="shared" ref="P583:P646" si="113">IF(O583&lt;$O$4,1,0)</f>
        <v>1</v>
      </c>
      <c r="Q583">
        <f>PMTable!AG581</f>
        <v>27.616790416467921</v>
      </c>
      <c r="R583">
        <f t="shared" ref="R583:R646" si="114">IF(Q583&lt;$Q$4,1,0)</f>
        <v>1</v>
      </c>
      <c r="S583">
        <f>PMTable!AH581</f>
        <v>7.2220315044333816</v>
      </c>
      <c r="T583">
        <f t="shared" ref="T583:T646" si="115">IF(S583&lt;$S$4,1,0)</f>
        <v>1</v>
      </c>
      <c r="V583">
        <v>578</v>
      </c>
      <c r="W583">
        <f>PMTable!O581</f>
        <v>0.74479384461605591</v>
      </c>
      <c r="X583">
        <f t="shared" ref="X583:X646" si="116">IF(W583&lt;$W$4,1,0)</f>
        <v>0</v>
      </c>
      <c r="Y583">
        <f>PMTable!P581</f>
        <v>0.81384055296157642</v>
      </c>
      <c r="Z583">
        <f t="shared" ref="Z583:Z646" si="117">IF(Y583&lt;$Y$4,1,0)</f>
        <v>0</v>
      </c>
      <c r="AA583">
        <f>PMTable!Q581</f>
        <v>0.94929708639772914</v>
      </c>
      <c r="AB583">
        <f t="shared" ref="AB583:AB646" si="118">IF(AA583&lt;$AA$4,1,0)</f>
        <v>0</v>
      </c>
      <c r="AC583">
        <f>PMTable!R581</f>
        <v>0.98422137885565653</v>
      </c>
      <c r="AD583">
        <f t="shared" ref="AD583:AD646" si="119">IF(AC583&lt;$AC$4,1,0)</f>
        <v>0</v>
      </c>
    </row>
    <row r="584" spans="2:30" x14ac:dyDescent="0.25">
      <c r="B584">
        <v>579</v>
      </c>
      <c r="C584">
        <f>PMTable!W582</f>
        <v>1100</v>
      </c>
      <c r="D584">
        <f t="shared" si="108"/>
        <v>1</v>
      </c>
      <c r="E584">
        <f>PMTable!X582</f>
        <v>3200</v>
      </c>
      <c r="F584">
        <f t="shared" si="109"/>
        <v>1</v>
      </c>
      <c r="G584">
        <f>PMTable!Y582</f>
        <v>1800</v>
      </c>
      <c r="H584">
        <f t="shared" si="110"/>
        <v>1</v>
      </c>
      <c r="I584">
        <f>PMTable!Z582</f>
        <v>3600</v>
      </c>
      <c r="J584">
        <f t="shared" si="111"/>
        <v>1</v>
      </c>
      <c r="L584">
        <v>579</v>
      </c>
      <c r="M584">
        <f>PMTable!AE582</f>
        <v>42.528218719721451</v>
      </c>
      <c r="N584">
        <f t="shared" si="112"/>
        <v>1</v>
      </c>
      <c r="O584">
        <f>PMTable!AF582</f>
        <v>32.445602550843589</v>
      </c>
      <c r="P584">
        <f t="shared" si="113"/>
        <v>1</v>
      </c>
      <c r="Q584">
        <f>PMTable!AG582</f>
        <v>14.831683173121977</v>
      </c>
      <c r="R584">
        <f t="shared" si="114"/>
        <v>1</v>
      </c>
      <c r="S584">
        <f>PMTable!AH582</f>
        <v>4.8256189603676507</v>
      </c>
      <c r="T584">
        <f t="shared" si="115"/>
        <v>1</v>
      </c>
      <c r="V584">
        <v>579</v>
      </c>
      <c r="W584">
        <f>PMTable!O582</f>
        <v>0.81772253125316186</v>
      </c>
      <c r="X584">
        <f t="shared" si="116"/>
        <v>0</v>
      </c>
      <c r="Y584">
        <f>PMTable!P582</f>
        <v>0.88102393978502946</v>
      </c>
      <c r="Z584">
        <f t="shared" si="117"/>
        <v>0</v>
      </c>
      <c r="AA584">
        <f>PMTable!Q582</f>
        <v>0.94499761217498068</v>
      </c>
      <c r="AB584">
        <f t="shared" si="118"/>
        <v>0</v>
      </c>
      <c r="AC584">
        <f>PMTable!R582</f>
        <v>0.98570447211701939</v>
      </c>
      <c r="AD584">
        <f t="shared" si="119"/>
        <v>0</v>
      </c>
    </row>
    <row r="585" spans="2:30" x14ac:dyDescent="0.25">
      <c r="B585">
        <v>580</v>
      </c>
      <c r="C585">
        <f>PMTable!W583</f>
        <v>1700</v>
      </c>
      <c r="D585">
        <f t="shared" si="108"/>
        <v>1</v>
      </c>
      <c r="E585">
        <f>PMTable!X583</f>
        <v>2800</v>
      </c>
      <c r="F585">
        <f t="shared" si="109"/>
        <v>1</v>
      </c>
      <c r="G585">
        <f>PMTable!Y583</f>
        <v>2200</v>
      </c>
      <c r="H585">
        <f t="shared" si="110"/>
        <v>1</v>
      </c>
      <c r="I585">
        <f>PMTable!Z583</f>
        <v>2500</v>
      </c>
      <c r="J585">
        <f t="shared" si="111"/>
        <v>1</v>
      </c>
      <c r="L585">
        <v>580</v>
      </c>
      <c r="M585">
        <f>PMTable!AE583</f>
        <v>54.393042342559738</v>
      </c>
      <c r="N585">
        <f t="shared" si="112"/>
        <v>1</v>
      </c>
      <c r="O585">
        <f>PMTable!AF583</f>
        <v>40.117137095808545</v>
      </c>
      <c r="P585">
        <f t="shared" si="113"/>
        <v>1</v>
      </c>
      <c r="Q585">
        <f>PMTable!AG583</f>
        <v>40.580608220351301</v>
      </c>
      <c r="R585">
        <f t="shared" si="114"/>
        <v>1</v>
      </c>
      <c r="S585">
        <f>PMTable!AH583</f>
        <v>0</v>
      </c>
      <c r="T585">
        <f t="shared" si="115"/>
        <v>1</v>
      </c>
      <c r="V585">
        <v>580</v>
      </c>
      <c r="W585">
        <f>PMTable!O583</f>
        <v>0.76456086095379561</v>
      </c>
      <c r="X585">
        <f t="shared" si="116"/>
        <v>0</v>
      </c>
      <c r="Y585">
        <f>PMTable!P583</f>
        <v>0.86619659412455874</v>
      </c>
      <c r="Z585">
        <f t="shared" si="117"/>
        <v>0</v>
      </c>
      <c r="AA585">
        <f>PMTable!Q583</f>
        <v>0.89956437857207494</v>
      </c>
      <c r="AB585">
        <f t="shared" si="118"/>
        <v>0</v>
      </c>
      <c r="AC585">
        <f>PMTable!R583</f>
        <v>1</v>
      </c>
      <c r="AD585">
        <f t="shared" si="119"/>
        <v>0</v>
      </c>
    </row>
    <row r="586" spans="2:30" x14ac:dyDescent="0.25">
      <c r="B586">
        <v>581</v>
      </c>
      <c r="C586">
        <f>PMTable!W584</f>
        <v>1850</v>
      </c>
      <c r="D586">
        <f t="shared" si="108"/>
        <v>1</v>
      </c>
      <c r="E586">
        <f>PMTable!X584</f>
        <v>3600</v>
      </c>
      <c r="F586">
        <f t="shared" si="109"/>
        <v>1</v>
      </c>
      <c r="G586">
        <f>PMTable!Y584</f>
        <v>2600</v>
      </c>
      <c r="H586">
        <f t="shared" si="110"/>
        <v>1</v>
      </c>
      <c r="I586">
        <f>PMTable!Z584</f>
        <v>3600</v>
      </c>
      <c r="J586">
        <f t="shared" si="111"/>
        <v>1</v>
      </c>
      <c r="L586">
        <v>581</v>
      </c>
      <c r="M586">
        <f>PMTable!AE584</f>
        <v>38.33279196143215</v>
      </c>
      <c r="N586">
        <f t="shared" si="112"/>
        <v>1</v>
      </c>
      <c r="O586">
        <f>PMTable!AF584</f>
        <v>45.101500547108358</v>
      </c>
      <c r="P586">
        <f t="shared" si="113"/>
        <v>1</v>
      </c>
      <c r="Q586">
        <f>PMTable!AG584</f>
        <v>54.014830958021918</v>
      </c>
      <c r="R586">
        <f t="shared" si="114"/>
        <v>1</v>
      </c>
      <c r="S586">
        <f>PMTable!AH584</f>
        <v>6.1544104940592126</v>
      </c>
      <c r="T586">
        <f t="shared" si="115"/>
        <v>1</v>
      </c>
      <c r="V586">
        <v>581</v>
      </c>
      <c r="W586">
        <f>PMTable!O584</f>
        <v>0.76333335340628128</v>
      </c>
      <c r="X586">
        <f t="shared" si="116"/>
        <v>0</v>
      </c>
      <c r="Y586">
        <f>PMTable!P584</f>
        <v>0.8687687957527005</v>
      </c>
      <c r="Z586">
        <f t="shared" si="117"/>
        <v>0</v>
      </c>
      <c r="AA586">
        <f>PMTable!Q584</f>
        <v>0.87892948156808548</v>
      </c>
      <c r="AB586">
        <f t="shared" si="118"/>
        <v>0</v>
      </c>
      <c r="AC586">
        <f>PMTable!R584</f>
        <v>0.98331080883231481</v>
      </c>
      <c r="AD586">
        <f t="shared" si="119"/>
        <v>0</v>
      </c>
    </row>
    <row r="587" spans="2:30" x14ac:dyDescent="0.25">
      <c r="B587">
        <v>582</v>
      </c>
      <c r="C587">
        <f>PMTable!W585</f>
        <v>1250</v>
      </c>
      <c r="D587">
        <f t="shared" si="108"/>
        <v>1</v>
      </c>
      <c r="E587">
        <f>PMTable!X585</f>
        <v>3800</v>
      </c>
      <c r="F587">
        <f t="shared" si="109"/>
        <v>1</v>
      </c>
      <c r="G587">
        <f>PMTable!Y585</f>
        <v>3000</v>
      </c>
      <c r="H587">
        <f t="shared" si="110"/>
        <v>1</v>
      </c>
      <c r="I587">
        <f>PMTable!Z585</f>
        <v>2500</v>
      </c>
      <c r="J587">
        <f t="shared" si="111"/>
        <v>1</v>
      </c>
      <c r="L587">
        <v>582</v>
      </c>
      <c r="M587">
        <f>PMTable!AE585</f>
        <v>14</v>
      </c>
      <c r="N587">
        <f t="shared" si="112"/>
        <v>1</v>
      </c>
      <c r="O587">
        <f>PMTable!AF585</f>
        <v>34</v>
      </c>
      <c r="P587">
        <f t="shared" si="113"/>
        <v>1</v>
      </c>
      <c r="Q587">
        <f>PMTable!AG585</f>
        <v>32.349562850175644</v>
      </c>
      <c r="R587">
        <f t="shared" si="114"/>
        <v>1</v>
      </c>
      <c r="S587">
        <f>PMTable!AH585</f>
        <v>0</v>
      </c>
      <c r="T587">
        <f t="shared" si="115"/>
        <v>1</v>
      </c>
      <c r="V587">
        <v>582</v>
      </c>
      <c r="W587">
        <f>PMTable!O585</f>
        <v>0.84424472781816562</v>
      </c>
      <c r="X587">
        <f t="shared" si="116"/>
        <v>0</v>
      </c>
      <c r="Y587">
        <f>PMTable!P585</f>
        <v>0.84364933266091491</v>
      </c>
      <c r="Z587">
        <f t="shared" si="117"/>
        <v>0</v>
      </c>
      <c r="AA587">
        <f>PMTable!Q585</f>
        <v>0.93438345957986668</v>
      </c>
      <c r="AB587">
        <f t="shared" si="118"/>
        <v>0</v>
      </c>
      <c r="AC587">
        <f>PMTable!R585</f>
        <v>1</v>
      </c>
      <c r="AD587">
        <f t="shared" si="119"/>
        <v>0</v>
      </c>
    </row>
    <row r="588" spans="2:30" x14ac:dyDescent="0.25">
      <c r="B588">
        <v>583</v>
      </c>
      <c r="C588">
        <f>PMTable!W586</f>
        <v>350</v>
      </c>
      <c r="D588">
        <f t="shared" si="108"/>
        <v>1</v>
      </c>
      <c r="E588">
        <f>PMTable!X586</f>
        <v>3600</v>
      </c>
      <c r="F588">
        <f t="shared" si="109"/>
        <v>1</v>
      </c>
      <c r="G588">
        <f>PMTable!Y586</f>
        <v>3800</v>
      </c>
      <c r="H588">
        <f t="shared" si="110"/>
        <v>1</v>
      </c>
      <c r="I588">
        <f>PMTable!Z586</f>
        <v>3600</v>
      </c>
      <c r="J588">
        <f t="shared" si="111"/>
        <v>1</v>
      </c>
      <c r="L588">
        <v>583</v>
      </c>
      <c r="M588">
        <f>PMTable!AE586</f>
        <v>4.4040390946679793</v>
      </c>
      <c r="N588">
        <f t="shared" si="112"/>
        <v>1</v>
      </c>
      <c r="O588">
        <f>PMTable!AF586</f>
        <v>50.85500010080888</v>
      </c>
      <c r="P588">
        <f t="shared" si="113"/>
        <v>1</v>
      </c>
      <c r="Q588">
        <f>PMTable!AG586</f>
        <v>75.005569442744545</v>
      </c>
      <c r="R588">
        <f t="shared" si="114"/>
        <v>0</v>
      </c>
      <c r="S588">
        <f>PMTable!AH586</f>
        <v>7.3554217906016444</v>
      </c>
      <c r="T588">
        <f t="shared" si="115"/>
        <v>1</v>
      </c>
      <c r="V588">
        <v>583</v>
      </c>
      <c r="W588">
        <f>PMTable!O586</f>
        <v>0.98021002952010672</v>
      </c>
      <c r="X588">
        <f t="shared" si="116"/>
        <v>0</v>
      </c>
      <c r="Y588">
        <f>PMTable!P586</f>
        <v>0.91802497346832235</v>
      </c>
      <c r="Z588">
        <f t="shared" si="117"/>
        <v>0</v>
      </c>
      <c r="AA588">
        <f>PMTable!Q586</f>
        <v>0.8114530860590119</v>
      </c>
      <c r="AB588">
        <f t="shared" si="118"/>
        <v>0</v>
      </c>
      <c r="AC588">
        <f>PMTable!R586</f>
        <v>0.98251201470078575</v>
      </c>
      <c r="AD588">
        <f t="shared" si="119"/>
        <v>0</v>
      </c>
    </row>
    <row r="589" spans="2:30" x14ac:dyDescent="0.25">
      <c r="B589">
        <v>584</v>
      </c>
      <c r="C589">
        <f>PMTable!W587</f>
        <v>1100</v>
      </c>
      <c r="D589">
        <f t="shared" si="108"/>
        <v>1</v>
      </c>
      <c r="E589">
        <f>PMTable!X587</f>
        <v>2600</v>
      </c>
      <c r="F589">
        <f t="shared" si="109"/>
        <v>1</v>
      </c>
      <c r="G589">
        <f>PMTable!Y587</f>
        <v>2200</v>
      </c>
      <c r="H589">
        <f t="shared" si="110"/>
        <v>1</v>
      </c>
      <c r="I589">
        <f>PMTable!Z587</f>
        <v>4700</v>
      </c>
      <c r="J589">
        <f t="shared" si="111"/>
        <v>1</v>
      </c>
      <c r="L589">
        <v>584</v>
      </c>
      <c r="M589">
        <f>PMTable!AE587</f>
        <v>12.570838736645808</v>
      </c>
      <c r="N589">
        <f t="shared" si="112"/>
        <v>1</v>
      </c>
      <c r="O589">
        <f>PMTable!AF587</f>
        <v>34.841288183750727</v>
      </c>
      <c r="P589">
        <f t="shared" si="113"/>
        <v>1</v>
      </c>
      <c r="Q589">
        <f>PMTable!AG587</f>
        <v>42.208809923154192</v>
      </c>
      <c r="R589">
        <f t="shared" si="114"/>
        <v>1</v>
      </c>
      <c r="S589">
        <f>PMTable!AH587</f>
        <v>13.037166161399565</v>
      </c>
      <c r="T589">
        <f t="shared" si="115"/>
        <v>1</v>
      </c>
      <c r="V589">
        <v>584</v>
      </c>
      <c r="W589">
        <f>PMTable!O587</f>
        <v>0.85954174305260345</v>
      </c>
      <c r="X589">
        <f t="shared" si="116"/>
        <v>0</v>
      </c>
      <c r="Y589">
        <f>PMTable!P587</f>
        <v>0.94110129006987842</v>
      </c>
      <c r="Z589">
        <f t="shared" si="117"/>
        <v>0</v>
      </c>
      <c r="AA589">
        <f>PMTable!Q587</f>
        <v>0.89107748135535414</v>
      </c>
      <c r="AB589">
        <f t="shared" si="118"/>
        <v>0</v>
      </c>
      <c r="AC589">
        <f>PMTable!R587</f>
        <v>0.96640345431947006</v>
      </c>
      <c r="AD589">
        <f t="shared" si="119"/>
        <v>0</v>
      </c>
    </row>
    <row r="590" spans="2:30" x14ac:dyDescent="0.25">
      <c r="B590">
        <v>585</v>
      </c>
      <c r="C590">
        <f>PMTable!W588</f>
        <v>1100</v>
      </c>
      <c r="D590">
        <f t="shared" si="108"/>
        <v>1</v>
      </c>
      <c r="E590">
        <f>PMTable!X588</f>
        <v>2400</v>
      </c>
      <c r="F590">
        <f t="shared" si="109"/>
        <v>1</v>
      </c>
      <c r="G590">
        <f>PMTable!Y588</f>
        <v>2600</v>
      </c>
      <c r="H590">
        <f t="shared" si="110"/>
        <v>1</v>
      </c>
      <c r="I590">
        <f>PMTable!Z588</f>
        <v>3600</v>
      </c>
      <c r="J590">
        <f t="shared" si="111"/>
        <v>1</v>
      </c>
      <c r="L590">
        <v>585</v>
      </c>
      <c r="M590">
        <f>PMTable!AE588</f>
        <v>66.890374744844252</v>
      </c>
      <c r="N590">
        <f t="shared" si="112"/>
        <v>0</v>
      </c>
      <c r="O590">
        <f>PMTable!AF588</f>
        <v>26.704220295681147</v>
      </c>
      <c r="P590">
        <f t="shared" si="113"/>
        <v>1</v>
      </c>
      <c r="Q590">
        <f>PMTable!AG588</f>
        <v>62.255502409364055</v>
      </c>
      <c r="R590">
        <f t="shared" si="114"/>
        <v>0</v>
      </c>
      <c r="S590">
        <f>PMTable!AH588</f>
        <v>8.1916783242433837</v>
      </c>
      <c r="T590">
        <f t="shared" si="115"/>
        <v>1</v>
      </c>
      <c r="V590">
        <v>585</v>
      </c>
      <c r="W590">
        <f>PMTable!O588</f>
        <v>0.83317709262726447</v>
      </c>
      <c r="X590">
        <f t="shared" si="116"/>
        <v>0</v>
      </c>
      <c r="Y590">
        <f>PMTable!P588</f>
        <v>0.92090891472885406</v>
      </c>
      <c r="Z590">
        <f t="shared" si="117"/>
        <v>0</v>
      </c>
      <c r="AA590">
        <f>PMTable!Q588</f>
        <v>0.88653457302343397</v>
      </c>
      <c r="AB590">
        <f t="shared" si="118"/>
        <v>0</v>
      </c>
      <c r="AC590">
        <f>PMTable!R588</f>
        <v>0.98363792328188959</v>
      </c>
      <c r="AD590">
        <f t="shared" si="119"/>
        <v>0</v>
      </c>
    </row>
    <row r="591" spans="2:30" x14ac:dyDescent="0.25">
      <c r="B591">
        <v>586</v>
      </c>
      <c r="C591">
        <f>PMTable!W589</f>
        <v>1850</v>
      </c>
      <c r="D591">
        <f t="shared" si="108"/>
        <v>1</v>
      </c>
      <c r="E591">
        <f>PMTable!X589</f>
        <v>2800</v>
      </c>
      <c r="F591">
        <f t="shared" si="109"/>
        <v>1</v>
      </c>
      <c r="G591">
        <f>PMTable!Y589</f>
        <v>1400</v>
      </c>
      <c r="H591">
        <f t="shared" si="110"/>
        <v>1</v>
      </c>
      <c r="I591">
        <f>PMTable!Z589</f>
        <v>5800</v>
      </c>
      <c r="J591">
        <f t="shared" si="111"/>
        <v>0</v>
      </c>
      <c r="L591">
        <v>586</v>
      </c>
      <c r="M591">
        <f>PMTable!AE589</f>
        <v>82.81669829281438</v>
      </c>
      <c r="N591">
        <f t="shared" si="112"/>
        <v>0</v>
      </c>
      <c r="O591">
        <f>PMTable!AF589</f>
        <v>61.040891278908759</v>
      </c>
      <c r="P591">
        <f t="shared" si="113"/>
        <v>0</v>
      </c>
      <c r="Q591">
        <f>PMTable!AG589</f>
        <v>11.950456421902945</v>
      </c>
      <c r="R591">
        <f t="shared" si="114"/>
        <v>1</v>
      </c>
      <c r="S591">
        <f>PMTable!AH589</f>
        <v>15.059820725526468</v>
      </c>
      <c r="T591">
        <f t="shared" si="115"/>
        <v>1</v>
      </c>
      <c r="V591">
        <v>586</v>
      </c>
      <c r="W591">
        <f>PMTable!O589</f>
        <v>0.71324942642223799</v>
      </c>
      <c r="X591">
        <f t="shared" si="116"/>
        <v>0</v>
      </c>
      <c r="Y591">
        <f>PMTable!P589</f>
        <v>0.88238989340296503</v>
      </c>
      <c r="Z591">
        <f t="shared" si="117"/>
        <v>0</v>
      </c>
      <c r="AA591">
        <f>PMTable!Q589</f>
        <v>0.97402849264253555</v>
      </c>
      <c r="AB591">
        <f t="shared" si="118"/>
        <v>0</v>
      </c>
      <c r="AC591">
        <f>PMTable!R589</f>
        <v>0.9592586628372004</v>
      </c>
      <c r="AD591">
        <f t="shared" si="119"/>
        <v>0</v>
      </c>
    </row>
    <row r="592" spans="2:30" x14ac:dyDescent="0.25">
      <c r="B592">
        <v>587</v>
      </c>
      <c r="C592">
        <f>PMTable!W590</f>
        <v>2000</v>
      </c>
      <c r="D592">
        <f t="shared" si="108"/>
        <v>1</v>
      </c>
      <c r="E592">
        <f>PMTable!X590</f>
        <v>2400</v>
      </c>
      <c r="F592">
        <f t="shared" si="109"/>
        <v>1</v>
      </c>
      <c r="G592">
        <f>PMTable!Y590</f>
        <v>2600</v>
      </c>
      <c r="H592">
        <f t="shared" si="110"/>
        <v>1</v>
      </c>
      <c r="I592">
        <f>PMTable!Z590</f>
        <v>3600</v>
      </c>
      <c r="J592">
        <f t="shared" si="111"/>
        <v>1</v>
      </c>
      <c r="L592">
        <v>587</v>
      </c>
      <c r="M592">
        <f>PMTable!AE590</f>
        <v>86.172860941591779</v>
      </c>
      <c r="N592">
        <f t="shared" si="112"/>
        <v>0</v>
      </c>
      <c r="O592">
        <f>PMTable!AF590</f>
        <v>22.907965779730802</v>
      </c>
      <c r="P592">
        <f t="shared" si="113"/>
        <v>1</v>
      </c>
      <c r="Q592">
        <f>PMTable!AG590</f>
        <v>57.531256384196666</v>
      </c>
      <c r="R592">
        <f t="shared" si="114"/>
        <v>0</v>
      </c>
      <c r="S592">
        <f>PMTable!AH590</f>
        <v>3.377345456114389</v>
      </c>
      <c r="T592">
        <f t="shared" si="115"/>
        <v>1</v>
      </c>
      <c r="V592">
        <v>587</v>
      </c>
      <c r="W592">
        <f>PMTable!O590</f>
        <v>0.66486395612657168</v>
      </c>
      <c r="X592">
        <f t="shared" si="116"/>
        <v>1</v>
      </c>
      <c r="Y592">
        <f>PMTable!P590</f>
        <v>0.9182246328031507</v>
      </c>
      <c r="Z592">
        <f t="shared" si="117"/>
        <v>0</v>
      </c>
      <c r="AA592">
        <f>PMTable!Q590</f>
        <v>0.84258426225563299</v>
      </c>
      <c r="AB592">
        <f t="shared" si="118"/>
        <v>0</v>
      </c>
      <c r="AC592">
        <f>PMTable!R590</f>
        <v>0.98768703491804533</v>
      </c>
      <c r="AD592">
        <f t="shared" si="119"/>
        <v>0</v>
      </c>
    </row>
    <row r="593" spans="2:30" x14ac:dyDescent="0.25">
      <c r="B593">
        <v>588</v>
      </c>
      <c r="C593">
        <f>PMTable!W591</f>
        <v>1400</v>
      </c>
      <c r="D593">
        <f t="shared" si="108"/>
        <v>1</v>
      </c>
      <c r="E593">
        <f>PMTable!X591</f>
        <v>3200</v>
      </c>
      <c r="F593">
        <f t="shared" si="109"/>
        <v>1</v>
      </c>
      <c r="G593">
        <f>PMTable!Y591</f>
        <v>3000</v>
      </c>
      <c r="H593">
        <f t="shared" si="110"/>
        <v>1</v>
      </c>
      <c r="I593">
        <f>PMTable!Z591</f>
        <v>2500</v>
      </c>
      <c r="J593">
        <f t="shared" si="111"/>
        <v>1</v>
      </c>
      <c r="L593">
        <v>588</v>
      </c>
      <c r="M593">
        <f>PMTable!AE591</f>
        <v>17.796947359521482</v>
      </c>
      <c r="N593">
        <f t="shared" si="112"/>
        <v>1</v>
      </c>
      <c r="O593">
        <f>PMTable!AF591</f>
        <v>69.724002607500495</v>
      </c>
      <c r="P593">
        <f t="shared" si="113"/>
        <v>0</v>
      </c>
      <c r="Q593">
        <f>PMTable!AG591</f>
        <v>56.471742374432672</v>
      </c>
      <c r="R593">
        <f t="shared" si="114"/>
        <v>0</v>
      </c>
      <c r="S593">
        <f>PMTable!AH591</f>
        <v>0</v>
      </c>
      <c r="T593">
        <f t="shared" si="115"/>
        <v>1</v>
      </c>
      <c r="V593">
        <v>588</v>
      </c>
      <c r="W593">
        <f>PMTable!O591</f>
        <v>0.81221412868512255</v>
      </c>
      <c r="X593">
        <f t="shared" si="116"/>
        <v>0</v>
      </c>
      <c r="Y593">
        <f>PMTable!P591</f>
        <v>0.82462559975840355</v>
      </c>
      <c r="Z593">
        <f t="shared" si="117"/>
        <v>0</v>
      </c>
      <c r="AA593">
        <f>PMTable!Q591</f>
        <v>0.86009751239128762</v>
      </c>
      <c r="AB593">
        <f t="shared" si="118"/>
        <v>0</v>
      </c>
      <c r="AC593">
        <f>PMTable!R591</f>
        <v>1</v>
      </c>
      <c r="AD593">
        <f t="shared" si="119"/>
        <v>0</v>
      </c>
    </row>
    <row r="594" spans="2:30" x14ac:dyDescent="0.25">
      <c r="B594">
        <v>589</v>
      </c>
      <c r="C594">
        <f>PMTable!W592</f>
        <v>2450</v>
      </c>
      <c r="D594">
        <f t="shared" si="108"/>
        <v>1</v>
      </c>
      <c r="E594">
        <f>PMTable!X592</f>
        <v>2600</v>
      </c>
      <c r="F594">
        <f t="shared" si="109"/>
        <v>1</v>
      </c>
      <c r="G594">
        <f>PMTable!Y592</f>
        <v>3000</v>
      </c>
      <c r="H594">
        <f t="shared" si="110"/>
        <v>1</v>
      </c>
      <c r="I594">
        <f>PMTable!Z592</f>
        <v>2500</v>
      </c>
      <c r="J594">
        <f t="shared" si="111"/>
        <v>1</v>
      </c>
      <c r="L594">
        <v>589</v>
      </c>
      <c r="M594">
        <f>PMTable!AE592</f>
        <v>99.806881656018575</v>
      </c>
      <c r="N594">
        <f t="shared" si="112"/>
        <v>0</v>
      </c>
      <c r="O594">
        <f>PMTable!AF592</f>
        <v>24.420181887069234</v>
      </c>
      <c r="P594">
        <f t="shared" si="113"/>
        <v>1</v>
      </c>
      <c r="Q594">
        <f>PMTable!AG592</f>
        <v>45.424579062488455</v>
      </c>
      <c r="R594">
        <f t="shared" si="114"/>
        <v>1</v>
      </c>
      <c r="S594">
        <f>PMTable!AH592</f>
        <v>0</v>
      </c>
      <c r="T594">
        <f t="shared" si="115"/>
        <v>1</v>
      </c>
      <c r="V594">
        <v>589</v>
      </c>
      <c r="W594">
        <f>PMTable!O592</f>
        <v>0.59822402237585248</v>
      </c>
      <c r="X594">
        <f t="shared" si="116"/>
        <v>1</v>
      </c>
      <c r="Y594">
        <f>PMTable!P592</f>
        <v>0.91159062562057991</v>
      </c>
      <c r="Z594">
        <f t="shared" si="117"/>
        <v>0</v>
      </c>
      <c r="AA594">
        <f>PMTable!Q592</f>
        <v>0.83991718803481408</v>
      </c>
      <c r="AB594">
        <f t="shared" si="118"/>
        <v>0</v>
      </c>
      <c r="AC594">
        <f>PMTable!R592</f>
        <v>1</v>
      </c>
      <c r="AD594">
        <f t="shared" si="119"/>
        <v>0</v>
      </c>
    </row>
    <row r="595" spans="2:30" x14ac:dyDescent="0.25">
      <c r="B595">
        <v>590</v>
      </c>
      <c r="C595">
        <f>PMTable!W593</f>
        <v>2750</v>
      </c>
      <c r="D595">
        <f t="shared" si="108"/>
        <v>1</v>
      </c>
      <c r="E595">
        <f>PMTable!X593</f>
        <v>3000</v>
      </c>
      <c r="F595">
        <f t="shared" si="109"/>
        <v>1</v>
      </c>
      <c r="G595">
        <f>PMTable!Y593</f>
        <v>1400</v>
      </c>
      <c r="H595">
        <f t="shared" si="110"/>
        <v>1</v>
      </c>
      <c r="I595">
        <f>PMTable!Z593</f>
        <v>3600</v>
      </c>
      <c r="J595">
        <f t="shared" si="111"/>
        <v>1</v>
      </c>
      <c r="L595">
        <v>590</v>
      </c>
      <c r="M595">
        <f>PMTable!AE593</f>
        <v>50.211738171254808</v>
      </c>
      <c r="N595">
        <f t="shared" si="112"/>
        <v>1</v>
      </c>
      <c r="O595">
        <f>PMTable!AF593</f>
        <v>27.596024387666503</v>
      </c>
      <c r="P595">
        <f t="shared" si="113"/>
        <v>1</v>
      </c>
      <c r="Q595">
        <f>PMTable!AG593</f>
        <v>10.240786553304291</v>
      </c>
      <c r="R595">
        <f t="shared" si="114"/>
        <v>1</v>
      </c>
      <c r="S595">
        <f>PMTable!AH593</f>
        <v>8.1690634072105528</v>
      </c>
      <c r="T595">
        <f t="shared" si="115"/>
        <v>1</v>
      </c>
      <c r="V595">
        <v>590</v>
      </c>
      <c r="W595">
        <f>PMTable!O593</f>
        <v>0.50371447762746757</v>
      </c>
      <c r="X595">
        <f t="shared" si="116"/>
        <v>1</v>
      </c>
      <c r="Y595">
        <f>PMTable!P593</f>
        <v>0.86080663991839967</v>
      </c>
      <c r="Z595">
        <f t="shared" si="117"/>
        <v>0</v>
      </c>
      <c r="AA595">
        <f>PMTable!Q593</f>
        <v>0.96752330616430637</v>
      </c>
      <c r="AB595">
        <f t="shared" si="118"/>
        <v>0</v>
      </c>
      <c r="AC595">
        <f>PMTable!R593</f>
        <v>0.98182675693781141</v>
      </c>
      <c r="AD595">
        <f t="shared" si="119"/>
        <v>0</v>
      </c>
    </row>
    <row r="596" spans="2:30" x14ac:dyDescent="0.25">
      <c r="B596">
        <v>591</v>
      </c>
      <c r="C596">
        <f>PMTable!W594</f>
        <v>1850</v>
      </c>
      <c r="D596">
        <f t="shared" si="108"/>
        <v>1</v>
      </c>
      <c r="E596">
        <f>PMTable!X594</f>
        <v>3000</v>
      </c>
      <c r="F596">
        <f t="shared" si="109"/>
        <v>1</v>
      </c>
      <c r="G596">
        <f>PMTable!Y594</f>
        <v>2200</v>
      </c>
      <c r="H596">
        <f t="shared" si="110"/>
        <v>1</v>
      </c>
      <c r="I596">
        <f>PMTable!Z594</f>
        <v>3600</v>
      </c>
      <c r="J596">
        <f t="shared" si="111"/>
        <v>1</v>
      </c>
      <c r="L596">
        <v>591</v>
      </c>
      <c r="M596">
        <f>PMTable!AE594</f>
        <v>72.502277732750088</v>
      </c>
      <c r="N596">
        <f t="shared" si="112"/>
        <v>0</v>
      </c>
      <c r="O596">
        <f>PMTable!AF594</f>
        <v>26</v>
      </c>
      <c r="P596">
        <f t="shared" si="113"/>
        <v>1</v>
      </c>
      <c r="Q596">
        <f>PMTable!AG594</f>
        <v>20.338834021182226</v>
      </c>
      <c r="R596">
        <f t="shared" si="114"/>
        <v>1</v>
      </c>
      <c r="S596">
        <f>PMTable!AH594</f>
        <v>5.2348975224042906</v>
      </c>
      <c r="T596">
        <f t="shared" si="115"/>
        <v>1</v>
      </c>
      <c r="V596">
        <v>591</v>
      </c>
      <c r="W596">
        <f>PMTable!O594</f>
        <v>0.72331551853741016</v>
      </c>
      <c r="X596">
        <f t="shared" si="116"/>
        <v>0</v>
      </c>
      <c r="Y596">
        <f>PMTable!P594</f>
        <v>0.85236418405100856</v>
      </c>
      <c r="Z596">
        <f t="shared" si="117"/>
        <v>0</v>
      </c>
      <c r="AA596">
        <f>PMTable!Q594</f>
        <v>0.91811835367389194</v>
      </c>
      <c r="AB596">
        <f t="shared" si="118"/>
        <v>0</v>
      </c>
      <c r="AC596">
        <f>PMTable!R594</f>
        <v>0.98708412225982589</v>
      </c>
      <c r="AD596">
        <f t="shared" si="119"/>
        <v>0</v>
      </c>
    </row>
    <row r="597" spans="2:30" x14ac:dyDescent="0.25">
      <c r="B597">
        <v>592</v>
      </c>
      <c r="C597">
        <f>PMTable!W595</f>
        <v>2150</v>
      </c>
      <c r="D597">
        <f t="shared" si="108"/>
        <v>1</v>
      </c>
      <c r="E597">
        <f>PMTable!X595</f>
        <v>2200</v>
      </c>
      <c r="F597">
        <f t="shared" si="109"/>
        <v>1</v>
      </c>
      <c r="G597">
        <f>PMTable!Y595</f>
        <v>3800</v>
      </c>
      <c r="H597">
        <f t="shared" si="110"/>
        <v>1</v>
      </c>
      <c r="I597">
        <f>PMTable!Z595</f>
        <v>3600</v>
      </c>
      <c r="J597">
        <f t="shared" si="111"/>
        <v>1</v>
      </c>
      <c r="L597">
        <v>592</v>
      </c>
      <c r="M597">
        <f>PMTable!AE595</f>
        <v>125.68652016805495</v>
      </c>
      <c r="N597">
        <f t="shared" si="112"/>
        <v>0</v>
      </c>
      <c r="O597">
        <f>PMTable!AF595</f>
        <v>36.320532073424161</v>
      </c>
      <c r="P597">
        <f t="shared" si="113"/>
        <v>1</v>
      </c>
      <c r="Q597">
        <f>PMTable!AG595</f>
        <v>109.5718935705134</v>
      </c>
      <c r="R597">
        <f t="shared" si="114"/>
        <v>0</v>
      </c>
      <c r="S597">
        <f>PMTable!AH595</f>
        <v>5.942139439544599</v>
      </c>
      <c r="T597">
        <f t="shared" si="115"/>
        <v>1</v>
      </c>
      <c r="V597">
        <v>592</v>
      </c>
      <c r="W597">
        <f>PMTable!O595</f>
        <v>0.61956537556902602</v>
      </c>
      <c r="X597">
        <f t="shared" si="116"/>
        <v>1</v>
      </c>
      <c r="Y597">
        <f>PMTable!P595</f>
        <v>0.93649717001739596</v>
      </c>
      <c r="Z597">
        <f t="shared" si="117"/>
        <v>0</v>
      </c>
      <c r="AA597">
        <f>PMTable!Q595</f>
        <v>0.75560539089056866</v>
      </c>
      <c r="AB597">
        <f t="shared" si="118"/>
        <v>0</v>
      </c>
      <c r="AC597">
        <f>PMTable!R595</f>
        <v>0.9831243497927149</v>
      </c>
      <c r="AD597">
        <f t="shared" si="119"/>
        <v>0</v>
      </c>
    </row>
    <row r="598" spans="2:30" x14ac:dyDescent="0.25">
      <c r="B598">
        <v>593</v>
      </c>
      <c r="C598">
        <f>PMTable!W596</f>
        <v>1250</v>
      </c>
      <c r="D598">
        <f t="shared" si="108"/>
        <v>1</v>
      </c>
      <c r="E598">
        <f>PMTable!X596</f>
        <v>2600</v>
      </c>
      <c r="F598">
        <f t="shared" si="109"/>
        <v>1</v>
      </c>
      <c r="G598">
        <f>PMTable!Y596</f>
        <v>3800</v>
      </c>
      <c r="H598">
        <f t="shared" si="110"/>
        <v>1</v>
      </c>
      <c r="I598">
        <f>PMTable!Z596</f>
        <v>4700</v>
      </c>
      <c r="J598">
        <f t="shared" si="111"/>
        <v>1</v>
      </c>
      <c r="L598">
        <v>593</v>
      </c>
      <c r="M598">
        <f>PMTable!AE596</f>
        <v>16.223165120599774</v>
      </c>
      <c r="N598">
        <f t="shared" si="112"/>
        <v>1</v>
      </c>
      <c r="O598">
        <f>PMTable!AF596</f>
        <v>27.820777391297828</v>
      </c>
      <c r="P598">
        <f t="shared" si="113"/>
        <v>1</v>
      </c>
      <c r="Q598">
        <f>PMTable!AG596</f>
        <v>64.80751402636551</v>
      </c>
      <c r="R598">
        <f t="shared" si="114"/>
        <v>0</v>
      </c>
      <c r="S598">
        <f>PMTable!AH596</f>
        <v>12.232074415921417</v>
      </c>
      <c r="T598">
        <f t="shared" si="115"/>
        <v>1</v>
      </c>
      <c r="V598">
        <v>593</v>
      </c>
      <c r="W598">
        <f>PMTable!O596</f>
        <v>0.82201654638976829</v>
      </c>
      <c r="X598">
        <f t="shared" si="116"/>
        <v>0</v>
      </c>
      <c r="Y598">
        <f>PMTable!P596</f>
        <v>0.88224783999756873</v>
      </c>
      <c r="Z598">
        <f t="shared" si="117"/>
        <v>0</v>
      </c>
      <c r="AA598">
        <f>PMTable!Q596</f>
        <v>0.78388467040949783</v>
      </c>
      <c r="AB598">
        <f t="shared" si="118"/>
        <v>0</v>
      </c>
      <c r="AC598">
        <f>PMTable!R596</f>
        <v>0.96511381620180647</v>
      </c>
      <c r="AD598">
        <f t="shared" si="119"/>
        <v>0</v>
      </c>
    </row>
    <row r="599" spans="2:30" x14ac:dyDescent="0.25">
      <c r="B599">
        <v>594</v>
      </c>
      <c r="C599">
        <f>PMTable!W597</f>
        <v>2300</v>
      </c>
      <c r="D599">
        <f t="shared" si="108"/>
        <v>1</v>
      </c>
      <c r="E599">
        <f>PMTable!X597</f>
        <v>3200</v>
      </c>
      <c r="F599">
        <f t="shared" si="109"/>
        <v>1</v>
      </c>
      <c r="G599">
        <f>PMTable!Y597</f>
        <v>2200</v>
      </c>
      <c r="H599">
        <f t="shared" si="110"/>
        <v>1</v>
      </c>
      <c r="I599">
        <f>PMTable!Z597</f>
        <v>2500</v>
      </c>
      <c r="J599">
        <f t="shared" si="111"/>
        <v>1</v>
      </c>
      <c r="L599">
        <v>594</v>
      </c>
      <c r="M599">
        <f>PMTable!AE597</f>
        <v>38.01331966627022</v>
      </c>
      <c r="N599">
        <f t="shared" si="112"/>
        <v>1</v>
      </c>
      <c r="O599">
        <f>PMTable!AF597</f>
        <v>28</v>
      </c>
      <c r="P599">
        <f t="shared" si="113"/>
        <v>1</v>
      </c>
      <c r="Q599">
        <f>PMTable!AG597</f>
        <v>26.9719897998039</v>
      </c>
      <c r="R599">
        <f t="shared" si="114"/>
        <v>1</v>
      </c>
      <c r="S599">
        <f>PMTable!AH597</f>
        <v>0</v>
      </c>
      <c r="T599">
        <f t="shared" si="115"/>
        <v>1</v>
      </c>
      <c r="V599">
        <v>594</v>
      </c>
      <c r="W599">
        <f>PMTable!O597</f>
        <v>0.64560673905586141</v>
      </c>
      <c r="X599">
        <f t="shared" si="116"/>
        <v>1</v>
      </c>
      <c r="Y599">
        <f>PMTable!P597</f>
        <v>0.89729095230736644</v>
      </c>
      <c r="Z599">
        <f t="shared" si="117"/>
        <v>0</v>
      </c>
      <c r="AA599">
        <f>PMTable!Q597</f>
        <v>0.92443349694819421</v>
      </c>
      <c r="AB599">
        <f t="shared" si="118"/>
        <v>0</v>
      </c>
      <c r="AC599">
        <f>PMTable!R597</f>
        <v>1</v>
      </c>
      <c r="AD599">
        <f t="shared" si="119"/>
        <v>0</v>
      </c>
    </row>
    <row r="600" spans="2:30" x14ac:dyDescent="0.25">
      <c r="B600">
        <v>595</v>
      </c>
      <c r="C600">
        <f>PMTable!W598</f>
        <v>2000</v>
      </c>
      <c r="D600">
        <f t="shared" si="108"/>
        <v>1</v>
      </c>
      <c r="E600">
        <f>PMTable!X598</f>
        <v>3200</v>
      </c>
      <c r="F600">
        <f t="shared" si="109"/>
        <v>1</v>
      </c>
      <c r="G600">
        <f>PMTable!Y598</f>
        <v>1400</v>
      </c>
      <c r="H600">
        <f t="shared" si="110"/>
        <v>1</v>
      </c>
      <c r="I600">
        <f>PMTable!Z598</f>
        <v>3600</v>
      </c>
      <c r="J600">
        <f t="shared" si="111"/>
        <v>1</v>
      </c>
      <c r="L600">
        <v>595</v>
      </c>
      <c r="M600">
        <f>PMTable!AE598</f>
        <v>55.232974073410915</v>
      </c>
      <c r="N600">
        <f t="shared" si="112"/>
        <v>0</v>
      </c>
      <c r="O600">
        <f>PMTable!AF598</f>
        <v>63.962165916777096</v>
      </c>
      <c r="P600">
        <f t="shared" si="113"/>
        <v>0</v>
      </c>
      <c r="Q600">
        <f>PMTable!AG598</f>
        <v>12.981389030865145</v>
      </c>
      <c r="R600">
        <f t="shared" si="114"/>
        <v>1</v>
      </c>
      <c r="S600">
        <f>PMTable!AH598</f>
        <v>7.0085834598137948</v>
      </c>
      <c r="T600">
        <f t="shared" si="115"/>
        <v>1</v>
      </c>
      <c r="V600">
        <v>595</v>
      </c>
      <c r="W600">
        <f>PMTable!O598</f>
        <v>0.69938726945931018</v>
      </c>
      <c r="X600">
        <f t="shared" si="116"/>
        <v>1</v>
      </c>
      <c r="Y600">
        <f>PMTable!P598</f>
        <v>0.84330373735338326</v>
      </c>
      <c r="Z600">
        <f t="shared" si="117"/>
        <v>0</v>
      </c>
      <c r="AA600">
        <f>PMTable!Q598</f>
        <v>0.96741854660302351</v>
      </c>
      <c r="AB600">
        <f t="shared" si="118"/>
        <v>0</v>
      </c>
      <c r="AC600">
        <f>PMTable!R598</f>
        <v>0.98375965639157448</v>
      </c>
      <c r="AD600">
        <f t="shared" si="119"/>
        <v>0</v>
      </c>
    </row>
    <row r="601" spans="2:30" x14ac:dyDescent="0.25">
      <c r="B601">
        <v>596</v>
      </c>
      <c r="C601">
        <f>PMTable!W599</f>
        <v>1250</v>
      </c>
      <c r="D601">
        <f t="shared" si="108"/>
        <v>1</v>
      </c>
      <c r="E601">
        <f>PMTable!X599</f>
        <v>3200</v>
      </c>
      <c r="F601">
        <f t="shared" si="109"/>
        <v>1</v>
      </c>
      <c r="G601">
        <f>PMTable!Y599</f>
        <v>2600</v>
      </c>
      <c r="H601">
        <f t="shared" si="110"/>
        <v>1</v>
      </c>
      <c r="I601">
        <f>PMTable!Z599</f>
        <v>3600</v>
      </c>
      <c r="J601">
        <f t="shared" si="111"/>
        <v>1</v>
      </c>
      <c r="L601">
        <v>596</v>
      </c>
      <c r="M601">
        <f>PMTable!AE599</f>
        <v>23.765973796479422</v>
      </c>
      <c r="N601">
        <f t="shared" si="112"/>
        <v>1</v>
      </c>
      <c r="O601">
        <f>PMTable!AF599</f>
        <v>29.386017708019128</v>
      </c>
      <c r="P601">
        <f t="shared" si="113"/>
        <v>1</v>
      </c>
      <c r="Q601">
        <f>PMTable!AG599</f>
        <v>22.259198669623551</v>
      </c>
      <c r="R601">
        <f t="shared" si="114"/>
        <v>1</v>
      </c>
      <c r="S601">
        <f>PMTable!AH599</f>
        <v>4.392624779598612</v>
      </c>
      <c r="T601">
        <f t="shared" si="115"/>
        <v>1</v>
      </c>
      <c r="V601">
        <v>596</v>
      </c>
      <c r="W601">
        <f>PMTable!O599</f>
        <v>0.86433092542658074</v>
      </c>
      <c r="X601">
        <f t="shared" si="116"/>
        <v>0</v>
      </c>
      <c r="Y601">
        <f>PMTable!P599</f>
        <v>0.86444224993055296</v>
      </c>
      <c r="Z601">
        <f t="shared" si="117"/>
        <v>0</v>
      </c>
      <c r="AA601">
        <f>PMTable!Q599</f>
        <v>0.92757868545284139</v>
      </c>
      <c r="AB601">
        <f t="shared" si="118"/>
        <v>0</v>
      </c>
      <c r="AC601">
        <f>PMTable!R599</f>
        <v>0.9875805684836525</v>
      </c>
      <c r="AD601">
        <f t="shared" si="119"/>
        <v>0</v>
      </c>
    </row>
    <row r="602" spans="2:30" x14ac:dyDescent="0.25">
      <c r="B602">
        <v>597</v>
      </c>
      <c r="C602">
        <f>PMTable!W600</f>
        <v>1700</v>
      </c>
      <c r="D602">
        <f t="shared" si="108"/>
        <v>1</v>
      </c>
      <c r="E602">
        <f>PMTable!X600</f>
        <v>2200</v>
      </c>
      <c r="F602">
        <f t="shared" si="109"/>
        <v>1</v>
      </c>
      <c r="G602">
        <f>PMTable!Y600</f>
        <v>2200</v>
      </c>
      <c r="H602">
        <f t="shared" si="110"/>
        <v>1</v>
      </c>
      <c r="I602">
        <f>PMTable!Z600</f>
        <v>6900</v>
      </c>
      <c r="J602">
        <f t="shared" si="111"/>
        <v>0</v>
      </c>
      <c r="L602">
        <v>597</v>
      </c>
      <c r="M602">
        <f>PMTable!AE600</f>
        <v>32.86282583010054</v>
      </c>
      <c r="N602">
        <f t="shared" si="112"/>
        <v>1</v>
      </c>
      <c r="O602">
        <f>PMTable!AF600</f>
        <v>31.323468890253835</v>
      </c>
      <c r="P602">
        <f t="shared" si="113"/>
        <v>1</v>
      </c>
      <c r="Q602">
        <f>PMTable!AG600</f>
        <v>27.936607135034176</v>
      </c>
      <c r="R602">
        <f t="shared" si="114"/>
        <v>1</v>
      </c>
      <c r="S602">
        <f>PMTable!AH600</f>
        <v>15.44235334672296</v>
      </c>
      <c r="T602">
        <f t="shared" si="115"/>
        <v>1</v>
      </c>
      <c r="V602">
        <v>597</v>
      </c>
      <c r="W602">
        <f>PMTable!O600</f>
        <v>0.76712737519480834</v>
      </c>
      <c r="X602">
        <f t="shared" si="116"/>
        <v>0</v>
      </c>
      <c r="Y602">
        <f>PMTable!P600</f>
        <v>0.89948902439547962</v>
      </c>
      <c r="Z602">
        <f t="shared" si="117"/>
        <v>0</v>
      </c>
      <c r="AA602">
        <f>PMTable!Q600</f>
        <v>0.92230438895126743</v>
      </c>
      <c r="AB602">
        <f t="shared" si="118"/>
        <v>0</v>
      </c>
      <c r="AC602">
        <f>PMTable!R600</f>
        <v>0.95330463640184038</v>
      </c>
      <c r="AD602">
        <f t="shared" si="119"/>
        <v>0</v>
      </c>
    </row>
    <row r="603" spans="2:30" x14ac:dyDescent="0.25">
      <c r="B603">
        <v>598</v>
      </c>
      <c r="C603">
        <f>PMTable!W601</f>
        <v>3050</v>
      </c>
      <c r="D603">
        <f t="shared" si="108"/>
        <v>1</v>
      </c>
      <c r="E603">
        <f>PMTable!X601</f>
        <v>3400</v>
      </c>
      <c r="F603">
        <f t="shared" si="109"/>
        <v>1</v>
      </c>
      <c r="G603">
        <f>PMTable!Y601</f>
        <v>3000</v>
      </c>
      <c r="H603">
        <f t="shared" si="110"/>
        <v>1</v>
      </c>
      <c r="I603">
        <f>PMTable!Z601</f>
        <v>2500</v>
      </c>
      <c r="J603">
        <f t="shared" si="111"/>
        <v>1</v>
      </c>
      <c r="L603">
        <v>598</v>
      </c>
      <c r="M603">
        <f>PMTable!AE601</f>
        <v>52.178898130573309</v>
      </c>
      <c r="N603">
        <f t="shared" si="112"/>
        <v>1</v>
      </c>
      <c r="O603">
        <f>PMTable!AF601</f>
        <v>44.278627809982197</v>
      </c>
      <c r="P603">
        <f t="shared" si="113"/>
        <v>1</v>
      </c>
      <c r="Q603">
        <f>PMTable!AG601</f>
        <v>63.95579129101975</v>
      </c>
      <c r="R603">
        <f t="shared" si="114"/>
        <v>0</v>
      </c>
      <c r="S603">
        <f>PMTable!AH601</f>
        <v>0</v>
      </c>
      <c r="T603">
        <f t="shared" si="115"/>
        <v>1</v>
      </c>
      <c r="V603">
        <v>598</v>
      </c>
      <c r="W603">
        <f>PMTable!O601</f>
        <v>0.53426988387642005</v>
      </c>
      <c r="X603">
        <f t="shared" si="116"/>
        <v>1</v>
      </c>
      <c r="Y603">
        <f>PMTable!P601</f>
        <v>0.83852211091916984</v>
      </c>
      <c r="Z603">
        <f t="shared" si="117"/>
        <v>0</v>
      </c>
      <c r="AA603">
        <f>PMTable!Q601</f>
        <v>0.8635249818967452</v>
      </c>
      <c r="AB603">
        <f t="shared" si="118"/>
        <v>0</v>
      </c>
      <c r="AC603">
        <f>PMTable!R601</f>
        <v>1</v>
      </c>
      <c r="AD603">
        <f t="shared" si="119"/>
        <v>0</v>
      </c>
    </row>
    <row r="604" spans="2:30" x14ac:dyDescent="0.25">
      <c r="B604">
        <v>599</v>
      </c>
      <c r="C604">
        <f>PMTable!W602</f>
        <v>1700</v>
      </c>
      <c r="D604">
        <f t="shared" si="108"/>
        <v>1</v>
      </c>
      <c r="E604">
        <f>PMTable!X602</f>
        <v>2600</v>
      </c>
      <c r="F604">
        <f t="shared" si="109"/>
        <v>1</v>
      </c>
      <c r="G604">
        <f>PMTable!Y602</f>
        <v>3000</v>
      </c>
      <c r="H604">
        <f t="shared" si="110"/>
        <v>1</v>
      </c>
      <c r="I604">
        <f>PMTable!Z602</f>
        <v>3600</v>
      </c>
      <c r="J604">
        <f t="shared" si="111"/>
        <v>1</v>
      </c>
      <c r="L604">
        <v>599</v>
      </c>
      <c r="M604">
        <f>PMTable!AE602</f>
        <v>20</v>
      </c>
      <c r="N604">
        <f t="shared" si="112"/>
        <v>1</v>
      </c>
      <c r="O604">
        <f>PMTable!AF602</f>
        <v>36.39288462282228</v>
      </c>
      <c r="P604">
        <f t="shared" si="113"/>
        <v>1</v>
      </c>
      <c r="Q604">
        <f>PMTable!AG602</f>
        <v>31.609752970093208</v>
      </c>
      <c r="R604">
        <f t="shared" si="114"/>
        <v>1</v>
      </c>
      <c r="S604">
        <f>PMTable!AH602</f>
        <v>3.7106840354055395</v>
      </c>
      <c r="T604">
        <f t="shared" si="115"/>
        <v>1</v>
      </c>
      <c r="V604">
        <v>599</v>
      </c>
      <c r="W604">
        <f>PMTable!O602</f>
        <v>0.78522131677538576</v>
      </c>
      <c r="X604">
        <f t="shared" si="116"/>
        <v>0</v>
      </c>
      <c r="Y604">
        <f>PMTable!P602</f>
        <v>0.93134252417772367</v>
      </c>
      <c r="Z604">
        <f t="shared" si="117"/>
        <v>0</v>
      </c>
      <c r="AA604">
        <f>PMTable!Q602</f>
        <v>0.90981705829855841</v>
      </c>
      <c r="AB604">
        <f t="shared" si="118"/>
        <v>0</v>
      </c>
      <c r="AC604">
        <f>PMTable!R602</f>
        <v>0.9871257985512838</v>
      </c>
      <c r="AD604">
        <f t="shared" si="119"/>
        <v>0</v>
      </c>
    </row>
    <row r="605" spans="2:30" x14ac:dyDescent="0.25">
      <c r="B605">
        <v>600</v>
      </c>
      <c r="C605">
        <f>PMTable!W603</f>
        <v>2000</v>
      </c>
      <c r="D605">
        <f t="shared" si="108"/>
        <v>1</v>
      </c>
      <c r="E605">
        <f>PMTable!X603</f>
        <v>2400</v>
      </c>
      <c r="F605">
        <f t="shared" si="109"/>
        <v>1</v>
      </c>
      <c r="G605">
        <f>PMTable!Y603</f>
        <v>3400</v>
      </c>
      <c r="H605">
        <f t="shared" si="110"/>
        <v>1</v>
      </c>
      <c r="I605">
        <f>PMTable!Z603</f>
        <v>2500</v>
      </c>
      <c r="J605">
        <f t="shared" si="111"/>
        <v>1</v>
      </c>
      <c r="L605">
        <v>600</v>
      </c>
      <c r="M605">
        <f>PMTable!AE603</f>
        <v>70.82488480542888</v>
      </c>
      <c r="N605">
        <f t="shared" si="112"/>
        <v>0</v>
      </c>
      <c r="O605">
        <f>PMTable!AF603</f>
        <v>24.734420060732326</v>
      </c>
      <c r="P605">
        <f t="shared" si="113"/>
        <v>1</v>
      </c>
      <c r="Q605">
        <f>PMTable!AG603</f>
        <v>38.201443708815411</v>
      </c>
      <c r="R605">
        <f t="shared" si="114"/>
        <v>1</v>
      </c>
      <c r="S605">
        <f>PMTable!AH603</f>
        <v>0</v>
      </c>
      <c r="T605">
        <f t="shared" si="115"/>
        <v>1</v>
      </c>
      <c r="V605">
        <v>600</v>
      </c>
      <c r="W605">
        <f>PMTable!O603</f>
        <v>0.66947556906024452</v>
      </c>
      <c r="X605">
        <f t="shared" si="116"/>
        <v>1</v>
      </c>
      <c r="Y605">
        <f>PMTable!P603</f>
        <v>0.93996833291035464</v>
      </c>
      <c r="Z605">
        <f t="shared" si="117"/>
        <v>0</v>
      </c>
      <c r="AA605">
        <f>PMTable!Q603</f>
        <v>0.86570923054421456</v>
      </c>
      <c r="AB605">
        <f t="shared" si="118"/>
        <v>0</v>
      </c>
      <c r="AC605">
        <f>PMTable!R603</f>
        <v>1</v>
      </c>
      <c r="AD605">
        <f t="shared" si="119"/>
        <v>0</v>
      </c>
    </row>
    <row r="606" spans="2:30" x14ac:dyDescent="0.25">
      <c r="B606">
        <v>601</v>
      </c>
      <c r="C606">
        <f>PMTable!W604</f>
        <v>1700</v>
      </c>
      <c r="D606">
        <f t="shared" si="108"/>
        <v>1</v>
      </c>
      <c r="E606">
        <f>PMTable!X604</f>
        <v>2800</v>
      </c>
      <c r="F606">
        <f t="shared" si="109"/>
        <v>1</v>
      </c>
      <c r="G606">
        <f>PMTable!Y604</f>
        <v>3400</v>
      </c>
      <c r="H606">
        <f t="shared" si="110"/>
        <v>1</v>
      </c>
      <c r="I606">
        <f>PMTable!Z604</f>
        <v>3600</v>
      </c>
      <c r="J606">
        <f t="shared" si="111"/>
        <v>1</v>
      </c>
      <c r="L606">
        <v>601</v>
      </c>
      <c r="M606">
        <f>PMTable!AE604</f>
        <v>38.328674231334304</v>
      </c>
      <c r="N606">
        <f t="shared" si="112"/>
        <v>1</v>
      </c>
      <c r="O606">
        <f>PMTable!AF604</f>
        <v>32.705802772953881</v>
      </c>
      <c r="P606">
        <f t="shared" si="113"/>
        <v>1</v>
      </c>
      <c r="Q606">
        <f>PMTable!AG604</f>
        <v>64.715353013449004</v>
      </c>
      <c r="R606">
        <f t="shared" si="114"/>
        <v>0</v>
      </c>
      <c r="S606">
        <f>PMTable!AH604</f>
        <v>8.0365284887067219</v>
      </c>
      <c r="T606">
        <f t="shared" si="115"/>
        <v>1</v>
      </c>
      <c r="V606">
        <v>601</v>
      </c>
      <c r="W606">
        <f>PMTable!O604</f>
        <v>0.77923635617226239</v>
      </c>
      <c r="X606">
        <f t="shared" si="116"/>
        <v>0</v>
      </c>
      <c r="Y606">
        <f>PMTable!P604</f>
        <v>0.88827475583422566</v>
      </c>
      <c r="Z606">
        <f t="shared" si="117"/>
        <v>0</v>
      </c>
      <c r="AA606">
        <f>PMTable!Q604</f>
        <v>0.84116767603116116</v>
      </c>
      <c r="AB606">
        <f t="shared" si="118"/>
        <v>0</v>
      </c>
      <c r="AC606">
        <f>PMTable!R604</f>
        <v>0.98131474546532016</v>
      </c>
      <c r="AD606">
        <f t="shared" si="119"/>
        <v>0</v>
      </c>
    </row>
    <row r="607" spans="2:30" x14ac:dyDescent="0.25">
      <c r="B607">
        <v>602</v>
      </c>
      <c r="C607">
        <f>PMTable!W605</f>
        <v>1250</v>
      </c>
      <c r="D607">
        <f t="shared" si="108"/>
        <v>1</v>
      </c>
      <c r="E607">
        <f>PMTable!X605</f>
        <v>2800</v>
      </c>
      <c r="F607">
        <f t="shared" si="109"/>
        <v>1</v>
      </c>
      <c r="G607">
        <f>PMTable!Y605</f>
        <v>3000</v>
      </c>
      <c r="H607">
        <f t="shared" si="110"/>
        <v>1</v>
      </c>
      <c r="I607">
        <f>PMTable!Z605</f>
        <v>3600</v>
      </c>
      <c r="J607">
        <f t="shared" si="111"/>
        <v>1</v>
      </c>
      <c r="L607">
        <v>602</v>
      </c>
      <c r="M607">
        <f>PMTable!AE605</f>
        <v>24.45323303246025</v>
      </c>
      <c r="N607">
        <f t="shared" si="112"/>
        <v>1</v>
      </c>
      <c r="O607">
        <f>PMTable!AF605</f>
        <v>41.800945883585037</v>
      </c>
      <c r="P607">
        <f t="shared" si="113"/>
        <v>1</v>
      </c>
      <c r="Q607">
        <f>PMTable!AG605</f>
        <v>10</v>
      </c>
      <c r="R607">
        <f t="shared" si="114"/>
        <v>1</v>
      </c>
      <c r="S607">
        <f>PMTable!AH605</f>
        <v>4.1569557017570258</v>
      </c>
      <c r="T607">
        <f t="shared" si="115"/>
        <v>1</v>
      </c>
      <c r="V607">
        <v>602</v>
      </c>
      <c r="W607">
        <f>PMTable!O605</f>
        <v>0.82838872282491471</v>
      </c>
      <c r="X607">
        <f t="shared" si="116"/>
        <v>0</v>
      </c>
      <c r="Y607">
        <f>PMTable!P605</f>
        <v>0.84076621257788531</v>
      </c>
      <c r="Z607">
        <f t="shared" si="117"/>
        <v>0</v>
      </c>
      <c r="AA607">
        <f>PMTable!Q605</f>
        <v>0.90334145060515358</v>
      </c>
      <c r="AB607">
        <f t="shared" si="118"/>
        <v>0</v>
      </c>
      <c r="AC607">
        <f>PMTable!R605</f>
        <v>0.98649680261042472</v>
      </c>
      <c r="AD607">
        <f t="shared" si="119"/>
        <v>0</v>
      </c>
    </row>
    <row r="608" spans="2:30" x14ac:dyDescent="0.25">
      <c r="B608">
        <v>603</v>
      </c>
      <c r="C608">
        <f>PMTable!W606</f>
        <v>1250</v>
      </c>
      <c r="D608">
        <f t="shared" si="108"/>
        <v>1</v>
      </c>
      <c r="E608">
        <f>PMTable!X606</f>
        <v>3400</v>
      </c>
      <c r="F608">
        <f t="shared" si="109"/>
        <v>1</v>
      </c>
      <c r="G608">
        <f>PMTable!Y606</f>
        <v>3000</v>
      </c>
      <c r="H608">
        <f t="shared" si="110"/>
        <v>1</v>
      </c>
      <c r="I608">
        <f>PMTable!Z606</f>
        <v>3600</v>
      </c>
      <c r="J608">
        <f t="shared" si="111"/>
        <v>1</v>
      </c>
      <c r="L608">
        <v>603</v>
      </c>
      <c r="M608">
        <f>PMTable!AE606</f>
        <v>32.491755474731121</v>
      </c>
      <c r="N608">
        <f t="shared" si="112"/>
        <v>1</v>
      </c>
      <c r="O608">
        <f>PMTable!AF606</f>
        <v>30</v>
      </c>
      <c r="P608">
        <f t="shared" si="113"/>
        <v>1</v>
      </c>
      <c r="Q608">
        <f>PMTable!AG606</f>
        <v>53.770477772372843</v>
      </c>
      <c r="R608">
        <f t="shared" si="114"/>
        <v>1</v>
      </c>
      <c r="S608">
        <f>PMTable!AH606</f>
        <v>8.1912998505754402</v>
      </c>
      <c r="T608">
        <f t="shared" si="115"/>
        <v>1</v>
      </c>
      <c r="V608">
        <v>603</v>
      </c>
      <c r="W608">
        <f>PMTable!O606</f>
        <v>0.8499917187410303</v>
      </c>
      <c r="X608">
        <f t="shared" si="116"/>
        <v>0</v>
      </c>
      <c r="Y608">
        <f>PMTable!P606</f>
        <v>0.92925925012226085</v>
      </c>
      <c r="Z608">
        <f t="shared" si="117"/>
        <v>0</v>
      </c>
      <c r="AA608">
        <f>PMTable!Q606</f>
        <v>0.84430598784255928</v>
      </c>
      <c r="AB608">
        <f t="shared" si="118"/>
        <v>0</v>
      </c>
      <c r="AC608">
        <f>PMTable!R606</f>
        <v>0.9800455739452032</v>
      </c>
      <c r="AD608">
        <f t="shared" si="119"/>
        <v>0</v>
      </c>
    </row>
    <row r="609" spans="2:30" x14ac:dyDescent="0.25">
      <c r="B609">
        <v>604</v>
      </c>
      <c r="C609">
        <f>PMTable!W607</f>
        <v>2300</v>
      </c>
      <c r="D609">
        <f t="shared" si="108"/>
        <v>1</v>
      </c>
      <c r="E609">
        <f>PMTable!X607</f>
        <v>3600</v>
      </c>
      <c r="F609">
        <f t="shared" si="109"/>
        <v>1</v>
      </c>
      <c r="G609">
        <f>PMTable!Y607</f>
        <v>1000</v>
      </c>
      <c r="H609">
        <f t="shared" si="110"/>
        <v>1</v>
      </c>
      <c r="I609">
        <f>PMTable!Z607</f>
        <v>2500</v>
      </c>
      <c r="J609">
        <f t="shared" si="111"/>
        <v>1</v>
      </c>
      <c r="L609">
        <v>604</v>
      </c>
      <c r="M609">
        <f>PMTable!AE607</f>
        <v>169.99118148867549</v>
      </c>
      <c r="N609">
        <f t="shared" si="112"/>
        <v>0</v>
      </c>
      <c r="O609">
        <f>PMTable!AF607</f>
        <v>56.343811506461094</v>
      </c>
      <c r="P609">
        <f t="shared" si="113"/>
        <v>0</v>
      </c>
      <c r="Q609">
        <f>PMTable!AG607</f>
        <v>0</v>
      </c>
      <c r="R609">
        <f t="shared" si="114"/>
        <v>1</v>
      </c>
      <c r="S609">
        <f>PMTable!AH607</f>
        <v>0</v>
      </c>
      <c r="T609">
        <f t="shared" si="115"/>
        <v>1</v>
      </c>
      <c r="V609">
        <v>604</v>
      </c>
      <c r="W609">
        <f>PMTable!O607</f>
        <v>0.56518627565281498</v>
      </c>
      <c r="X609">
        <f t="shared" si="116"/>
        <v>1</v>
      </c>
      <c r="Y609">
        <f>PMTable!P607</f>
        <v>0.84484913864634992</v>
      </c>
      <c r="Z609">
        <f t="shared" si="117"/>
        <v>0</v>
      </c>
      <c r="AA609">
        <f>PMTable!Q607</f>
        <v>1</v>
      </c>
      <c r="AB609">
        <f t="shared" si="118"/>
        <v>0</v>
      </c>
      <c r="AC609">
        <f>PMTable!R607</f>
        <v>1</v>
      </c>
      <c r="AD609">
        <f t="shared" si="119"/>
        <v>0</v>
      </c>
    </row>
    <row r="610" spans="2:30" x14ac:dyDescent="0.25">
      <c r="B610">
        <v>605</v>
      </c>
      <c r="C610">
        <f>PMTable!W608</f>
        <v>2150</v>
      </c>
      <c r="D610">
        <f t="shared" si="108"/>
        <v>1</v>
      </c>
      <c r="E610">
        <f>PMTable!X608</f>
        <v>2200</v>
      </c>
      <c r="F610">
        <f t="shared" si="109"/>
        <v>1</v>
      </c>
      <c r="G610">
        <f>PMTable!Y608</f>
        <v>2200</v>
      </c>
      <c r="H610">
        <f t="shared" si="110"/>
        <v>1</v>
      </c>
      <c r="I610">
        <f>PMTable!Z608</f>
        <v>2500</v>
      </c>
      <c r="J610">
        <f t="shared" si="111"/>
        <v>1</v>
      </c>
      <c r="L610">
        <v>605</v>
      </c>
      <c r="M610">
        <f>PMTable!AE608</f>
        <v>93.139932041745325</v>
      </c>
      <c r="N610">
        <f t="shared" si="112"/>
        <v>0</v>
      </c>
      <c r="O610">
        <f>PMTable!AF608</f>
        <v>38.985494157566606</v>
      </c>
      <c r="P610">
        <f t="shared" si="113"/>
        <v>1</v>
      </c>
      <c r="Q610">
        <f>PMTable!AG608</f>
        <v>34.59063921060055</v>
      </c>
      <c r="R610">
        <f t="shared" si="114"/>
        <v>1</v>
      </c>
      <c r="S610">
        <f>PMTable!AH608</f>
        <v>0</v>
      </c>
      <c r="T610">
        <f t="shared" si="115"/>
        <v>1</v>
      </c>
      <c r="V610">
        <v>605</v>
      </c>
      <c r="W610">
        <f>PMTable!O608</f>
        <v>0.62761104392026468</v>
      </c>
      <c r="X610">
        <f t="shared" si="116"/>
        <v>1</v>
      </c>
      <c r="Y610">
        <f>PMTable!P608</f>
        <v>0.91775956545466653</v>
      </c>
      <c r="Z610">
        <f t="shared" si="117"/>
        <v>0</v>
      </c>
      <c r="AA610">
        <f>PMTable!Q608</f>
        <v>0.9272178997523306</v>
      </c>
      <c r="AB610">
        <f t="shared" si="118"/>
        <v>0</v>
      </c>
      <c r="AC610">
        <f>PMTable!R608</f>
        <v>1</v>
      </c>
      <c r="AD610">
        <f t="shared" si="119"/>
        <v>0</v>
      </c>
    </row>
    <row r="611" spans="2:30" x14ac:dyDescent="0.25">
      <c r="B611">
        <v>606</v>
      </c>
      <c r="C611">
        <f>PMTable!W609</f>
        <v>2150</v>
      </c>
      <c r="D611">
        <f t="shared" si="108"/>
        <v>1</v>
      </c>
      <c r="E611">
        <f>PMTable!X609</f>
        <v>2600</v>
      </c>
      <c r="F611">
        <f t="shared" si="109"/>
        <v>1</v>
      </c>
      <c r="G611">
        <f>PMTable!Y609</f>
        <v>4200</v>
      </c>
      <c r="H611">
        <f t="shared" si="110"/>
        <v>1</v>
      </c>
      <c r="I611">
        <f>PMTable!Z609</f>
        <v>2500</v>
      </c>
      <c r="J611">
        <f t="shared" si="111"/>
        <v>1</v>
      </c>
      <c r="L611">
        <v>606</v>
      </c>
      <c r="M611">
        <f>PMTable!AE609</f>
        <v>88.398405207359474</v>
      </c>
      <c r="N611">
        <f t="shared" si="112"/>
        <v>0</v>
      </c>
      <c r="O611">
        <f>PMTable!AF609</f>
        <v>27.663514934679601</v>
      </c>
      <c r="P611">
        <f t="shared" si="113"/>
        <v>1</v>
      </c>
      <c r="Q611">
        <f>PMTable!AG609</f>
        <v>60.826710340015808</v>
      </c>
      <c r="R611">
        <f t="shared" si="114"/>
        <v>0</v>
      </c>
      <c r="S611">
        <f>PMTable!AH609</f>
        <v>0</v>
      </c>
      <c r="T611">
        <f t="shared" si="115"/>
        <v>1</v>
      </c>
      <c r="V611">
        <v>606</v>
      </c>
      <c r="W611">
        <f>PMTable!O609</f>
        <v>0.67048540898010944</v>
      </c>
      <c r="X611">
        <f t="shared" si="116"/>
        <v>1</v>
      </c>
      <c r="Y611">
        <f>PMTable!P609</f>
        <v>0.91012917279059546</v>
      </c>
      <c r="Z611">
        <f t="shared" si="117"/>
        <v>0</v>
      </c>
      <c r="AA611">
        <f>PMTable!Q609</f>
        <v>0.84226193825972295</v>
      </c>
      <c r="AB611">
        <f t="shared" si="118"/>
        <v>0</v>
      </c>
      <c r="AC611">
        <f>PMTable!R609</f>
        <v>1</v>
      </c>
      <c r="AD611">
        <f t="shared" si="119"/>
        <v>0</v>
      </c>
    </row>
    <row r="612" spans="2:30" x14ac:dyDescent="0.25">
      <c r="B612">
        <v>607</v>
      </c>
      <c r="C612">
        <f>PMTable!W610</f>
        <v>2000</v>
      </c>
      <c r="D612">
        <f t="shared" si="108"/>
        <v>1</v>
      </c>
      <c r="E612">
        <f>PMTable!X610</f>
        <v>3400</v>
      </c>
      <c r="F612">
        <f t="shared" si="109"/>
        <v>1</v>
      </c>
      <c r="G612">
        <f>PMTable!Y610</f>
        <v>2600</v>
      </c>
      <c r="H612">
        <f t="shared" si="110"/>
        <v>1</v>
      </c>
      <c r="I612">
        <f>PMTable!Z610</f>
        <v>2500</v>
      </c>
      <c r="J612">
        <f t="shared" si="111"/>
        <v>1</v>
      </c>
      <c r="L612">
        <v>607</v>
      </c>
      <c r="M612">
        <f>PMTable!AE610</f>
        <v>52.795602163392161</v>
      </c>
      <c r="N612">
        <f t="shared" si="112"/>
        <v>1</v>
      </c>
      <c r="O612">
        <f>PMTable!AF610</f>
        <v>60.626560058082362</v>
      </c>
      <c r="P612">
        <f t="shared" si="113"/>
        <v>0</v>
      </c>
      <c r="Q612">
        <f>PMTable!AG610</f>
        <v>38.470104735310755</v>
      </c>
      <c r="R612">
        <f t="shared" si="114"/>
        <v>1</v>
      </c>
      <c r="S612">
        <f>PMTable!AH610</f>
        <v>0</v>
      </c>
      <c r="T612">
        <f t="shared" si="115"/>
        <v>1</v>
      </c>
      <c r="V612">
        <v>607</v>
      </c>
      <c r="W612">
        <f>PMTable!O610</f>
        <v>0.74772635378685659</v>
      </c>
      <c r="X612">
        <f t="shared" si="116"/>
        <v>0</v>
      </c>
      <c r="Y612">
        <f>PMTable!P610</f>
        <v>0.85917064731039716</v>
      </c>
      <c r="Z612">
        <f t="shared" si="117"/>
        <v>0</v>
      </c>
      <c r="AA612">
        <f>PMTable!Q610</f>
        <v>0.88664068589635858</v>
      </c>
      <c r="AB612">
        <f t="shared" si="118"/>
        <v>0</v>
      </c>
      <c r="AC612">
        <f>PMTable!R610</f>
        <v>1</v>
      </c>
      <c r="AD612">
        <f t="shared" si="119"/>
        <v>0</v>
      </c>
    </row>
    <row r="613" spans="2:30" x14ac:dyDescent="0.25">
      <c r="B613">
        <v>608</v>
      </c>
      <c r="C613">
        <f>PMTable!W611</f>
        <v>2450</v>
      </c>
      <c r="D613">
        <f t="shared" si="108"/>
        <v>1</v>
      </c>
      <c r="E613">
        <f>PMTable!X611</f>
        <v>1400</v>
      </c>
      <c r="F613">
        <f t="shared" si="109"/>
        <v>1</v>
      </c>
      <c r="G613">
        <f>PMTable!Y611</f>
        <v>3000</v>
      </c>
      <c r="H613">
        <f t="shared" si="110"/>
        <v>1</v>
      </c>
      <c r="I613">
        <f>PMTable!Z611</f>
        <v>3600</v>
      </c>
      <c r="J613">
        <f t="shared" si="111"/>
        <v>1</v>
      </c>
      <c r="L613">
        <v>608</v>
      </c>
      <c r="M613">
        <f>PMTable!AE611</f>
        <v>44.250152808077765</v>
      </c>
      <c r="N613">
        <f t="shared" si="112"/>
        <v>1</v>
      </c>
      <c r="O613">
        <f>PMTable!AF611</f>
        <v>17.229843501867158</v>
      </c>
      <c r="P613">
        <f t="shared" si="113"/>
        <v>1</v>
      </c>
      <c r="Q613">
        <f>PMTable!AG611</f>
        <v>43.040975335320454</v>
      </c>
      <c r="R613">
        <f t="shared" si="114"/>
        <v>1</v>
      </c>
      <c r="S613">
        <f>PMTable!AH611</f>
        <v>7.2389018074980491</v>
      </c>
      <c r="T613">
        <f t="shared" si="115"/>
        <v>1</v>
      </c>
      <c r="V613">
        <v>608</v>
      </c>
      <c r="W613">
        <f>PMTable!O611</f>
        <v>0.71209151391339687</v>
      </c>
      <c r="X613">
        <f t="shared" si="116"/>
        <v>0</v>
      </c>
      <c r="Y613">
        <f>PMTable!P611</f>
        <v>0.95667358139029279</v>
      </c>
      <c r="Z613">
        <f t="shared" si="117"/>
        <v>0</v>
      </c>
      <c r="AA613">
        <f>PMTable!Q611</f>
        <v>0.84283355034865648</v>
      </c>
      <c r="AB613">
        <f t="shared" si="118"/>
        <v>0</v>
      </c>
      <c r="AC613">
        <f>PMTable!R611</f>
        <v>0.98240866405499283</v>
      </c>
      <c r="AD613">
        <f t="shared" si="119"/>
        <v>0</v>
      </c>
    </row>
    <row r="614" spans="2:30" x14ac:dyDescent="0.25">
      <c r="B614">
        <v>609</v>
      </c>
      <c r="C614">
        <f>PMTable!W612</f>
        <v>1850</v>
      </c>
      <c r="D614">
        <f t="shared" si="108"/>
        <v>1</v>
      </c>
      <c r="E614">
        <f>PMTable!X612</f>
        <v>2000</v>
      </c>
      <c r="F614">
        <f t="shared" si="109"/>
        <v>1</v>
      </c>
      <c r="G614">
        <f>PMTable!Y612</f>
        <v>2200</v>
      </c>
      <c r="H614">
        <f t="shared" si="110"/>
        <v>1</v>
      </c>
      <c r="I614">
        <f>PMTable!Z612</f>
        <v>4700</v>
      </c>
      <c r="J614">
        <f t="shared" si="111"/>
        <v>1</v>
      </c>
      <c r="L614">
        <v>609</v>
      </c>
      <c r="M614">
        <f>PMTable!AE612</f>
        <v>41.090335773925801</v>
      </c>
      <c r="N614">
        <f t="shared" si="112"/>
        <v>1</v>
      </c>
      <c r="O614">
        <f>PMTable!AF612</f>
        <v>34.845972496191195</v>
      </c>
      <c r="P614">
        <f t="shared" si="113"/>
        <v>1</v>
      </c>
      <c r="Q614">
        <f>PMTable!AG612</f>
        <v>26.417157764946552</v>
      </c>
      <c r="R614">
        <f t="shared" si="114"/>
        <v>1</v>
      </c>
      <c r="S614">
        <f>PMTable!AH612</f>
        <v>10.133148821213773</v>
      </c>
      <c r="T614">
        <f t="shared" si="115"/>
        <v>1</v>
      </c>
      <c r="V614">
        <v>609</v>
      </c>
      <c r="W614">
        <f>PMTable!O612</f>
        <v>0.74428920544540556</v>
      </c>
      <c r="X614">
        <f t="shared" si="116"/>
        <v>0</v>
      </c>
      <c r="Y614">
        <f>PMTable!P612</f>
        <v>0.91572505811452376</v>
      </c>
      <c r="Z614">
        <f t="shared" si="117"/>
        <v>0</v>
      </c>
      <c r="AA614">
        <f>PMTable!Q612</f>
        <v>0.91508179976320569</v>
      </c>
      <c r="AB614">
        <f t="shared" si="118"/>
        <v>0</v>
      </c>
      <c r="AC614">
        <f>PMTable!R612</f>
        <v>0.97451914552139962</v>
      </c>
      <c r="AD614">
        <f t="shared" si="119"/>
        <v>0</v>
      </c>
    </row>
    <row r="615" spans="2:30" x14ac:dyDescent="0.25">
      <c r="B615">
        <v>610</v>
      </c>
      <c r="C615">
        <f>PMTable!W613</f>
        <v>1250</v>
      </c>
      <c r="D615">
        <f t="shared" si="108"/>
        <v>1</v>
      </c>
      <c r="E615">
        <f>PMTable!X613</f>
        <v>3200</v>
      </c>
      <c r="F615">
        <f t="shared" si="109"/>
        <v>1</v>
      </c>
      <c r="G615">
        <f>PMTable!Y613</f>
        <v>2200</v>
      </c>
      <c r="H615">
        <f t="shared" si="110"/>
        <v>1</v>
      </c>
      <c r="I615">
        <f>PMTable!Z613</f>
        <v>2500</v>
      </c>
      <c r="J615">
        <f t="shared" si="111"/>
        <v>1</v>
      </c>
      <c r="L615">
        <v>610</v>
      </c>
      <c r="M615">
        <f>PMTable!AE613</f>
        <v>15.524809289956501</v>
      </c>
      <c r="N615">
        <f t="shared" si="112"/>
        <v>1</v>
      </c>
      <c r="O615">
        <f>PMTable!AF613</f>
        <v>44.079961375831161</v>
      </c>
      <c r="P615">
        <f t="shared" si="113"/>
        <v>1</v>
      </c>
      <c r="Q615">
        <f>PMTable!AG613</f>
        <v>27.374792115645224</v>
      </c>
      <c r="R615">
        <f t="shared" si="114"/>
        <v>1</v>
      </c>
      <c r="S615">
        <f>PMTable!AH613</f>
        <v>0</v>
      </c>
      <c r="T615">
        <f t="shared" si="115"/>
        <v>1</v>
      </c>
      <c r="V615">
        <v>610</v>
      </c>
      <c r="W615">
        <f>PMTable!O613</f>
        <v>0.85220203172823572</v>
      </c>
      <c r="X615">
        <f t="shared" si="116"/>
        <v>0</v>
      </c>
      <c r="Y615">
        <f>PMTable!P613</f>
        <v>0.8881766163847663</v>
      </c>
      <c r="Z615">
        <f t="shared" si="117"/>
        <v>0</v>
      </c>
      <c r="AA615">
        <f>PMTable!Q613</f>
        <v>0.89969046385894402</v>
      </c>
      <c r="AB615">
        <f t="shared" si="118"/>
        <v>0</v>
      </c>
      <c r="AC615">
        <f>PMTable!R613</f>
        <v>1</v>
      </c>
      <c r="AD615">
        <f t="shared" si="119"/>
        <v>0</v>
      </c>
    </row>
    <row r="616" spans="2:30" x14ac:dyDescent="0.25">
      <c r="B616">
        <v>611</v>
      </c>
      <c r="C616">
        <f>PMTable!W614</f>
        <v>1250</v>
      </c>
      <c r="D616">
        <f t="shared" si="108"/>
        <v>1</v>
      </c>
      <c r="E616">
        <f>PMTable!X614</f>
        <v>2600</v>
      </c>
      <c r="F616">
        <f t="shared" si="109"/>
        <v>1</v>
      </c>
      <c r="G616">
        <f>PMTable!Y614</f>
        <v>1800</v>
      </c>
      <c r="H616">
        <f t="shared" si="110"/>
        <v>1</v>
      </c>
      <c r="I616">
        <f>PMTable!Z614</f>
        <v>3600</v>
      </c>
      <c r="J616">
        <f t="shared" si="111"/>
        <v>1</v>
      </c>
      <c r="L616">
        <v>611</v>
      </c>
      <c r="M616">
        <f>PMTable!AE614</f>
        <v>45.157911371123106</v>
      </c>
      <c r="N616">
        <f t="shared" si="112"/>
        <v>1</v>
      </c>
      <c r="O616">
        <f>PMTable!AF614</f>
        <v>22</v>
      </c>
      <c r="P616">
        <f t="shared" si="113"/>
        <v>1</v>
      </c>
      <c r="Q616">
        <f>PMTable!AG614</f>
        <v>19.403530206930615</v>
      </c>
      <c r="R616">
        <f t="shared" si="114"/>
        <v>1</v>
      </c>
      <c r="S616">
        <f>PMTable!AH614</f>
        <v>2.7018134474938553</v>
      </c>
      <c r="T616">
        <f t="shared" si="115"/>
        <v>1</v>
      </c>
      <c r="V616">
        <v>611</v>
      </c>
      <c r="W616">
        <f>PMTable!O614</f>
        <v>0.81826360866985737</v>
      </c>
      <c r="X616">
        <f t="shared" si="116"/>
        <v>0</v>
      </c>
      <c r="Y616">
        <f>PMTable!P614</f>
        <v>0.89512987868464855</v>
      </c>
      <c r="Z616">
        <f t="shared" si="117"/>
        <v>0</v>
      </c>
      <c r="AA616">
        <f>PMTable!Q614</f>
        <v>0.93857902572727425</v>
      </c>
      <c r="AB616">
        <f t="shared" si="118"/>
        <v>0</v>
      </c>
      <c r="AC616">
        <f>PMTable!R614</f>
        <v>0.99083450401787143</v>
      </c>
      <c r="AD616">
        <f t="shared" si="119"/>
        <v>0</v>
      </c>
    </row>
    <row r="617" spans="2:30" x14ac:dyDescent="0.25">
      <c r="B617">
        <v>612</v>
      </c>
      <c r="C617">
        <f>PMTable!W615</f>
        <v>650</v>
      </c>
      <c r="D617">
        <f t="shared" si="108"/>
        <v>1</v>
      </c>
      <c r="E617">
        <f>PMTable!X615</f>
        <v>3200</v>
      </c>
      <c r="F617">
        <f t="shared" si="109"/>
        <v>1</v>
      </c>
      <c r="G617">
        <f>PMTable!Y615</f>
        <v>3000</v>
      </c>
      <c r="H617">
        <f t="shared" si="110"/>
        <v>1</v>
      </c>
      <c r="I617">
        <f>PMTable!Z615</f>
        <v>3600</v>
      </c>
      <c r="J617">
        <f t="shared" si="111"/>
        <v>1</v>
      </c>
      <c r="L617">
        <v>612</v>
      </c>
      <c r="M617">
        <f>PMTable!AE615</f>
        <v>22.250476218493823</v>
      </c>
      <c r="N617">
        <f t="shared" si="112"/>
        <v>1</v>
      </c>
      <c r="O617">
        <f>PMTable!AF615</f>
        <v>28.82149435380768</v>
      </c>
      <c r="P617">
        <f t="shared" si="113"/>
        <v>1</v>
      </c>
      <c r="Q617">
        <f>PMTable!AG615</f>
        <v>47.776518156822988</v>
      </c>
      <c r="R617">
        <f t="shared" si="114"/>
        <v>1</v>
      </c>
      <c r="S617">
        <f>PMTable!AH615</f>
        <v>7.4897222078841761</v>
      </c>
      <c r="T617">
        <f t="shared" si="115"/>
        <v>1</v>
      </c>
      <c r="V617">
        <v>612</v>
      </c>
      <c r="W617">
        <f>PMTable!O615</f>
        <v>0.91695877403728154</v>
      </c>
      <c r="X617">
        <f t="shared" si="116"/>
        <v>0</v>
      </c>
      <c r="Y617">
        <f>PMTable!P615</f>
        <v>0.85798306325090623</v>
      </c>
      <c r="Z617">
        <f t="shared" si="117"/>
        <v>0</v>
      </c>
      <c r="AA617">
        <f>PMTable!Q615</f>
        <v>0.87773830185581037</v>
      </c>
      <c r="AB617">
        <f t="shared" si="118"/>
        <v>0</v>
      </c>
      <c r="AC617">
        <f>PMTable!R615</f>
        <v>0.98426900532933403</v>
      </c>
      <c r="AD617">
        <f t="shared" si="119"/>
        <v>0</v>
      </c>
    </row>
    <row r="618" spans="2:30" x14ac:dyDescent="0.25">
      <c r="B618">
        <v>613</v>
      </c>
      <c r="C618">
        <f>PMTable!W616</f>
        <v>2000</v>
      </c>
      <c r="D618">
        <f t="shared" si="108"/>
        <v>1</v>
      </c>
      <c r="E618">
        <f>PMTable!X616</f>
        <v>3000</v>
      </c>
      <c r="F618">
        <f t="shared" si="109"/>
        <v>1</v>
      </c>
      <c r="G618">
        <f>PMTable!Y616</f>
        <v>3000</v>
      </c>
      <c r="H618">
        <f t="shared" si="110"/>
        <v>1</v>
      </c>
      <c r="I618">
        <f>PMTable!Z616</f>
        <v>3600</v>
      </c>
      <c r="J618">
        <f t="shared" si="111"/>
        <v>1</v>
      </c>
      <c r="L618">
        <v>613</v>
      </c>
      <c r="M618">
        <f>PMTable!AE616</f>
        <v>48.840868723784368</v>
      </c>
      <c r="N618">
        <f t="shared" si="112"/>
        <v>1</v>
      </c>
      <c r="O618">
        <f>PMTable!AF616</f>
        <v>48.302173021247391</v>
      </c>
      <c r="P618">
        <f t="shared" si="113"/>
        <v>1</v>
      </c>
      <c r="Q618">
        <f>PMTable!AG616</f>
        <v>76.803032013171162</v>
      </c>
      <c r="R618">
        <f t="shared" si="114"/>
        <v>0</v>
      </c>
      <c r="S618">
        <f>PMTable!AH616</f>
        <v>3.3931129221812686</v>
      </c>
      <c r="T618">
        <f t="shared" si="115"/>
        <v>1</v>
      </c>
      <c r="V618">
        <v>613</v>
      </c>
      <c r="W618">
        <f>PMTable!O616</f>
        <v>0.68957309046070348</v>
      </c>
      <c r="X618">
        <f t="shared" si="116"/>
        <v>1</v>
      </c>
      <c r="Y618">
        <f>PMTable!P616</f>
        <v>0.9074629213329225</v>
      </c>
      <c r="Z618">
        <f t="shared" si="117"/>
        <v>0</v>
      </c>
      <c r="AA618">
        <f>PMTable!Q616</f>
        <v>0.80383964022743248</v>
      </c>
      <c r="AB618">
        <f t="shared" si="118"/>
        <v>0</v>
      </c>
      <c r="AC618">
        <f>PMTable!R616</f>
        <v>0.98811390804223687</v>
      </c>
      <c r="AD618">
        <f t="shared" si="119"/>
        <v>0</v>
      </c>
    </row>
    <row r="619" spans="2:30" x14ac:dyDescent="0.25">
      <c r="B619">
        <v>614</v>
      </c>
      <c r="C619">
        <f>PMTable!W617</f>
        <v>1250</v>
      </c>
      <c r="D619">
        <f t="shared" si="108"/>
        <v>1</v>
      </c>
      <c r="E619">
        <f>PMTable!X617</f>
        <v>1600</v>
      </c>
      <c r="F619">
        <f t="shared" si="109"/>
        <v>1</v>
      </c>
      <c r="G619">
        <f>PMTable!Y617</f>
        <v>1400</v>
      </c>
      <c r="H619">
        <f t="shared" si="110"/>
        <v>1</v>
      </c>
      <c r="I619">
        <f>PMTable!Z617</f>
        <v>5800</v>
      </c>
      <c r="J619">
        <f t="shared" si="111"/>
        <v>0</v>
      </c>
      <c r="L619">
        <v>614</v>
      </c>
      <c r="M619">
        <f>PMTable!AE617</f>
        <v>40.685424476075362</v>
      </c>
      <c r="N619">
        <f t="shared" si="112"/>
        <v>1</v>
      </c>
      <c r="O619">
        <f>PMTable!AF617</f>
        <v>14.803431421688133</v>
      </c>
      <c r="P619">
        <f t="shared" si="113"/>
        <v>1</v>
      </c>
      <c r="Q619">
        <f>PMTable!AG617</f>
        <v>9.294742239960442</v>
      </c>
      <c r="R619">
        <f t="shared" si="114"/>
        <v>1</v>
      </c>
      <c r="S619">
        <f>PMTable!AH617</f>
        <v>19.939742103829769</v>
      </c>
      <c r="T619">
        <f t="shared" si="115"/>
        <v>1</v>
      </c>
      <c r="V619">
        <v>614</v>
      </c>
      <c r="W619">
        <f>PMTable!O617</f>
        <v>0.83684205610189188</v>
      </c>
      <c r="X619">
        <f t="shared" si="116"/>
        <v>0</v>
      </c>
      <c r="Y619">
        <f>PMTable!P617</f>
        <v>0.92880923991596598</v>
      </c>
      <c r="Z619">
        <f t="shared" si="117"/>
        <v>0</v>
      </c>
      <c r="AA619">
        <f>PMTable!Q617</f>
        <v>0.97167565055105154</v>
      </c>
      <c r="AB619">
        <f t="shared" si="118"/>
        <v>0</v>
      </c>
      <c r="AC619">
        <f>PMTable!R617</f>
        <v>0.95938856562234776</v>
      </c>
      <c r="AD619">
        <f t="shared" si="119"/>
        <v>0</v>
      </c>
    </row>
    <row r="620" spans="2:30" x14ac:dyDescent="0.25">
      <c r="B620">
        <v>615</v>
      </c>
      <c r="C620">
        <f>PMTable!W618</f>
        <v>1550</v>
      </c>
      <c r="D620">
        <f t="shared" si="108"/>
        <v>1</v>
      </c>
      <c r="E620">
        <f>PMTable!X618</f>
        <v>3800</v>
      </c>
      <c r="F620">
        <f t="shared" si="109"/>
        <v>1</v>
      </c>
      <c r="G620">
        <f>PMTable!Y618</f>
        <v>2600</v>
      </c>
      <c r="H620">
        <f t="shared" si="110"/>
        <v>1</v>
      </c>
      <c r="I620">
        <f>PMTable!Z618</f>
        <v>4700</v>
      </c>
      <c r="J620">
        <f t="shared" si="111"/>
        <v>1</v>
      </c>
      <c r="L620">
        <v>615</v>
      </c>
      <c r="M620">
        <f>PMTable!AE618</f>
        <v>95.045224830044674</v>
      </c>
      <c r="N620">
        <f t="shared" si="112"/>
        <v>0</v>
      </c>
      <c r="O620">
        <f>PMTable!AF618</f>
        <v>46.558853430791572</v>
      </c>
      <c r="P620">
        <f t="shared" si="113"/>
        <v>1</v>
      </c>
      <c r="Q620">
        <f>PMTable!AG618</f>
        <v>27.422942537211295</v>
      </c>
      <c r="R620">
        <f t="shared" si="114"/>
        <v>1</v>
      </c>
      <c r="S620">
        <f>PMTable!AH618</f>
        <v>5.6663147189148164</v>
      </c>
      <c r="T620">
        <f t="shared" si="115"/>
        <v>1</v>
      </c>
      <c r="V620">
        <v>615</v>
      </c>
      <c r="W620">
        <f>PMTable!O618</f>
        <v>0.77725989042595311</v>
      </c>
      <c r="X620">
        <f t="shared" si="116"/>
        <v>0</v>
      </c>
      <c r="Y620">
        <f>PMTable!P618</f>
        <v>0.85389264715013868</v>
      </c>
      <c r="Z620">
        <f t="shared" si="117"/>
        <v>0</v>
      </c>
      <c r="AA620">
        <f>PMTable!Q618</f>
        <v>0.90207625779263212</v>
      </c>
      <c r="AB620">
        <f t="shared" si="118"/>
        <v>0</v>
      </c>
      <c r="AC620">
        <f>PMTable!R618</f>
        <v>0.97461372899166443</v>
      </c>
      <c r="AD620">
        <f t="shared" si="119"/>
        <v>0</v>
      </c>
    </row>
    <row r="621" spans="2:30" x14ac:dyDescent="0.25">
      <c r="B621">
        <v>616</v>
      </c>
      <c r="C621">
        <f>PMTable!W619</f>
        <v>1550</v>
      </c>
      <c r="D621">
        <f t="shared" si="108"/>
        <v>1</v>
      </c>
      <c r="E621">
        <f>PMTable!X619</f>
        <v>3400</v>
      </c>
      <c r="F621">
        <f t="shared" si="109"/>
        <v>1</v>
      </c>
      <c r="G621">
        <f>PMTable!Y619</f>
        <v>1800</v>
      </c>
      <c r="H621">
        <f t="shared" si="110"/>
        <v>1</v>
      </c>
      <c r="I621">
        <f>PMTable!Z619</f>
        <v>4700</v>
      </c>
      <c r="J621">
        <f t="shared" si="111"/>
        <v>1</v>
      </c>
      <c r="L621">
        <v>616</v>
      </c>
      <c r="M621">
        <f>PMTable!AE619</f>
        <v>64.48195274875782</v>
      </c>
      <c r="N621">
        <f t="shared" si="112"/>
        <v>0</v>
      </c>
      <c r="O621">
        <f>PMTable!AF619</f>
        <v>30</v>
      </c>
      <c r="P621">
        <f t="shared" si="113"/>
        <v>1</v>
      </c>
      <c r="Q621">
        <f>PMTable!AG619</f>
        <v>21.212180977141646</v>
      </c>
      <c r="R621">
        <f t="shared" si="114"/>
        <v>1</v>
      </c>
      <c r="S621">
        <f>PMTable!AH619</f>
        <v>16.056530480651038</v>
      </c>
      <c r="T621">
        <f t="shared" si="115"/>
        <v>1</v>
      </c>
      <c r="V621">
        <v>616</v>
      </c>
      <c r="W621">
        <f>PMTable!O619</f>
        <v>0.7735883367869868</v>
      </c>
      <c r="X621">
        <f t="shared" si="116"/>
        <v>0</v>
      </c>
      <c r="Y621">
        <f>PMTable!P619</f>
        <v>0.85619259570504846</v>
      </c>
      <c r="Z621">
        <f t="shared" si="117"/>
        <v>0</v>
      </c>
      <c r="AA621">
        <f>PMTable!Q619</f>
        <v>0.94730961350031784</v>
      </c>
      <c r="AB621">
        <f t="shared" si="118"/>
        <v>0</v>
      </c>
      <c r="AC621">
        <f>PMTable!R619</f>
        <v>0.96332624560936453</v>
      </c>
      <c r="AD621">
        <f t="shared" si="119"/>
        <v>0</v>
      </c>
    </row>
    <row r="622" spans="2:30" x14ac:dyDescent="0.25">
      <c r="B622">
        <v>617</v>
      </c>
      <c r="C622">
        <f>PMTable!W620</f>
        <v>1850</v>
      </c>
      <c r="D622">
        <f t="shared" si="108"/>
        <v>1</v>
      </c>
      <c r="E622">
        <f>PMTable!X620</f>
        <v>3600</v>
      </c>
      <c r="F622">
        <f t="shared" si="109"/>
        <v>1</v>
      </c>
      <c r="G622">
        <f>PMTable!Y620</f>
        <v>3400</v>
      </c>
      <c r="H622">
        <f t="shared" si="110"/>
        <v>1</v>
      </c>
      <c r="I622">
        <f>PMTable!Z620</f>
        <v>5800</v>
      </c>
      <c r="J622">
        <f t="shared" si="111"/>
        <v>0</v>
      </c>
      <c r="L622">
        <v>617</v>
      </c>
      <c r="M622">
        <f>PMTable!AE620</f>
        <v>89.490060524654794</v>
      </c>
      <c r="N622">
        <f t="shared" si="112"/>
        <v>0</v>
      </c>
      <c r="O622">
        <f>PMTable!AF620</f>
        <v>39.320721716289135</v>
      </c>
      <c r="P622">
        <f t="shared" si="113"/>
        <v>1</v>
      </c>
      <c r="Q622">
        <f>PMTable!AG620</f>
        <v>101.28666690959227</v>
      </c>
      <c r="R622">
        <f t="shared" si="114"/>
        <v>0</v>
      </c>
      <c r="S622">
        <f>PMTable!AH620</f>
        <v>12.628730572078361</v>
      </c>
      <c r="T622">
        <f t="shared" si="115"/>
        <v>1</v>
      </c>
      <c r="V622">
        <v>617</v>
      </c>
      <c r="W622">
        <f>PMTable!O620</f>
        <v>0.69494036224706646</v>
      </c>
      <c r="X622">
        <f t="shared" si="116"/>
        <v>1</v>
      </c>
      <c r="Y622">
        <f>PMTable!P620</f>
        <v>0.92667120074440212</v>
      </c>
      <c r="Z622">
        <f t="shared" si="117"/>
        <v>0</v>
      </c>
      <c r="AA622">
        <f>PMTable!Q620</f>
        <v>0.78241995472478676</v>
      </c>
      <c r="AB622">
        <f t="shared" si="118"/>
        <v>0</v>
      </c>
      <c r="AC622">
        <f>PMTable!R620</f>
        <v>0.95954177128695839</v>
      </c>
      <c r="AD622">
        <f t="shared" si="119"/>
        <v>0</v>
      </c>
    </row>
    <row r="623" spans="2:30" x14ac:dyDescent="0.25">
      <c r="B623">
        <v>618</v>
      </c>
      <c r="C623">
        <f>PMTable!W621</f>
        <v>1550</v>
      </c>
      <c r="D623">
        <f t="shared" si="108"/>
        <v>1</v>
      </c>
      <c r="E623">
        <f>PMTable!X621</f>
        <v>2000</v>
      </c>
      <c r="F623">
        <f t="shared" si="109"/>
        <v>1</v>
      </c>
      <c r="G623">
        <f>PMTable!Y621</f>
        <v>3000</v>
      </c>
      <c r="H623">
        <f t="shared" si="110"/>
        <v>1</v>
      </c>
      <c r="I623">
        <f>PMTable!Z621</f>
        <v>3600</v>
      </c>
      <c r="J623">
        <f t="shared" si="111"/>
        <v>1</v>
      </c>
      <c r="L623">
        <v>618</v>
      </c>
      <c r="M623">
        <f>PMTable!AE621</f>
        <v>18</v>
      </c>
      <c r="N623">
        <f t="shared" si="112"/>
        <v>1</v>
      </c>
      <c r="O623">
        <f>PMTable!AF621</f>
        <v>16</v>
      </c>
      <c r="P623">
        <f t="shared" si="113"/>
        <v>1</v>
      </c>
      <c r="Q623">
        <f>PMTable!AG621</f>
        <v>43.941392288336409</v>
      </c>
      <c r="R623">
        <f t="shared" si="114"/>
        <v>1</v>
      </c>
      <c r="S623">
        <f>PMTable!AH621</f>
        <v>6.4641099760979079</v>
      </c>
      <c r="T623">
        <f t="shared" si="115"/>
        <v>1</v>
      </c>
      <c r="V623">
        <v>618</v>
      </c>
      <c r="W623">
        <f>PMTable!O621</f>
        <v>0.79512403758529882</v>
      </c>
      <c r="X623">
        <f t="shared" si="116"/>
        <v>0</v>
      </c>
      <c r="Y623">
        <f>PMTable!P621</f>
        <v>0.96520290826244604</v>
      </c>
      <c r="Z623">
        <f t="shared" si="117"/>
        <v>0</v>
      </c>
      <c r="AA623">
        <f>PMTable!Q621</f>
        <v>0.86647965355918066</v>
      </c>
      <c r="AB623">
        <f t="shared" si="118"/>
        <v>0</v>
      </c>
      <c r="AC623">
        <f>PMTable!R621</f>
        <v>0.98362020442219411</v>
      </c>
      <c r="AD623">
        <f t="shared" si="119"/>
        <v>0</v>
      </c>
    </row>
    <row r="624" spans="2:30" x14ac:dyDescent="0.25">
      <c r="B624">
        <v>619</v>
      </c>
      <c r="C624">
        <f>PMTable!W622</f>
        <v>1400</v>
      </c>
      <c r="D624">
        <f t="shared" si="108"/>
        <v>1</v>
      </c>
      <c r="E624">
        <f>PMTable!X622</f>
        <v>2800</v>
      </c>
      <c r="F624">
        <f t="shared" si="109"/>
        <v>1</v>
      </c>
      <c r="G624">
        <f>PMTable!Y622</f>
        <v>2200</v>
      </c>
      <c r="H624">
        <f t="shared" si="110"/>
        <v>1</v>
      </c>
      <c r="I624">
        <f>PMTable!Z622</f>
        <v>2500</v>
      </c>
      <c r="J624">
        <f t="shared" si="111"/>
        <v>1</v>
      </c>
      <c r="L624">
        <v>619</v>
      </c>
      <c r="M624">
        <f>PMTable!AE622</f>
        <v>44.900449812348263</v>
      </c>
      <c r="N624">
        <f t="shared" si="112"/>
        <v>1</v>
      </c>
      <c r="O624">
        <f>PMTable!AF622</f>
        <v>35.633328820420033</v>
      </c>
      <c r="P624">
        <f t="shared" si="113"/>
        <v>1</v>
      </c>
      <c r="Q624">
        <f>PMTable!AG622</f>
        <v>24.615633990820115</v>
      </c>
      <c r="R624">
        <f t="shared" si="114"/>
        <v>1</v>
      </c>
      <c r="S624">
        <f>PMTable!AH622</f>
        <v>0</v>
      </c>
      <c r="T624">
        <f t="shared" si="115"/>
        <v>1</v>
      </c>
      <c r="V624">
        <v>619</v>
      </c>
      <c r="W624">
        <f>PMTable!O622</f>
        <v>0.79659071443759388</v>
      </c>
      <c r="X624">
        <f t="shared" si="116"/>
        <v>0</v>
      </c>
      <c r="Y624">
        <f>PMTable!P622</f>
        <v>0.89390427824211782</v>
      </c>
      <c r="Z624">
        <f t="shared" si="117"/>
        <v>0</v>
      </c>
      <c r="AA624">
        <f>PMTable!Q622</f>
        <v>0.919186423136654</v>
      </c>
      <c r="AB624">
        <f t="shared" si="118"/>
        <v>0</v>
      </c>
      <c r="AC624">
        <f>PMTable!R622</f>
        <v>1</v>
      </c>
      <c r="AD624">
        <f t="shared" si="119"/>
        <v>0</v>
      </c>
    </row>
    <row r="625" spans="2:30" x14ac:dyDescent="0.25">
      <c r="B625">
        <v>620</v>
      </c>
      <c r="C625">
        <f>PMTable!W623</f>
        <v>1850</v>
      </c>
      <c r="D625">
        <f t="shared" si="108"/>
        <v>1</v>
      </c>
      <c r="E625">
        <f>PMTable!X623</f>
        <v>2400</v>
      </c>
      <c r="F625">
        <f t="shared" si="109"/>
        <v>1</v>
      </c>
      <c r="G625">
        <f>PMTable!Y623</f>
        <v>2600</v>
      </c>
      <c r="H625">
        <f t="shared" si="110"/>
        <v>1</v>
      </c>
      <c r="I625">
        <f>PMTable!Z623</f>
        <v>5800</v>
      </c>
      <c r="J625">
        <f t="shared" si="111"/>
        <v>0</v>
      </c>
      <c r="L625">
        <v>620</v>
      </c>
      <c r="M625">
        <f>PMTable!AE623</f>
        <v>57.283898346821033</v>
      </c>
      <c r="N625">
        <f t="shared" si="112"/>
        <v>0</v>
      </c>
      <c r="O625">
        <f>PMTable!AF623</f>
        <v>39.28130442405616</v>
      </c>
      <c r="P625">
        <f t="shared" si="113"/>
        <v>1</v>
      </c>
      <c r="Q625">
        <f>PMTable!AG623</f>
        <v>65.811980188820499</v>
      </c>
      <c r="R625">
        <f t="shared" si="114"/>
        <v>0</v>
      </c>
      <c r="S625">
        <f>PMTable!AH623</f>
        <v>17.136382965797765</v>
      </c>
      <c r="T625">
        <f t="shared" si="115"/>
        <v>1</v>
      </c>
      <c r="V625">
        <v>620</v>
      </c>
      <c r="W625">
        <f>PMTable!O623</f>
        <v>0.74667443187705573</v>
      </c>
      <c r="X625">
        <f t="shared" si="116"/>
        <v>0</v>
      </c>
      <c r="Y625">
        <f>PMTable!P623</f>
        <v>0.87675626501060278</v>
      </c>
      <c r="Z625">
        <f t="shared" si="117"/>
        <v>0</v>
      </c>
      <c r="AA625">
        <f>PMTable!Q623</f>
        <v>0.85873103707959897</v>
      </c>
      <c r="AB625">
        <f t="shared" si="118"/>
        <v>0</v>
      </c>
      <c r="AC625">
        <f>PMTable!R623</f>
        <v>0.96594409525087976</v>
      </c>
      <c r="AD625">
        <f t="shared" si="119"/>
        <v>0</v>
      </c>
    </row>
    <row r="626" spans="2:30" x14ac:dyDescent="0.25">
      <c r="B626">
        <v>621</v>
      </c>
      <c r="C626">
        <f>PMTable!W624</f>
        <v>1700</v>
      </c>
      <c r="D626">
        <f t="shared" si="108"/>
        <v>1</v>
      </c>
      <c r="E626">
        <f>PMTable!X624</f>
        <v>3200</v>
      </c>
      <c r="F626">
        <f t="shared" si="109"/>
        <v>1</v>
      </c>
      <c r="G626">
        <f>PMTable!Y624</f>
        <v>3000</v>
      </c>
      <c r="H626">
        <f t="shared" si="110"/>
        <v>1</v>
      </c>
      <c r="I626">
        <f>PMTable!Z624</f>
        <v>2500</v>
      </c>
      <c r="J626">
        <f t="shared" si="111"/>
        <v>1</v>
      </c>
      <c r="L626">
        <v>621</v>
      </c>
      <c r="M626">
        <f>PMTable!AE624</f>
        <v>35.440455395359855</v>
      </c>
      <c r="N626">
        <f t="shared" si="112"/>
        <v>1</v>
      </c>
      <c r="O626">
        <f>PMTable!AF624</f>
        <v>51.210888928206856</v>
      </c>
      <c r="P626">
        <f t="shared" si="113"/>
        <v>1</v>
      </c>
      <c r="Q626">
        <f>PMTable!AG624</f>
        <v>38.192191910308622</v>
      </c>
      <c r="R626">
        <f t="shared" si="114"/>
        <v>1</v>
      </c>
      <c r="S626">
        <f>PMTable!AH624</f>
        <v>0</v>
      </c>
      <c r="T626">
        <f t="shared" si="115"/>
        <v>1</v>
      </c>
      <c r="V626">
        <v>621</v>
      </c>
      <c r="W626">
        <f>PMTable!O624</f>
        <v>0.76146969583363611</v>
      </c>
      <c r="X626">
        <f t="shared" si="116"/>
        <v>0</v>
      </c>
      <c r="Y626">
        <f>PMTable!P624</f>
        <v>0.81140375679549415</v>
      </c>
      <c r="Z626">
        <f t="shared" si="117"/>
        <v>0</v>
      </c>
      <c r="AA626">
        <f>PMTable!Q624</f>
        <v>0.86487909174493771</v>
      </c>
      <c r="AB626">
        <f t="shared" si="118"/>
        <v>0</v>
      </c>
      <c r="AC626">
        <f>PMTable!R624</f>
        <v>1</v>
      </c>
      <c r="AD626">
        <f t="shared" si="119"/>
        <v>0</v>
      </c>
    </row>
    <row r="627" spans="2:30" x14ac:dyDescent="0.25">
      <c r="B627">
        <v>622</v>
      </c>
      <c r="C627">
        <f>PMTable!W625</f>
        <v>2300</v>
      </c>
      <c r="D627">
        <f t="shared" si="108"/>
        <v>1</v>
      </c>
      <c r="E627">
        <f>PMTable!X625</f>
        <v>3200</v>
      </c>
      <c r="F627">
        <f t="shared" si="109"/>
        <v>1</v>
      </c>
      <c r="G627">
        <f>PMTable!Y625</f>
        <v>3000</v>
      </c>
      <c r="H627">
        <f t="shared" si="110"/>
        <v>1</v>
      </c>
      <c r="I627">
        <f>PMTable!Z625</f>
        <v>3600</v>
      </c>
      <c r="J627">
        <f t="shared" si="111"/>
        <v>1</v>
      </c>
      <c r="L627">
        <v>622</v>
      </c>
      <c r="M627">
        <f>PMTable!AE625</f>
        <v>77.725466114649763</v>
      </c>
      <c r="N627">
        <f t="shared" si="112"/>
        <v>0</v>
      </c>
      <c r="O627">
        <f>PMTable!AF625</f>
        <v>50.016142138107561</v>
      </c>
      <c r="P627">
        <f t="shared" si="113"/>
        <v>1</v>
      </c>
      <c r="Q627">
        <f>PMTable!AG625</f>
        <v>66.476433215783231</v>
      </c>
      <c r="R627">
        <f t="shared" si="114"/>
        <v>0</v>
      </c>
      <c r="S627">
        <f>PMTable!AH625</f>
        <v>5.2274694991170145</v>
      </c>
      <c r="T627">
        <f t="shared" si="115"/>
        <v>1</v>
      </c>
      <c r="V627">
        <v>622</v>
      </c>
      <c r="W627">
        <f>PMTable!O625</f>
        <v>0.65187843208074292</v>
      </c>
      <c r="X627">
        <f t="shared" si="116"/>
        <v>1</v>
      </c>
      <c r="Y627">
        <f>PMTable!P625</f>
        <v>0.8272569341164413</v>
      </c>
      <c r="Z627">
        <f t="shared" si="117"/>
        <v>0</v>
      </c>
      <c r="AA627">
        <f>PMTable!Q625</f>
        <v>0.8700931102089412</v>
      </c>
      <c r="AB627">
        <f t="shared" si="118"/>
        <v>0</v>
      </c>
      <c r="AC627">
        <f>PMTable!R625</f>
        <v>0.98486624633412445</v>
      </c>
      <c r="AD627">
        <f t="shared" si="119"/>
        <v>0</v>
      </c>
    </row>
    <row r="628" spans="2:30" x14ac:dyDescent="0.25">
      <c r="B628">
        <v>623</v>
      </c>
      <c r="C628">
        <f>PMTable!W626</f>
        <v>1550</v>
      </c>
      <c r="D628">
        <f t="shared" si="108"/>
        <v>1</v>
      </c>
      <c r="E628">
        <f>PMTable!X626</f>
        <v>3400</v>
      </c>
      <c r="F628">
        <f t="shared" si="109"/>
        <v>1</v>
      </c>
      <c r="G628">
        <f>PMTable!Y626</f>
        <v>3000</v>
      </c>
      <c r="H628">
        <f t="shared" si="110"/>
        <v>1</v>
      </c>
      <c r="I628">
        <f>PMTable!Z626</f>
        <v>4700</v>
      </c>
      <c r="J628">
        <f t="shared" si="111"/>
        <v>1</v>
      </c>
      <c r="L628">
        <v>623</v>
      </c>
      <c r="M628">
        <f>PMTable!AE626</f>
        <v>37.358940119536285</v>
      </c>
      <c r="N628">
        <f t="shared" si="112"/>
        <v>1</v>
      </c>
      <c r="O628">
        <f>PMTable!AF626</f>
        <v>44.326278114890243</v>
      </c>
      <c r="P628">
        <f t="shared" si="113"/>
        <v>1</v>
      </c>
      <c r="Q628">
        <f>PMTable!AG626</f>
        <v>53.945151032623421</v>
      </c>
      <c r="R628">
        <f t="shared" si="114"/>
        <v>1</v>
      </c>
      <c r="S628">
        <f>PMTable!AH626</f>
        <v>7.5733312049947124</v>
      </c>
      <c r="T628">
        <f t="shared" si="115"/>
        <v>1</v>
      </c>
      <c r="V628">
        <v>623</v>
      </c>
      <c r="W628">
        <f>PMTable!O626</f>
        <v>0.79278670067253521</v>
      </c>
      <c r="X628">
        <f t="shared" si="116"/>
        <v>0</v>
      </c>
      <c r="Y628">
        <f>PMTable!P626</f>
        <v>0.86099644623035765</v>
      </c>
      <c r="Z628">
        <f t="shared" si="117"/>
        <v>0</v>
      </c>
      <c r="AA628">
        <f>PMTable!Q626</f>
        <v>0.81540081529462805</v>
      </c>
      <c r="AB628">
        <f t="shared" si="118"/>
        <v>0</v>
      </c>
      <c r="AC628">
        <f>PMTable!R626</f>
        <v>0.97376272645407691</v>
      </c>
      <c r="AD628">
        <f t="shared" si="119"/>
        <v>0</v>
      </c>
    </row>
    <row r="629" spans="2:30" x14ac:dyDescent="0.25">
      <c r="B629">
        <v>624</v>
      </c>
      <c r="C629">
        <f>PMTable!W627</f>
        <v>800</v>
      </c>
      <c r="D629">
        <f t="shared" si="108"/>
        <v>1</v>
      </c>
      <c r="E629">
        <f>PMTable!X627</f>
        <v>1400</v>
      </c>
      <c r="F629">
        <f t="shared" si="109"/>
        <v>1</v>
      </c>
      <c r="G629">
        <f>PMTable!Y627</f>
        <v>1400</v>
      </c>
      <c r="H629">
        <f t="shared" si="110"/>
        <v>1</v>
      </c>
      <c r="I629">
        <f>PMTable!Z627</f>
        <v>3600</v>
      </c>
      <c r="J629">
        <f t="shared" si="111"/>
        <v>1</v>
      </c>
      <c r="L629">
        <v>624</v>
      </c>
      <c r="M629">
        <f>PMTable!AE627</f>
        <v>22.903069837433716</v>
      </c>
      <c r="N629">
        <f t="shared" si="112"/>
        <v>1</v>
      </c>
      <c r="O629">
        <f>PMTable!AF627</f>
        <v>11.635239588137516</v>
      </c>
      <c r="P629">
        <f t="shared" si="113"/>
        <v>1</v>
      </c>
      <c r="Q629">
        <f>PMTable!AG627</f>
        <v>8.8029784800660842</v>
      </c>
      <c r="R629">
        <f t="shared" si="114"/>
        <v>1</v>
      </c>
      <c r="S629">
        <f>PMTable!AH627</f>
        <v>5.0719599743185055</v>
      </c>
      <c r="T629">
        <f t="shared" si="115"/>
        <v>1</v>
      </c>
      <c r="V629">
        <v>624</v>
      </c>
      <c r="W629">
        <f>PMTable!O627</f>
        <v>0.88748481157635506</v>
      </c>
      <c r="X629">
        <f t="shared" si="116"/>
        <v>0</v>
      </c>
      <c r="Y629">
        <f>PMTable!P627</f>
        <v>0.94208203059668005</v>
      </c>
      <c r="Z629">
        <f t="shared" si="117"/>
        <v>0</v>
      </c>
      <c r="AA629">
        <f>PMTable!Q627</f>
        <v>0.97444402914705297</v>
      </c>
      <c r="AB629">
        <f t="shared" si="118"/>
        <v>0</v>
      </c>
      <c r="AC629">
        <f>PMTable!R627</f>
        <v>0.98374030612232088</v>
      </c>
      <c r="AD629">
        <f t="shared" si="119"/>
        <v>0</v>
      </c>
    </row>
    <row r="630" spans="2:30" x14ac:dyDescent="0.25">
      <c r="B630">
        <v>625</v>
      </c>
      <c r="C630">
        <f>PMTable!W628</f>
        <v>1700</v>
      </c>
      <c r="D630">
        <f t="shared" si="108"/>
        <v>1</v>
      </c>
      <c r="E630">
        <f>PMTable!X628</f>
        <v>2200</v>
      </c>
      <c r="F630">
        <f t="shared" si="109"/>
        <v>1</v>
      </c>
      <c r="G630">
        <f>PMTable!Y628</f>
        <v>3000</v>
      </c>
      <c r="H630">
        <f t="shared" si="110"/>
        <v>1</v>
      </c>
      <c r="I630">
        <f>PMTable!Z628</f>
        <v>2500</v>
      </c>
      <c r="J630">
        <f t="shared" si="111"/>
        <v>1</v>
      </c>
      <c r="L630">
        <v>625</v>
      </c>
      <c r="M630">
        <f>PMTable!AE628</f>
        <v>40.523240583153409</v>
      </c>
      <c r="N630">
        <f t="shared" si="112"/>
        <v>1</v>
      </c>
      <c r="O630">
        <f>PMTable!AF628</f>
        <v>38.613384564140688</v>
      </c>
      <c r="P630">
        <f t="shared" si="113"/>
        <v>1</v>
      </c>
      <c r="Q630">
        <f>PMTable!AG628</f>
        <v>73.308018984250097</v>
      </c>
      <c r="R630">
        <f t="shared" si="114"/>
        <v>0</v>
      </c>
      <c r="S630">
        <f>PMTable!AH628</f>
        <v>0</v>
      </c>
      <c r="T630">
        <f t="shared" si="115"/>
        <v>1</v>
      </c>
      <c r="V630">
        <v>625</v>
      </c>
      <c r="W630">
        <f>PMTable!O628</f>
        <v>0.79787698476040847</v>
      </c>
      <c r="X630">
        <f t="shared" si="116"/>
        <v>0</v>
      </c>
      <c r="Y630">
        <f>PMTable!P628</f>
        <v>0.89085897345477527</v>
      </c>
      <c r="Z630">
        <f t="shared" si="117"/>
        <v>0</v>
      </c>
      <c r="AA630">
        <f>PMTable!Q628</f>
        <v>0.81942343566257092</v>
      </c>
      <c r="AB630">
        <f t="shared" si="118"/>
        <v>0</v>
      </c>
      <c r="AC630">
        <f>PMTable!R628</f>
        <v>1</v>
      </c>
      <c r="AD630">
        <f t="shared" si="119"/>
        <v>0</v>
      </c>
    </row>
    <row r="631" spans="2:30" x14ac:dyDescent="0.25">
      <c r="B631">
        <v>626</v>
      </c>
      <c r="C631">
        <f>PMTable!W629</f>
        <v>1850</v>
      </c>
      <c r="D631">
        <f t="shared" si="108"/>
        <v>1</v>
      </c>
      <c r="E631">
        <f>PMTable!X629</f>
        <v>3800</v>
      </c>
      <c r="F631">
        <f t="shared" si="109"/>
        <v>1</v>
      </c>
      <c r="G631">
        <f>PMTable!Y629</f>
        <v>2200</v>
      </c>
      <c r="H631">
        <f t="shared" si="110"/>
        <v>1</v>
      </c>
      <c r="I631">
        <f>PMTable!Z629</f>
        <v>3600</v>
      </c>
      <c r="J631">
        <f t="shared" si="111"/>
        <v>1</v>
      </c>
      <c r="L631">
        <v>626</v>
      </c>
      <c r="M631">
        <f>PMTable!AE629</f>
        <v>34.075860546525462</v>
      </c>
      <c r="N631">
        <f t="shared" si="112"/>
        <v>1</v>
      </c>
      <c r="O631">
        <f>PMTable!AF629</f>
        <v>44.709519415371517</v>
      </c>
      <c r="P631">
        <f t="shared" si="113"/>
        <v>1</v>
      </c>
      <c r="Q631">
        <f>PMTable!AG629</f>
        <v>35.459150543707722</v>
      </c>
      <c r="R631">
        <f t="shared" si="114"/>
        <v>1</v>
      </c>
      <c r="S631">
        <f>PMTable!AH629</f>
        <v>4.3131197514140194</v>
      </c>
      <c r="T631">
        <f t="shared" si="115"/>
        <v>1</v>
      </c>
      <c r="V631">
        <v>626</v>
      </c>
      <c r="W631">
        <f>PMTable!O629</f>
        <v>0.73066853079521543</v>
      </c>
      <c r="X631">
        <f t="shared" si="116"/>
        <v>0</v>
      </c>
      <c r="Y631">
        <f>PMTable!P629</f>
        <v>0.86561961348383198</v>
      </c>
      <c r="Z631">
        <f t="shared" si="117"/>
        <v>0</v>
      </c>
      <c r="AA631">
        <f>PMTable!Q629</f>
        <v>0.90700007834111418</v>
      </c>
      <c r="AB631">
        <f t="shared" si="118"/>
        <v>0</v>
      </c>
      <c r="AC631">
        <f>PMTable!R629</f>
        <v>0.98569228138726683</v>
      </c>
      <c r="AD631">
        <f t="shared" si="119"/>
        <v>0</v>
      </c>
    </row>
    <row r="632" spans="2:30" x14ac:dyDescent="0.25">
      <c r="B632">
        <v>627</v>
      </c>
      <c r="C632">
        <f>PMTable!W630</f>
        <v>1700</v>
      </c>
      <c r="D632">
        <f t="shared" si="108"/>
        <v>1</v>
      </c>
      <c r="E632">
        <f>PMTable!X630</f>
        <v>3200</v>
      </c>
      <c r="F632">
        <f t="shared" si="109"/>
        <v>1</v>
      </c>
      <c r="G632">
        <f>PMTable!Y630</f>
        <v>3400</v>
      </c>
      <c r="H632">
        <f t="shared" si="110"/>
        <v>1</v>
      </c>
      <c r="I632">
        <f>PMTable!Z630</f>
        <v>4700</v>
      </c>
      <c r="J632">
        <f t="shared" si="111"/>
        <v>1</v>
      </c>
      <c r="L632">
        <v>627</v>
      </c>
      <c r="M632">
        <f>PMTable!AE630</f>
        <v>23.977246322215038</v>
      </c>
      <c r="N632">
        <f t="shared" si="112"/>
        <v>1</v>
      </c>
      <c r="O632">
        <f>PMTable!AF630</f>
        <v>38.28049059329576</v>
      </c>
      <c r="P632">
        <f t="shared" si="113"/>
        <v>1</v>
      </c>
      <c r="Q632">
        <f>PMTable!AG630</f>
        <v>68.634778753839441</v>
      </c>
      <c r="R632">
        <f t="shared" si="114"/>
        <v>0</v>
      </c>
      <c r="S632">
        <f>PMTable!AH630</f>
        <v>8.8577791105468417</v>
      </c>
      <c r="T632">
        <f t="shared" si="115"/>
        <v>1</v>
      </c>
      <c r="V632">
        <v>627</v>
      </c>
      <c r="W632">
        <f>PMTable!O630</f>
        <v>0.77181572289211053</v>
      </c>
      <c r="X632">
        <f t="shared" si="116"/>
        <v>0</v>
      </c>
      <c r="Y632">
        <f>PMTable!P630</f>
        <v>0.86681848839862108</v>
      </c>
      <c r="Z632">
        <f t="shared" si="117"/>
        <v>0</v>
      </c>
      <c r="AA632">
        <f>PMTable!Q630</f>
        <v>0.80929267397213933</v>
      </c>
      <c r="AB632">
        <f t="shared" si="118"/>
        <v>0</v>
      </c>
      <c r="AC632">
        <f>PMTable!R630</f>
        <v>0.9705662596967386</v>
      </c>
      <c r="AD632">
        <f t="shared" si="119"/>
        <v>0</v>
      </c>
    </row>
    <row r="633" spans="2:30" x14ac:dyDescent="0.25">
      <c r="B633">
        <v>628</v>
      </c>
      <c r="C633">
        <f>PMTable!W631</f>
        <v>2450</v>
      </c>
      <c r="D633">
        <f t="shared" si="108"/>
        <v>1</v>
      </c>
      <c r="E633">
        <f>PMTable!X631</f>
        <v>3400</v>
      </c>
      <c r="F633">
        <f t="shared" si="109"/>
        <v>1</v>
      </c>
      <c r="G633">
        <f>PMTable!Y631</f>
        <v>3800</v>
      </c>
      <c r="H633">
        <f t="shared" si="110"/>
        <v>1</v>
      </c>
      <c r="I633">
        <f>PMTable!Z631</f>
        <v>3600</v>
      </c>
      <c r="J633">
        <f t="shared" si="111"/>
        <v>1</v>
      </c>
      <c r="L633">
        <v>628</v>
      </c>
      <c r="M633">
        <f>PMTable!AE631</f>
        <v>69.789228390989166</v>
      </c>
      <c r="N633">
        <f t="shared" si="112"/>
        <v>0</v>
      </c>
      <c r="O633">
        <f>PMTable!AF631</f>
        <v>30</v>
      </c>
      <c r="P633">
        <f t="shared" si="113"/>
        <v>1</v>
      </c>
      <c r="Q633">
        <f>PMTable!AG631</f>
        <v>64.200126714859024</v>
      </c>
      <c r="R633">
        <f t="shared" si="114"/>
        <v>0</v>
      </c>
      <c r="S633">
        <f>PMTable!AH631</f>
        <v>3.3393082790662802</v>
      </c>
      <c r="T633">
        <f t="shared" si="115"/>
        <v>1</v>
      </c>
      <c r="V633">
        <v>628</v>
      </c>
      <c r="W633">
        <f>PMTable!O631</f>
        <v>0.66093058426666507</v>
      </c>
      <c r="X633">
        <f t="shared" si="116"/>
        <v>1</v>
      </c>
      <c r="Y633">
        <f>PMTable!P631</f>
        <v>0.85003112298599914</v>
      </c>
      <c r="Z633">
        <f t="shared" si="117"/>
        <v>0</v>
      </c>
      <c r="AA633">
        <f>PMTable!Q631</f>
        <v>0.78849986025501351</v>
      </c>
      <c r="AB633">
        <f t="shared" si="118"/>
        <v>0</v>
      </c>
      <c r="AC633">
        <f>PMTable!R631</f>
        <v>0.99013824322213428</v>
      </c>
      <c r="AD633">
        <f t="shared" si="119"/>
        <v>0</v>
      </c>
    </row>
    <row r="634" spans="2:30" x14ac:dyDescent="0.25">
      <c r="B634">
        <v>629</v>
      </c>
      <c r="C634">
        <f>PMTable!W632</f>
        <v>1250</v>
      </c>
      <c r="D634">
        <f t="shared" si="108"/>
        <v>1</v>
      </c>
      <c r="E634">
        <f>PMTable!X632</f>
        <v>3800</v>
      </c>
      <c r="F634">
        <f t="shared" si="109"/>
        <v>1</v>
      </c>
      <c r="G634">
        <f>PMTable!Y632</f>
        <v>3400</v>
      </c>
      <c r="H634">
        <f t="shared" si="110"/>
        <v>1</v>
      </c>
      <c r="I634">
        <f>PMTable!Z632</f>
        <v>2500</v>
      </c>
      <c r="J634">
        <f t="shared" si="111"/>
        <v>1</v>
      </c>
      <c r="L634">
        <v>629</v>
      </c>
      <c r="M634">
        <f>PMTable!AE632</f>
        <v>17.923403301950735</v>
      </c>
      <c r="N634">
        <f t="shared" si="112"/>
        <v>1</v>
      </c>
      <c r="O634">
        <f>PMTable!AF632</f>
        <v>50.093696191437772</v>
      </c>
      <c r="P634">
        <f t="shared" si="113"/>
        <v>1</v>
      </c>
      <c r="Q634">
        <f>PMTable!AG632</f>
        <v>66.455681206840765</v>
      </c>
      <c r="R634">
        <f t="shared" si="114"/>
        <v>0</v>
      </c>
      <c r="S634">
        <f>PMTable!AH632</f>
        <v>0</v>
      </c>
      <c r="T634">
        <f t="shared" si="115"/>
        <v>1</v>
      </c>
      <c r="V634">
        <v>629</v>
      </c>
      <c r="W634">
        <f>PMTable!O632</f>
        <v>0.83182155532088486</v>
      </c>
      <c r="X634">
        <f t="shared" si="116"/>
        <v>0</v>
      </c>
      <c r="Y634">
        <f>PMTable!P632</f>
        <v>0.90305387903922607</v>
      </c>
      <c r="Z634">
        <f t="shared" si="117"/>
        <v>0</v>
      </c>
      <c r="AA634">
        <f>PMTable!Q632</f>
        <v>0.82118060829727679</v>
      </c>
      <c r="AB634">
        <f t="shared" si="118"/>
        <v>0</v>
      </c>
      <c r="AC634">
        <f>PMTable!R632</f>
        <v>1</v>
      </c>
      <c r="AD634">
        <f t="shared" si="119"/>
        <v>0</v>
      </c>
    </row>
    <row r="635" spans="2:30" x14ac:dyDescent="0.25">
      <c r="B635">
        <v>630</v>
      </c>
      <c r="C635">
        <f>PMTable!W633</f>
        <v>1700</v>
      </c>
      <c r="D635">
        <f t="shared" si="108"/>
        <v>1</v>
      </c>
      <c r="E635">
        <f>PMTable!X633</f>
        <v>1800</v>
      </c>
      <c r="F635">
        <f t="shared" si="109"/>
        <v>1</v>
      </c>
      <c r="G635">
        <f>PMTable!Y633</f>
        <v>2600</v>
      </c>
      <c r="H635">
        <f t="shared" si="110"/>
        <v>1</v>
      </c>
      <c r="I635">
        <f>PMTable!Z633</f>
        <v>5800</v>
      </c>
      <c r="J635">
        <f t="shared" si="111"/>
        <v>0</v>
      </c>
      <c r="L635">
        <v>630</v>
      </c>
      <c r="M635">
        <f>PMTable!AE633</f>
        <v>49.387119278833687</v>
      </c>
      <c r="N635">
        <f t="shared" si="112"/>
        <v>1</v>
      </c>
      <c r="O635">
        <f>PMTable!AF633</f>
        <v>22.732924442252067</v>
      </c>
      <c r="P635">
        <f t="shared" si="113"/>
        <v>1</v>
      </c>
      <c r="Q635">
        <f>PMTable!AG633</f>
        <v>32.129952516974718</v>
      </c>
      <c r="R635">
        <f t="shared" si="114"/>
        <v>1</v>
      </c>
      <c r="S635">
        <f>PMTable!AH633</f>
        <v>13.537695682860591</v>
      </c>
      <c r="T635">
        <f t="shared" si="115"/>
        <v>1</v>
      </c>
      <c r="V635">
        <v>630</v>
      </c>
      <c r="W635">
        <f>PMTable!O633</f>
        <v>0.74815459982382571</v>
      </c>
      <c r="X635">
        <f t="shared" si="116"/>
        <v>0</v>
      </c>
      <c r="Y635">
        <f>PMTable!P633</f>
        <v>0.90931896087455422</v>
      </c>
      <c r="Z635">
        <f t="shared" si="117"/>
        <v>0</v>
      </c>
      <c r="AA635">
        <f>PMTable!Q633</f>
        <v>0.87926309009771819</v>
      </c>
      <c r="AB635">
        <f t="shared" si="118"/>
        <v>0</v>
      </c>
      <c r="AC635">
        <f>PMTable!R633</f>
        <v>0.96063093099565477</v>
      </c>
      <c r="AD635">
        <f t="shared" si="119"/>
        <v>0</v>
      </c>
    </row>
    <row r="636" spans="2:30" x14ac:dyDescent="0.25">
      <c r="B636">
        <v>631</v>
      </c>
      <c r="C636">
        <f>PMTable!W634</f>
        <v>1550</v>
      </c>
      <c r="D636">
        <f t="shared" si="108"/>
        <v>1</v>
      </c>
      <c r="E636">
        <f>PMTable!X634</f>
        <v>2400</v>
      </c>
      <c r="F636">
        <f t="shared" si="109"/>
        <v>1</v>
      </c>
      <c r="G636">
        <f>PMTable!Y634</f>
        <v>2200</v>
      </c>
      <c r="H636">
        <f t="shared" si="110"/>
        <v>1</v>
      </c>
      <c r="I636">
        <f>PMTable!Z634</f>
        <v>5800</v>
      </c>
      <c r="J636">
        <f t="shared" si="111"/>
        <v>0</v>
      </c>
      <c r="L636">
        <v>631</v>
      </c>
      <c r="M636">
        <f>PMTable!AE634</f>
        <v>50.660361858394594</v>
      </c>
      <c r="N636">
        <f t="shared" si="112"/>
        <v>1</v>
      </c>
      <c r="O636">
        <f>PMTable!AF634</f>
        <v>21.700188384159699</v>
      </c>
      <c r="P636">
        <f t="shared" si="113"/>
        <v>1</v>
      </c>
      <c r="Q636">
        <f>PMTable!AG634</f>
        <v>28.102363541330135</v>
      </c>
      <c r="R636">
        <f t="shared" si="114"/>
        <v>1</v>
      </c>
      <c r="S636">
        <f>PMTable!AH634</f>
        <v>18.809188586727856</v>
      </c>
      <c r="T636">
        <f t="shared" si="115"/>
        <v>1</v>
      </c>
      <c r="V636">
        <v>631</v>
      </c>
      <c r="W636">
        <f>PMTable!O634</f>
        <v>0.77342921420885546</v>
      </c>
      <c r="X636">
        <f t="shared" si="116"/>
        <v>0</v>
      </c>
      <c r="Y636">
        <f>PMTable!P634</f>
        <v>0.94226548851788439</v>
      </c>
      <c r="Z636">
        <f t="shared" si="117"/>
        <v>0</v>
      </c>
      <c r="AA636">
        <f>PMTable!Q634</f>
        <v>0.9075547125598149</v>
      </c>
      <c r="AB636">
        <f t="shared" si="118"/>
        <v>0</v>
      </c>
      <c r="AC636">
        <f>PMTable!R634</f>
        <v>0.95021329902558083</v>
      </c>
      <c r="AD636">
        <f t="shared" si="119"/>
        <v>0</v>
      </c>
    </row>
    <row r="637" spans="2:30" x14ac:dyDescent="0.25">
      <c r="B637">
        <v>632</v>
      </c>
      <c r="C637">
        <f>PMTable!W635</f>
        <v>1250</v>
      </c>
      <c r="D637">
        <f t="shared" si="108"/>
        <v>1</v>
      </c>
      <c r="E637">
        <f>PMTable!X635</f>
        <v>2800</v>
      </c>
      <c r="F637">
        <f t="shared" si="109"/>
        <v>1</v>
      </c>
      <c r="G637">
        <f>PMTable!Y635</f>
        <v>3800</v>
      </c>
      <c r="H637">
        <f t="shared" si="110"/>
        <v>1</v>
      </c>
      <c r="I637">
        <f>PMTable!Z635</f>
        <v>2500</v>
      </c>
      <c r="J637">
        <f t="shared" si="111"/>
        <v>1</v>
      </c>
      <c r="L637">
        <v>632</v>
      </c>
      <c r="M637">
        <f>PMTable!AE635</f>
        <v>47.172833314253459</v>
      </c>
      <c r="N637">
        <f t="shared" si="112"/>
        <v>1</v>
      </c>
      <c r="O637">
        <f>PMTable!AF635</f>
        <v>51.872836633969143</v>
      </c>
      <c r="P637">
        <f t="shared" si="113"/>
        <v>1</v>
      </c>
      <c r="Q637">
        <f>PMTable!AG635</f>
        <v>85.60173607814454</v>
      </c>
      <c r="R637">
        <f t="shared" si="114"/>
        <v>0</v>
      </c>
      <c r="S637">
        <f>PMTable!AH635</f>
        <v>0</v>
      </c>
      <c r="T637">
        <f t="shared" si="115"/>
        <v>1</v>
      </c>
      <c r="V637">
        <v>632</v>
      </c>
      <c r="W637">
        <f>PMTable!O635</f>
        <v>0.81196212814865776</v>
      </c>
      <c r="X637">
        <f t="shared" si="116"/>
        <v>0</v>
      </c>
      <c r="Y637">
        <f>PMTable!P635</f>
        <v>0.86379014994729952</v>
      </c>
      <c r="Z637">
        <f t="shared" si="117"/>
        <v>0</v>
      </c>
      <c r="AA637">
        <f>PMTable!Q635</f>
        <v>0.83175070729733502</v>
      </c>
      <c r="AB637">
        <f t="shared" si="118"/>
        <v>0</v>
      </c>
      <c r="AC637">
        <f>PMTable!R635</f>
        <v>1</v>
      </c>
      <c r="AD637">
        <f t="shared" si="119"/>
        <v>0</v>
      </c>
    </row>
    <row r="638" spans="2:30" x14ac:dyDescent="0.25">
      <c r="B638">
        <v>633</v>
      </c>
      <c r="C638">
        <f>PMTable!W636</f>
        <v>2000</v>
      </c>
      <c r="D638">
        <f t="shared" si="108"/>
        <v>1</v>
      </c>
      <c r="E638">
        <f>PMTable!X636</f>
        <v>2600</v>
      </c>
      <c r="F638">
        <f t="shared" si="109"/>
        <v>1</v>
      </c>
      <c r="G638">
        <f>PMTable!Y636</f>
        <v>2600</v>
      </c>
      <c r="H638">
        <f t="shared" si="110"/>
        <v>1</v>
      </c>
      <c r="I638">
        <f>PMTable!Z636</f>
        <v>2500</v>
      </c>
      <c r="J638">
        <f t="shared" si="111"/>
        <v>1</v>
      </c>
      <c r="L638">
        <v>633</v>
      </c>
      <c r="M638">
        <f>PMTable!AE636</f>
        <v>43.036188741137821</v>
      </c>
      <c r="N638">
        <f t="shared" si="112"/>
        <v>1</v>
      </c>
      <c r="O638">
        <f>PMTable!AF636</f>
        <v>24.219463675182983</v>
      </c>
      <c r="P638">
        <f t="shared" si="113"/>
        <v>1</v>
      </c>
      <c r="Q638">
        <f>PMTable!AG636</f>
        <v>35.540771824328935</v>
      </c>
      <c r="R638">
        <f t="shared" si="114"/>
        <v>1</v>
      </c>
      <c r="S638">
        <f>PMTable!AH636</f>
        <v>0</v>
      </c>
      <c r="T638">
        <f t="shared" si="115"/>
        <v>1</v>
      </c>
      <c r="V638">
        <v>633</v>
      </c>
      <c r="W638">
        <f>PMTable!O636</f>
        <v>0.74052338627990377</v>
      </c>
      <c r="X638">
        <f t="shared" si="116"/>
        <v>0</v>
      </c>
      <c r="Y638">
        <f>PMTable!P636</f>
        <v>0.93033789334388706</v>
      </c>
      <c r="Z638">
        <f t="shared" si="117"/>
        <v>0</v>
      </c>
      <c r="AA638">
        <f>PMTable!Q636</f>
        <v>0.87783508783707875</v>
      </c>
      <c r="AB638">
        <f t="shared" si="118"/>
        <v>0</v>
      </c>
      <c r="AC638">
        <f>PMTable!R636</f>
        <v>1</v>
      </c>
      <c r="AD638">
        <f t="shared" si="119"/>
        <v>0</v>
      </c>
    </row>
    <row r="639" spans="2:30" x14ac:dyDescent="0.25">
      <c r="B639">
        <v>634</v>
      </c>
      <c r="C639">
        <f>PMTable!W637</f>
        <v>2150</v>
      </c>
      <c r="D639">
        <f t="shared" si="108"/>
        <v>1</v>
      </c>
      <c r="E639">
        <f>PMTable!X637</f>
        <v>1800</v>
      </c>
      <c r="F639">
        <f t="shared" si="109"/>
        <v>1</v>
      </c>
      <c r="G639">
        <f>PMTable!Y637</f>
        <v>1400</v>
      </c>
      <c r="H639">
        <f t="shared" si="110"/>
        <v>1</v>
      </c>
      <c r="I639">
        <f>PMTable!Z637</f>
        <v>4700</v>
      </c>
      <c r="J639">
        <f t="shared" si="111"/>
        <v>1</v>
      </c>
      <c r="L639">
        <v>634</v>
      </c>
      <c r="M639">
        <f>PMTable!AE637</f>
        <v>86.394364948242782</v>
      </c>
      <c r="N639">
        <f t="shared" si="112"/>
        <v>0</v>
      </c>
      <c r="O639">
        <f>PMTable!AF637</f>
        <v>19.638803612408921</v>
      </c>
      <c r="P639">
        <f t="shared" si="113"/>
        <v>1</v>
      </c>
      <c r="Q639">
        <f>PMTable!AG637</f>
        <v>6.7066487495471785</v>
      </c>
      <c r="R639">
        <f t="shared" si="114"/>
        <v>1</v>
      </c>
      <c r="S639">
        <f>PMTable!AH637</f>
        <v>4</v>
      </c>
      <c r="T639">
        <f t="shared" si="115"/>
        <v>1</v>
      </c>
      <c r="V639">
        <v>634</v>
      </c>
      <c r="W639">
        <f>PMTable!O637</f>
        <v>0.64713743494058473</v>
      </c>
      <c r="X639">
        <f t="shared" si="116"/>
        <v>1</v>
      </c>
      <c r="Y639">
        <f>PMTable!P637</f>
        <v>0.94543613335170562</v>
      </c>
      <c r="Z639">
        <f t="shared" si="117"/>
        <v>0</v>
      </c>
      <c r="AA639">
        <f>PMTable!Q637</f>
        <v>0.97060958507780504</v>
      </c>
      <c r="AB639">
        <f t="shared" si="118"/>
        <v>0</v>
      </c>
      <c r="AC639">
        <f>PMTable!R637</f>
        <v>0.98297738578304761</v>
      </c>
      <c r="AD639">
        <f t="shared" si="119"/>
        <v>0</v>
      </c>
    </row>
    <row r="640" spans="2:30" x14ac:dyDescent="0.25">
      <c r="B640">
        <v>635</v>
      </c>
      <c r="C640">
        <f>PMTable!W638</f>
        <v>950</v>
      </c>
      <c r="D640">
        <f t="shared" si="108"/>
        <v>1</v>
      </c>
      <c r="E640">
        <f>PMTable!X638</f>
        <v>3000</v>
      </c>
      <c r="F640">
        <f t="shared" si="109"/>
        <v>1</v>
      </c>
      <c r="G640">
        <f>PMTable!Y638</f>
        <v>1800</v>
      </c>
      <c r="H640">
        <f t="shared" si="110"/>
        <v>1</v>
      </c>
      <c r="I640">
        <f>PMTable!Z638</f>
        <v>3600</v>
      </c>
      <c r="J640">
        <f t="shared" si="111"/>
        <v>1</v>
      </c>
      <c r="L640">
        <v>635</v>
      </c>
      <c r="M640">
        <f>PMTable!AE638</f>
        <v>31.29169570137023</v>
      </c>
      <c r="N640">
        <f t="shared" si="112"/>
        <v>1</v>
      </c>
      <c r="O640">
        <f>PMTable!AF638</f>
        <v>26</v>
      </c>
      <c r="P640">
        <f t="shared" si="113"/>
        <v>1</v>
      </c>
      <c r="Q640">
        <f>PMTable!AG638</f>
        <v>26.93419613668333</v>
      </c>
      <c r="R640">
        <f t="shared" si="114"/>
        <v>1</v>
      </c>
      <c r="S640">
        <f>PMTable!AH638</f>
        <v>3.9729845311356242</v>
      </c>
      <c r="T640">
        <f t="shared" si="115"/>
        <v>1</v>
      </c>
      <c r="V640">
        <v>635</v>
      </c>
      <c r="W640">
        <f>PMTable!O638</f>
        <v>0.88186922695894754</v>
      </c>
      <c r="X640">
        <f t="shared" si="116"/>
        <v>0</v>
      </c>
      <c r="Y640">
        <f>PMTable!P638</f>
        <v>0.89732811039451321</v>
      </c>
      <c r="Z640">
        <f t="shared" si="117"/>
        <v>0</v>
      </c>
      <c r="AA640">
        <f>PMTable!Q638</f>
        <v>0.94788545600571594</v>
      </c>
      <c r="AB640">
        <f t="shared" si="118"/>
        <v>0</v>
      </c>
      <c r="AC640">
        <f>PMTable!R638</f>
        <v>0.98692480471826527</v>
      </c>
      <c r="AD640">
        <f t="shared" si="119"/>
        <v>0</v>
      </c>
    </row>
    <row r="641" spans="2:30" x14ac:dyDescent="0.25">
      <c r="B641">
        <v>636</v>
      </c>
      <c r="C641">
        <f>PMTable!W639</f>
        <v>1250</v>
      </c>
      <c r="D641">
        <f t="shared" si="108"/>
        <v>1</v>
      </c>
      <c r="E641">
        <f>PMTable!X639</f>
        <v>2200</v>
      </c>
      <c r="F641">
        <f t="shared" si="109"/>
        <v>1</v>
      </c>
      <c r="G641">
        <f>PMTable!Y639</f>
        <v>2200</v>
      </c>
      <c r="H641">
        <f t="shared" si="110"/>
        <v>1</v>
      </c>
      <c r="I641">
        <f>PMTable!Z639</f>
        <v>2500</v>
      </c>
      <c r="J641">
        <f t="shared" si="111"/>
        <v>1</v>
      </c>
      <c r="L641">
        <v>636</v>
      </c>
      <c r="M641">
        <f>PMTable!AE639</f>
        <v>56.343806709049005</v>
      </c>
      <c r="N641">
        <f t="shared" si="112"/>
        <v>0</v>
      </c>
      <c r="O641">
        <f>PMTable!AF639</f>
        <v>18</v>
      </c>
      <c r="P641">
        <f t="shared" si="113"/>
        <v>1</v>
      </c>
      <c r="Q641">
        <f>PMTable!AG639</f>
        <v>44.920089392507755</v>
      </c>
      <c r="R641">
        <f t="shared" si="114"/>
        <v>1</v>
      </c>
      <c r="S641">
        <f>PMTable!AH639</f>
        <v>0</v>
      </c>
      <c r="T641">
        <f t="shared" si="115"/>
        <v>1</v>
      </c>
      <c r="V641">
        <v>636</v>
      </c>
      <c r="W641">
        <f>PMTable!O639</f>
        <v>0.80673464314408883</v>
      </c>
      <c r="X641">
        <f t="shared" si="116"/>
        <v>0</v>
      </c>
      <c r="Y641">
        <f>PMTable!P639</f>
        <v>0.91988996339355777</v>
      </c>
      <c r="Z641">
        <f t="shared" si="117"/>
        <v>0</v>
      </c>
      <c r="AA641">
        <f>PMTable!Q639</f>
        <v>0.90980308163437706</v>
      </c>
      <c r="AB641">
        <f t="shared" si="118"/>
        <v>0</v>
      </c>
      <c r="AC641">
        <f>PMTable!R639</f>
        <v>1</v>
      </c>
      <c r="AD641">
        <f t="shared" si="119"/>
        <v>0</v>
      </c>
    </row>
    <row r="642" spans="2:30" x14ac:dyDescent="0.25">
      <c r="B642">
        <v>637</v>
      </c>
      <c r="C642">
        <f>PMTable!W640</f>
        <v>2000</v>
      </c>
      <c r="D642">
        <f t="shared" si="108"/>
        <v>1</v>
      </c>
      <c r="E642">
        <f>PMTable!X640</f>
        <v>3200</v>
      </c>
      <c r="F642">
        <f t="shared" si="109"/>
        <v>1</v>
      </c>
      <c r="G642">
        <f>PMTable!Y640</f>
        <v>3000</v>
      </c>
      <c r="H642">
        <f t="shared" si="110"/>
        <v>1</v>
      </c>
      <c r="I642">
        <f>PMTable!Z640</f>
        <v>4700</v>
      </c>
      <c r="J642">
        <f t="shared" si="111"/>
        <v>1</v>
      </c>
      <c r="L642">
        <v>637</v>
      </c>
      <c r="M642">
        <f>PMTable!AE640</f>
        <v>35.205375057301922</v>
      </c>
      <c r="N642">
        <f t="shared" si="112"/>
        <v>1</v>
      </c>
      <c r="O642">
        <f>PMTable!AF640</f>
        <v>33.623325851242605</v>
      </c>
      <c r="P642">
        <f t="shared" si="113"/>
        <v>1</v>
      </c>
      <c r="Q642">
        <f>PMTable!AG640</f>
        <v>44.553510559066218</v>
      </c>
      <c r="R642">
        <f t="shared" si="114"/>
        <v>1</v>
      </c>
      <c r="S642">
        <f>PMTable!AH640</f>
        <v>5.5269838267539564</v>
      </c>
      <c r="T642">
        <f t="shared" si="115"/>
        <v>1</v>
      </c>
      <c r="V642">
        <v>637</v>
      </c>
      <c r="W642">
        <f>PMTable!O640</f>
        <v>0.7270625811910536</v>
      </c>
      <c r="X642">
        <f t="shared" si="116"/>
        <v>0</v>
      </c>
      <c r="Y642">
        <f>PMTable!P640</f>
        <v>0.9176819447098612</v>
      </c>
      <c r="Z642">
        <f t="shared" si="117"/>
        <v>0</v>
      </c>
      <c r="AA642">
        <f>PMTable!Q640</f>
        <v>0.84388127237086585</v>
      </c>
      <c r="AB642">
        <f t="shared" si="118"/>
        <v>0</v>
      </c>
      <c r="AC642">
        <f>PMTable!R640</f>
        <v>0.97886606793731212</v>
      </c>
      <c r="AD642">
        <f t="shared" si="119"/>
        <v>0</v>
      </c>
    </row>
    <row r="643" spans="2:30" x14ac:dyDescent="0.25">
      <c r="B643">
        <v>638</v>
      </c>
      <c r="C643">
        <f>PMTable!W641</f>
        <v>1550</v>
      </c>
      <c r="D643">
        <f t="shared" si="108"/>
        <v>1</v>
      </c>
      <c r="E643">
        <f>PMTable!X641</f>
        <v>3200</v>
      </c>
      <c r="F643">
        <f t="shared" si="109"/>
        <v>1</v>
      </c>
      <c r="G643">
        <f>PMTable!Y641</f>
        <v>3000</v>
      </c>
      <c r="H643">
        <f t="shared" si="110"/>
        <v>1</v>
      </c>
      <c r="I643">
        <f>PMTable!Z641</f>
        <v>2500</v>
      </c>
      <c r="J643">
        <f t="shared" si="111"/>
        <v>1</v>
      </c>
      <c r="L643">
        <v>638</v>
      </c>
      <c r="M643">
        <f>PMTable!AE641</f>
        <v>53.08085625631297</v>
      </c>
      <c r="N643">
        <f t="shared" si="112"/>
        <v>1</v>
      </c>
      <c r="O643">
        <f>PMTable!AF641</f>
        <v>34.495087762712799</v>
      </c>
      <c r="P643">
        <f t="shared" si="113"/>
        <v>1</v>
      </c>
      <c r="Q643">
        <f>PMTable!AG641</f>
        <v>57.844053009704027</v>
      </c>
      <c r="R643">
        <f t="shared" si="114"/>
        <v>0</v>
      </c>
      <c r="S643">
        <f>PMTable!AH641</f>
        <v>0</v>
      </c>
      <c r="T643">
        <f t="shared" si="115"/>
        <v>1</v>
      </c>
      <c r="V643">
        <v>638</v>
      </c>
      <c r="W643">
        <f>PMTable!O641</f>
        <v>0.80058447408555822</v>
      </c>
      <c r="X643">
        <f t="shared" si="116"/>
        <v>0</v>
      </c>
      <c r="Y643">
        <f>PMTable!P641</f>
        <v>0.90601180760430966</v>
      </c>
      <c r="Z643">
        <f t="shared" si="117"/>
        <v>0</v>
      </c>
      <c r="AA643">
        <f>PMTable!Q641</f>
        <v>0.84864121260305247</v>
      </c>
      <c r="AB643">
        <f t="shared" si="118"/>
        <v>0</v>
      </c>
      <c r="AC643">
        <f>PMTable!R641</f>
        <v>1</v>
      </c>
      <c r="AD643">
        <f t="shared" si="119"/>
        <v>0</v>
      </c>
    </row>
    <row r="644" spans="2:30" x14ac:dyDescent="0.25">
      <c r="B644">
        <v>639</v>
      </c>
      <c r="C644">
        <f>PMTable!W642</f>
        <v>1400</v>
      </c>
      <c r="D644">
        <f t="shared" si="108"/>
        <v>1</v>
      </c>
      <c r="E644">
        <f>PMTable!X642</f>
        <v>1200</v>
      </c>
      <c r="F644">
        <f t="shared" si="109"/>
        <v>1</v>
      </c>
      <c r="G644">
        <f>PMTable!Y642</f>
        <v>3800</v>
      </c>
      <c r="H644">
        <f t="shared" si="110"/>
        <v>1</v>
      </c>
      <c r="I644">
        <f>PMTable!Z642</f>
        <v>2500</v>
      </c>
      <c r="J644">
        <f t="shared" si="111"/>
        <v>1</v>
      </c>
      <c r="L644">
        <v>639</v>
      </c>
      <c r="M644">
        <f>PMTable!AE642</f>
        <v>39.502150589723513</v>
      </c>
      <c r="N644">
        <f t="shared" si="112"/>
        <v>1</v>
      </c>
      <c r="O644">
        <f>PMTable!AF642</f>
        <v>8.5083822375395162</v>
      </c>
      <c r="P644">
        <f t="shared" si="113"/>
        <v>1</v>
      </c>
      <c r="Q644">
        <f>PMTable!AG642</f>
        <v>53.429177222903355</v>
      </c>
      <c r="R644">
        <f t="shared" si="114"/>
        <v>1</v>
      </c>
      <c r="S644">
        <f>PMTable!AH642</f>
        <v>0</v>
      </c>
      <c r="T644">
        <f t="shared" si="115"/>
        <v>1</v>
      </c>
      <c r="V644">
        <v>639</v>
      </c>
      <c r="W644">
        <f>PMTable!O642</f>
        <v>0.82936590716549696</v>
      </c>
      <c r="X644">
        <f t="shared" si="116"/>
        <v>0</v>
      </c>
      <c r="Y644">
        <f>PMTable!P642</f>
        <v>0.96724529090436073</v>
      </c>
      <c r="Z644">
        <f t="shared" si="117"/>
        <v>0</v>
      </c>
      <c r="AA644">
        <f>PMTable!Q642</f>
        <v>0.7636139576269666</v>
      </c>
      <c r="AB644">
        <f t="shared" si="118"/>
        <v>0</v>
      </c>
      <c r="AC644">
        <f>PMTable!R642</f>
        <v>1</v>
      </c>
      <c r="AD644">
        <f t="shared" si="119"/>
        <v>0</v>
      </c>
    </row>
    <row r="645" spans="2:30" x14ac:dyDescent="0.25">
      <c r="B645">
        <v>640</v>
      </c>
      <c r="C645">
        <f>PMTable!W643</f>
        <v>2150</v>
      </c>
      <c r="D645">
        <f t="shared" si="108"/>
        <v>1</v>
      </c>
      <c r="E645">
        <f>PMTable!X643</f>
        <v>3600</v>
      </c>
      <c r="F645">
        <f t="shared" si="109"/>
        <v>1</v>
      </c>
      <c r="G645">
        <f>PMTable!Y643</f>
        <v>3800</v>
      </c>
      <c r="H645">
        <f t="shared" si="110"/>
        <v>1</v>
      </c>
      <c r="I645">
        <f>PMTable!Z643</f>
        <v>4700</v>
      </c>
      <c r="J645">
        <f t="shared" si="111"/>
        <v>1</v>
      </c>
      <c r="L645">
        <v>640</v>
      </c>
      <c r="M645">
        <f>PMTable!AE643</f>
        <v>129.18403331754325</v>
      </c>
      <c r="N645">
        <f t="shared" si="112"/>
        <v>0</v>
      </c>
      <c r="O645">
        <f>PMTable!AF643</f>
        <v>77.867940866760875</v>
      </c>
      <c r="P645">
        <f t="shared" si="113"/>
        <v>0</v>
      </c>
      <c r="Q645">
        <f>PMTable!AG643</f>
        <v>85.372338252455464</v>
      </c>
      <c r="R645">
        <f t="shared" si="114"/>
        <v>0</v>
      </c>
      <c r="S645">
        <f>PMTable!AH643</f>
        <v>11.583231713332983</v>
      </c>
      <c r="T645">
        <f t="shared" si="115"/>
        <v>1</v>
      </c>
      <c r="V645">
        <v>640</v>
      </c>
      <c r="W645">
        <f>PMTable!O643</f>
        <v>0.64478796141308392</v>
      </c>
      <c r="X645">
        <f t="shared" si="116"/>
        <v>1</v>
      </c>
      <c r="Y645">
        <f>PMTable!P643</f>
        <v>0.86412197752932673</v>
      </c>
      <c r="Z645">
        <f t="shared" si="117"/>
        <v>0</v>
      </c>
      <c r="AA645">
        <f>PMTable!Q643</f>
        <v>0.76661066605671002</v>
      </c>
      <c r="AB645">
        <f t="shared" si="118"/>
        <v>0</v>
      </c>
      <c r="AC645">
        <f>PMTable!R643</f>
        <v>0.96918557432581642</v>
      </c>
      <c r="AD645">
        <f t="shared" si="119"/>
        <v>0</v>
      </c>
    </row>
    <row r="646" spans="2:30" x14ac:dyDescent="0.25">
      <c r="B646">
        <v>641</v>
      </c>
      <c r="C646">
        <f>PMTable!W644</f>
        <v>950</v>
      </c>
      <c r="D646">
        <f t="shared" si="108"/>
        <v>1</v>
      </c>
      <c r="E646">
        <f>PMTable!X644</f>
        <v>3000</v>
      </c>
      <c r="F646">
        <f t="shared" si="109"/>
        <v>1</v>
      </c>
      <c r="G646">
        <f>PMTable!Y644</f>
        <v>2200</v>
      </c>
      <c r="H646">
        <f t="shared" si="110"/>
        <v>1</v>
      </c>
      <c r="I646">
        <f>PMTable!Z644</f>
        <v>5800</v>
      </c>
      <c r="J646">
        <f t="shared" si="111"/>
        <v>0</v>
      </c>
      <c r="L646">
        <v>641</v>
      </c>
      <c r="M646">
        <f>PMTable!AE644</f>
        <v>30.98308507071005</v>
      </c>
      <c r="N646">
        <f t="shared" si="112"/>
        <v>1</v>
      </c>
      <c r="O646">
        <f>PMTable!AF644</f>
        <v>59.52382088633501</v>
      </c>
      <c r="P646">
        <f t="shared" si="113"/>
        <v>0</v>
      </c>
      <c r="Q646">
        <f>PMTable!AG644</f>
        <v>43.758602859730118</v>
      </c>
      <c r="R646">
        <f t="shared" si="114"/>
        <v>1</v>
      </c>
      <c r="S646">
        <f>PMTable!AH644</f>
        <v>7.8432206727984566</v>
      </c>
      <c r="T646">
        <f t="shared" si="115"/>
        <v>1</v>
      </c>
      <c r="V646">
        <v>641</v>
      </c>
      <c r="W646">
        <f>PMTable!O644</f>
        <v>0.88021857211123089</v>
      </c>
      <c r="X646">
        <f t="shared" si="116"/>
        <v>0</v>
      </c>
      <c r="Y646">
        <f>PMTable!P644</f>
        <v>0.89873930910568389</v>
      </c>
      <c r="Z646">
        <f t="shared" si="117"/>
        <v>0</v>
      </c>
      <c r="AA646">
        <f>PMTable!Q644</f>
        <v>0.89228700480217138</v>
      </c>
      <c r="AB646">
        <f t="shared" si="118"/>
        <v>0</v>
      </c>
      <c r="AC646">
        <f>PMTable!R644</f>
        <v>0.96474477265801351</v>
      </c>
      <c r="AD646">
        <f t="shared" si="119"/>
        <v>0</v>
      </c>
    </row>
    <row r="647" spans="2:30" x14ac:dyDescent="0.25">
      <c r="B647">
        <v>642</v>
      </c>
      <c r="C647">
        <f>PMTable!W645</f>
        <v>1700</v>
      </c>
      <c r="D647">
        <f t="shared" ref="D647:D710" si="120">IF(C647&lt;$C$4,1,0)</f>
        <v>1</v>
      </c>
      <c r="E647">
        <f>PMTable!X645</f>
        <v>2000</v>
      </c>
      <c r="F647">
        <f t="shared" ref="F647:F710" si="121">IF(E647&lt;$E$4,1,0)</f>
        <v>1</v>
      </c>
      <c r="G647">
        <f>PMTable!Y645</f>
        <v>3400</v>
      </c>
      <c r="H647">
        <f t="shared" ref="H647:H710" si="122">IF(G647&lt;$G$4,1,0)</f>
        <v>1</v>
      </c>
      <c r="I647">
        <f>PMTable!Z645</f>
        <v>3600</v>
      </c>
      <c r="J647">
        <f t="shared" ref="J647:J710" si="123">IF(I647&lt;$I$4,1,0)</f>
        <v>1</v>
      </c>
      <c r="L647">
        <v>642</v>
      </c>
      <c r="M647">
        <f>PMTable!AE645</f>
        <v>66.161334555371354</v>
      </c>
      <c r="N647">
        <f t="shared" ref="N647:N710" si="124">IF(M647&lt;$M$4,1,0)</f>
        <v>0</v>
      </c>
      <c r="O647">
        <f>PMTable!AF645</f>
        <v>17.221664501993104</v>
      </c>
      <c r="P647">
        <f t="shared" ref="P647:P710" si="125">IF(O647&lt;$O$4,1,0)</f>
        <v>1</v>
      </c>
      <c r="Q647">
        <f>PMTable!AG645</f>
        <v>94.090095608639558</v>
      </c>
      <c r="R647">
        <f t="shared" ref="R647:R710" si="126">IF(Q647&lt;$Q$4,1,0)</f>
        <v>0</v>
      </c>
      <c r="S647">
        <f>PMTable!AH645</f>
        <v>2.1141920400364547</v>
      </c>
      <c r="T647">
        <f t="shared" ref="T647:T710" si="127">IF(S647&lt;$S$4,1,0)</f>
        <v>1</v>
      </c>
      <c r="V647">
        <v>642</v>
      </c>
      <c r="W647">
        <f>PMTable!O645</f>
        <v>0.73120278673848449</v>
      </c>
      <c r="X647">
        <f t="shared" ref="X647:X710" si="128">IF(W647&lt;$W$4,1,0)</f>
        <v>0</v>
      </c>
      <c r="Y647">
        <f>PMTable!P645</f>
        <v>0.94168917146043785</v>
      </c>
      <c r="Z647">
        <f t="shared" ref="Z647:Z710" si="129">IF(Y647&lt;$Y$4,1,0)</f>
        <v>0</v>
      </c>
      <c r="AA647">
        <f>PMTable!Q645</f>
        <v>0.75335633828232307</v>
      </c>
      <c r="AB647">
        <f t="shared" ref="AB647:AB710" si="130">IF(AA647&lt;$AA$4,1,0)</f>
        <v>0</v>
      </c>
      <c r="AC647">
        <f>PMTable!R645</f>
        <v>0.99037436366354525</v>
      </c>
      <c r="AD647">
        <f t="shared" ref="AD647:AD710" si="131">IF(AC647&lt;$AC$4,1,0)</f>
        <v>0</v>
      </c>
    </row>
    <row r="648" spans="2:30" x14ac:dyDescent="0.25">
      <c r="B648">
        <v>643</v>
      </c>
      <c r="C648">
        <f>PMTable!W646</f>
        <v>1700</v>
      </c>
      <c r="D648">
        <f t="shared" si="120"/>
        <v>1</v>
      </c>
      <c r="E648">
        <f>PMTable!X646</f>
        <v>1800</v>
      </c>
      <c r="F648">
        <f t="shared" si="121"/>
        <v>1</v>
      </c>
      <c r="G648">
        <f>PMTable!Y646</f>
        <v>2600</v>
      </c>
      <c r="H648">
        <f t="shared" si="122"/>
        <v>1</v>
      </c>
      <c r="I648">
        <f>PMTable!Z646</f>
        <v>2500</v>
      </c>
      <c r="J648">
        <f t="shared" si="123"/>
        <v>1</v>
      </c>
      <c r="L648">
        <v>643</v>
      </c>
      <c r="M648">
        <f>PMTable!AE646</f>
        <v>78.386035190734006</v>
      </c>
      <c r="N648">
        <f t="shared" si="124"/>
        <v>0</v>
      </c>
      <c r="O648">
        <f>PMTable!AF646</f>
        <v>22.557539338056852</v>
      </c>
      <c r="P648">
        <f t="shared" si="125"/>
        <v>1</v>
      </c>
      <c r="Q648">
        <f>PMTable!AG646</f>
        <v>53.064007619892998</v>
      </c>
      <c r="R648">
        <f t="shared" si="126"/>
        <v>1</v>
      </c>
      <c r="S648">
        <f>PMTable!AH646</f>
        <v>0</v>
      </c>
      <c r="T648">
        <f t="shared" si="127"/>
        <v>1</v>
      </c>
      <c r="V648">
        <v>643</v>
      </c>
      <c r="W648">
        <f>PMTable!O646</f>
        <v>0.77511874905210809</v>
      </c>
      <c r="X648">
        <f t="shared" si="128"/>
        <v>0</v>
      </c>
      <c r="Y648">
        <f>PMTable!P646</f>
        <v>0.93882387560978187</v>
      </c>
      <c r="Z648">
        <f t="shared" si="129"/>
        <v>0</v>
      </c>
      <c r="AA648">
        <f>PMTable!Q646</f>
        <v>0.8593959943056787</v>
      </c>
      <c r="AB648">
        <f t="shared" si="130"/>
        <v>0</v>
      </c>
      <c r="AC648">
        <f>PMTable!R646</f>
        <v>1</v>
      </c>
      <c r="AD648">
        <f t="shared" si="131"/>
        <v>0</v>
      </c>
    </row>
    <row r="649" spans="2:30" x14ac:dyDescent="0.25">
      <c r="B649">
        <v>644</v>
      </c>
      <c r="C649">
        <f>PMTable!W647</f>
        <v>2000</v>
      </c>
      <c r="D649">
        <f t="shared" si="120"/>
        <v>1</v>
      </c>
      <c r="E649">
        <f>PMTable!X647</f>
        <v>3800</v>
      </c>
      <c r="F649">
        <f t="shared" si="121"/>
        <v>1</v>
      </c>
      <c r="G649">
        <f>PMTable!Y647</f>
        <v>3400</v>
      </c>
      <c r="H649">
        <f t="shared" si="122"/>
        <v>1</v>
      </c>
      <c r="I649">
        <f>PMTable!Z647</f>
        <v>2500</v>
      </c>
      <c r="J649">
        <f t="shared" si="123"/>
        <v>1</v>
      </c>
      <c r="L649">
        <v>644</v>
      </c>
      <c r="M649">
        <f>PMTable!AE647</f>
        <v>24</v>
      </c>
      <c r="N649">
        <f t="shared" si="124"/>
        <v>1</v>
      </c>
      <c r="O649">
        <f>PMTable!AF647</f>
        <v>40.100567524556027</v>
      </c>
      <c r="P649">
        <f t="shared" si="125"/>
        <v>1</v>
      </c>
      <c r="Q649">
        <f>PMTable!AG647</f>
        <v>70.795051975227366</v>
      </c>
      <c r="R649">
        <f t="shared" si="126"/>
        <v>0</v>
      </c>
      <c r="S649">
        <f>PMTable!AH647</f>
        <v>0</v>
      </c>
      <c r="T649">
        <f t="shared" si="127"/>
        <v>1</v>
      </c>
      <c r="V649">
        <v>644</v>
      </c>
      <c r="W649">
        <f>PMTable!O647</f>
        <v>0.74426812686906996</v>
      </c>
      <c r="X649">
        <f t="shared" si="128"/>
        <v>0</v>
      </c>
      <c r="Y649">
        <f>PMTable!P647</f>
        <v>0.9142758063268297</v>
      </c>
      <c r="Z649">
        <f t="shared" si="129"/>
        <v>0</v>
      </c>
      <c r="AA649">
        <f>PMTable!Q647</f>
        <v>0.80669440129722969</v>
      </c>
      <c r="AB649">
        <f t="shared" si="130"/>
        <v>0</v>
      </c>
      <c r="AC649">
        <f>PMTable!R647</f>
        <v>1</v>
      </c>
      <c r="AD649">
        <f t="shared" si="131"/>
        <v>0</v>
      </c>
    </row>
    <row r="650" spans="2:30" x14ac:dyDescent="0.25">
      <c r="B650">
        <v>645</v>
      </c>
      <c r="C650">
        <f>PMTable!W648</f>
        <v>1400</v>
      </c>
      <c r="D650">
        <f t="shared" si="120"/>
        <v>1</v>
      </c>
      <c r="E650">
        <f>PMTable!X648</f>
        <v>3600</v>
      </c>
      <c r="F650">
        <f t="shared" si="121"/>
        <v>1</v>
      </c>
      <c r="G650">
        <f>PMTable!Y648</f>
        <v>1800</v>
      </c>
      <c r="H650">
        <f t="shared" si="122"/>
        <v>1</v>
      </c>
      <c r="I650">
        <f>PMTable!Z648</f>
        <v>3600</v>
      </c>
      <c r="J650">
        <f t="shared" si="123"/>
        <v>1</v>
      </c>
      <c r="L650">
        <v>645</v>
      </c>
      <c r="M650">
        <f>PMTable!AE648</f>
        <v>58.050771509816222</v>
      </c>
      <c r="N650">
        <f t="shared" si="124"/>
        <v>0</v>
      </c>
      <c r="O650">
        <f>PMTable!AF648</f>
        <v>73.047087130011732</v>
      </c>
      <c r="P650">
        <f t="shared" si="125"/>
        <v>0</v>
      </c>
      <c r="Q650">
        <f>PMTable!AG648</f>
        <v>26.825023739058281</v>
      </c>
      <c r="R650">
        <f t="shared" si="126"/>
        <v>1</v>
      </c>
      <c r="S650">
        <f>PMTable!AH648</f>
        <v>5.7141833525029613</v>
      </c>
      <c r="T650">
        <f t="shared" si="127"/>
        <v>1</v>
      </c>
      <c r="V650">
        <v>645</v>
      </c>
      <c r="W650">
        <f>PMTable!O648</f>
        <v>0.80089427813959224</v>
      </c>
      <c r="X650">
        <f t="shared" si="128"/>
        <v>0</v>
      </c>
      <c r="Y650">
        <f>PMTable!P648</f>
        <v>0.87101489189123815</v>
      </c>
      <c r="Z650">
        <f t="shared" si="129"/>
        <v>0</v>
      </c>
      <c r="AA650">
        <f>PMTable!Q648</f>
        <v>0.9377753137904874</v>
      </c>
      <c r="AB650">
        <f t="shared" si="130"/>
        <v>0</v>
      </c>
      <c r="AC650">
        <f>PMTable!R648</f>
        <v>0.98235972098626101</v>
      </c>
      <c r="AD650">
        <f t="shared" si="131"/>
        <v>0</v>
      </c>
    </row>
    <row r="651" spans="2:30" x14ac:dyDescent="0.25">
      <c r="B651">
        <v>646</v>
      </c>
      <c r="C651">
        <f>PMTable!W649</f>
        <v>1700</v>
      </c>
      <c r="D651">
        <f t="shared" si="120"/>
        <v>1</v>
      </c>
      <c r="E651">
        <f>PMTable!X649</f>
        <v>3000</v>
      </c>
      <c r="F651">
        <f t="shared" si="121"/>
        <v>1</v>
      </c>
      <c r="G651">
        <f>PMTable!Y649</f>
        <v>3000</v>
      </c>
      <c r="H651">
        <f t="shared" si="122"/>
        <v>1</v>
      </c>
      <c r="I651">
        <f>PMTable!Z649</f>
        <v>5800</v>
      </c>
      <c r="J651">
        <f t="shared" si="123"/>
        <v>0</v>
      </c>
      <c r="L651">
        <v>646</v>
      </c>
      <c r="M651">
        <f>PMTable!AE649</f>
        <v>97.958168922730493</v>
      </c>
      <c r="N651">
        <f t="shared" si="124"/>
        <v>0</v>
      </c>
      <c r="O651">
        <f>PMTable!AF649</f>
        <v>38.384859910333844</v>
      </c>
      <c r="P651">
        <f t="shared" si="125"/>
        <v>1</v>
      </c>
      <c r="Q651">
        <f>PMTable!AG649</f>
        <v>39.010416097494215</v>
      </c>
      <c r="R651">
        <f t="shared" si="126"/>
        <v>1</v>
      </c>
      <c r="S651">
        <f>PMTable!AH649</f>
        <v>19.552238302319108</v>
      </c>
      <c r="T651">
        <f t="shared" si="127"/>
        <v>1</v>
      </c>
      <c r="V651">
        <v>646</v>
      </c>
      <c r="W651">
        <f>PMTable!O649</f>
        <v>0.72783231746806065</v>
      </c>
      <c r="X651">
        <f t="shared" si="128"/>
        <v>0</v>
      </c>
      <c r="Y651">
        <f>PMTable!P649</f>
        <v>0.91345125006575922</v>
      </c>
      <c r="Z651">
        <f t="shared" si="129"/>
        <v>0</v>
      </c>
      <c r="AA651">
        <f>PMTable!Q649</f>
        <v>0.87460104652730075</v>
      </c>
      <c r="AB651">
        <f t="shared" si="130"/>
        <v>0</v>
      </c>
      <c r="AC651">
        <f>PMTable!R649</f>
        <v>0.94861165853816865</v>
      </c>
      <c r="AD651">
        <f t="shared" si="131"/>
        <v>0</v>
      </c>
    </row>
    <row r="652" spans="2:30" x14ac:dyDescent="0.25">
      <c r="B652">
        <v>647</v>
      </c>
      <c r="C652">
        <f>PMTable!W650</f>
        <v>2450</v>
      </c>
      <c r="D652">
        <f t="shared" si="120"/>
        <v>1</v>
      </c>
      <c r="E652">
        <f>PMTable!X650</f>
        <v>2600</v>
      </c>
      <c r="F652">
        <f t="shared" si="121"/>
        <v>1</v>
      </c>
      <c r="G652">
        <f>PMTable!Y650</f>
        <v>3400</v>
      </c>
      <c r="H652">
        <f t="shared" si="122"/>
        <v>1</v>
      </c>
      <c r="I652">
        <f>PMTable!Z650</f>
        <v>2500</v>
      </c>
      <c r="J652">
        <f t="shared" si="123"/>
        <v>1</v>
      </c>
      <c r="L652">
        <v>647</v>
      </c>
      <c r="M652">
        <f>PMTable!AE650</f>
        <v>57.71686863308382</v>
      </c>
      <c r="N652">
        <f t="shared" si="124"/>
        <v>0</v>
      </c>
      <c r="O652">
        <f>PMTable!AF650</f>
        <v>24.899898982640682</v>
      </c>
      <c r="P652">
        <f t="shared" si="125"/>
        <v>1</v>
      </c>
      <c r="Q652">
        <f>PMTable!AG650</f>
        <v>64.950048231081539</v>
      </c>
      <c r="R652">
        <f t="shared" si="126"/>
        <v>0</v>
      </c>
      <c r="S652">
        <f>PMTable!AH650</f>
        <v>0</v>
      </c>
      <c r="T652">
        <f t="shared" si="127"/>
        <v>1</v>
      </c>
      <c r="V652">
        <v>647</v>
      </c>
      <c r="W652">
        <f>PMTable!O650</f>
        <v>0.63492212774583634</v>
      </c>
      <c r="X652">
        <f t="shared" si="128"/>
        <v>1</v>
      </c>
      <c r="Y652">
        <f>PMTable!P650</f>
        <v>0.93249475760377043</v>
      </c>
      <c r="Z652">
        <f t="shared" si="129"/>
        <v>0</v>
      </c>
      <c r="AA652">
        <f>PMTable!Q650</f>
        <v>0.85851896948164585</v>
      </c>
      <c r="AB652">
        <f t="shared" si="130"/>
        <v>0</v>
      </c>
      <c r="AC652">
        <f>PMTable!R650</f>
        <v>1</v>
      </c>
      <c r="AD652">
        <f t="shared" si="131"/>
        <v>0</v>
      </c>
    </row>
    <row r="653" spans="2:30" x14ac:dyDescent="0.25">
      <c r="B653">
        <v>648</v>
      </c>
      <c r="C653">
        <f>PMTable!W651</f>
        <v>2150</v>
      </c>
      <c r="D653">
        <f t="shared" si="120"/>
        <v>1</v>
      </c>
      <c r="E653">
        <f>PMTable!X651</f>
        <v>2600</v>
      </c>
      <c r="F653">
        <f t="shared" si="121"/>
        <v>1</v>
      </c>
      <c r="G653">
        <f>PMTable!Y651</f>
        <v>2600</v>
      </c>
      <c r="H653">
        <f t="shared" si="122"/>
        <v>1</v>
      </c>
      <c r="I653">
        <f>PMTable!Z651</f>
        <v>4700</v>
      </c>
      <c r="J653">
        <f t="shared" si="123"/>
        <v>1</v>
      </c>
      <c r="L653">
        <v>648</v>
      </c>
      <c r="M653">
        <f>PMTable!AE651</f>
        <v>26</v>
      </c>
      <c r="N653">
        <f t="shared" si="124"/>
        <v>1</v>
      </c>
      <c r="O653">
        <f>PMTable!AF651</f>
        <v>38.521971028415834</v>
      </c>
      <c r="P653">
        <f t="shared" si="125"/>
        <v>1</v>
      </c>
      <c r="Q653">
        <f>PMTable!AG651</f>
        <v>39.386991310788147</v>
      </c>
      <c r="R653">
        <f t="shared" si="126"/>
        <v>1</v>
      </c>
      <c r="S653">
        <f>PMTable!AH651</f>
        <v>4.5246924451566057</v>
      </c>
      <c r="T653">
        <f t="shared" si="127"/>
        <v>1</v>
      </c>
      <c r="V653">
        <v>648</v>
      </c>
      <c r="W653">
        <f>PMTable!O651</f>
        <v>0.72258842948483404</v>
      </c>
      <c r="X653">
        <f t="shared" si="128"/>
        <v>0</v>
      </c>
      <c r="Y653">
        <f>PMTable!P651</f>
        <v>0.89510134622964177</v>
      </c>
      <c r="Z653">
        <f t="shared" si="129"/>
        <v>0</v>
      </c>
      <c r="AA653">
        <f>PMTable!Q651</f>
        <v>0.87331948282952021</v>
      </c>
      <c r="AB653">
        <f t="shared" si="130"/>
        <v>0</v>
      </c>
      <c r="AC653">
        <f>PMTable!R651</f>
        <v>0.97910638245502501</v>
      </c>
      <c r="AD653">
        <f t="shared" si="131"/>
        <v>0</v>
      </c>
    </row>
    <row r="654" spans="2:30" x14ac:dyDescent="0.25">
      <c r="B654">
        <v>649</v>
      </c>
      <c r="C654">
        <f>PMTable!W652</f>
        <v>2000</v>
      </c>
      <c r="D654">
        <f t="shared" si="120"/>
        <v>1</v>
      </c>
      <c r="E654">
        <f>PMTable!X652</f>
        <v>2600</v>
      </c>
      <c r="F654">
        <f t="shared" si="121"/>
        <v>1</v>
      </c>
      <c r="G654">
        <f>PMTable!Y652</f>
        <v>1400</v>
      </c>
      <c r="H654">
        <f t="shared" si="122"/>
        <v>1</v>
      </c>
      <c r="I654">
        <f>PMTable!Z652</f>
        <v>2500</v>
      </c>
      <c r="J654">
        <f t="shared" si="123"/>
        <v>1</v>
      </c>
      <c r="L654">
        <v>649</v>
      </c>
      <c r="M654">
        <f>PMTable!AE652</f>
        <v>108.6370591963591</v>
      </c>
      <c r="N654">
        <f t="shared" si="124"/>
        <v>0</v>
      </c>
      <c r="O654">
        <f>PMTable!AF652</f>
        <v>29.327188832562005</v>
      </c>
      <c r="P654">
        <f t="shared" si="125"/>
        <v>1</v>
      </c>
      <c r="Q654">
        <f>PMTable!AG652</f>
        <v>5.3417214864717621</v>
      </c>
      <c r="R654">
        <f t="shared" si="126"/>
        <v>1</v>
      </c>
      <c r="S654">
        <f>PMTable!AH652</f>
        <v>0</v>
      </c>
      <c r="T654">
        <f t="shared" si="127"/>
        <v>1</v>
      </c>
      <c r="V654">
        <v>649</v>
      </c>
      <c r="W654">
        <f>PMTable!O652</f>
        <v>0.62607180186896472</v>
      </c>
      <c r="X654">
        <f t="shared" si="128"/>
        <v>1</v>
      </c>
      <c r="Y654">
        <f>PMTable!P652</f>
        <v>0.89576421486288815</v>
      </c>
      <c r="Z654">
        <f t="shared" si="129"/>
        <v>0</v>
      </c>
      <c r="AA654">
        <f>PMTable!Q652</f>
        <v>0.97838680501860442</v>
      </c>
      <c r="AB654">
        <f t="shared" si="130"/>
        <v>0</v>
      </c>
      <c r="AC654">
        <f>PMTable!R652</f>
        <v>1</v>
      </c>
      <c r="AD654">
        <f t="shared" si="131"/>
        <v>0</v>
      </c>
    </row>
    <row r="655" spans="2:30" x14ac:dyDescent="0.25">
      <c r="B655">
        <v>650</v>
      </c>
      <c r="C655">
        <f>PMTable!W653</f>
        <v>1550</v>
      </c>
      <c r="D655">
        <f t="shared" si="120"/>
        <v>1</v>
      </c>
      <c r="E655">
        <f>PMTable!X653</f>
        <v>3400</v>
      </c>
      <c r="F655">
        <f t="shared" si="121"/>
        <v>1</v>
      </c>
      <c r="G655">
        <f>PMTable!Y653</f>
        <v>1800</v>
      </c>
      <c r="H655">
        <f t="shared" si="122"/>
        <v>1</v>
      </c>
      <c r="I655">
        <f>PMTable!Z653</f>
        <v>2500</v>
      </c>
      <c r="J655">
        <f t="shared" si="123"/>
        <v>1</v>
      </c>
      <c r="L655">
        <v>650</v>
      </c>
      <c r="M655">
        <f>PMTable!AE653</f>
        <v>19.616841460844796</v>
      </c>
      <c r="N655">
        <f t="shared" si="124"/>
        <v>1</v>
      </c>
      <c r="O655">
        <f>PMTable!AF653</f>
        <v>30</v>
      </c>
      <c r="P655">
        <f t="shared" si="125"/>
        <v>1</v>
      </c>
      <c r="Q655">
        <f>PMTable!AG653</f>
        <v>17.262194310545478</v>
      </c>
      <c r="R655">
        <f t="shared" si="126"/>
        <v>1</v>
      </c>
      <c r="S655">
        <f>PMTable!AH653</f>
        <v>0</v>
      </c>
      <c r="T655">
        <f t="shared" si="127"/>
        <v>1</v>
      </c>
      <c r="V655">
        <v>650</v>
      </c>
      <c r="W655">
        <f>PMTable!O653</f>
        <v>0.78391204489923549</v>
      </c>
      <c r="X655">
        <f t="shared" si="128"/>
        <v>0</v>
      </c>
      <c r="Y655">
        <f>PMTable!P653</f>
        <v>0.83242344443610994</v>
      </c>
      <c r="Z655">
        <f t="shared" si="129"/>
        <v>0</v>
      </c>
      <c r="AA655">
        <f>PMTable!Q653</f>
        <v>0.97090625083957838</v>
      </c>
      <c r="AB655">
        <f t="shared" si="130"/>
        <v>0</v>
      </c>
      <c r="AC655">
        <f>PMTable!R653</f>
        <v>1</v>
      </c>
      <c r="AD655">
        <f t="shared" si="131"/>
        <v>0</v>
      </c>
    </row>
    <row r="656" spans="2:30" x14ac:dyDescent="0.25">
      <c r="B656">
        <v>651</v>
      </c>
      <c r="C656">
        <f>PMTable!W654</f>
        <v>800</v>
      </c>
      <c r="D656">
        <f t="shared" si="120"/>
        <v>1</v>
      </c>
      <c r="E656">
        <f>PMTable!X654</f>
        <v>2800</v>
      </c>
      <c r="F656">
        <f t="shared" si="121"/>
        <v>1</v>
      </c>
      <c r="G656">
        <f>PMTable!Y654</f>
        <v>3800</v>
      </c>
      <c r="H656">
        <f t="shared" si="122"/>
        <v>1</v>
      </c>
      <c r="I656">
        <f>PMTable!Z654</f>
        <v>4700</v>
      </c>
      <c r="J656">
        <f t="shared" si="123"/>
        <v>1</v>
      </c>
      <c r="L656">
        <v>651</v>
      </c>
      <c r="M656">
        <f>PMTable!AE654</f>
        <v>27.849379417312676</v>
      </c>
      <c r="N656">
        <f t="shared" si="124"/>
        <v>1</v>
      </c>
      <c r="O656">
        <f>PMTable!AF654</f>
        <v>44.152720172711227</v>
      </c>
      <c r="P656">
        <f t="shared" si="125"/>
        <v>1</v>
      </c>
      <c r="Q656">
        <f>PMTable!AG654</f>
        <v>81.589741406293413</v>
      </c>
      <c r="R656">
        <f t="shared" si="126"/>
        <v>0</v>
      </c>
      <c r="S656">
        <f>PMTable!AH654</f>
        <v>8.9280576815606008</v>
      </c>
      <c r="T656">
        <f t="shared" si="127"/>
        <v>1</v>
      </c>
      <c r="V656">
        <v>651</v>
      </c>
      <c r="W656">
        <f>PMTable!O654</f>
        <v>0.90588084078954034</v>
      </c>
      <c r="X656">
        <f t="shared" si="128"/>
        <v>0</v>
      </c>
      <c r="Y656">
        <f>PMTable!P654</f>
        <v>0.83911045907963933</v>
      </c>
      <c r="Z656">
        <f t="shared" si="129"/>
        <v>0</v>
      </c>
      <c r="AA656">
        <f>PMTable!Q654</f>
        <v>0.80276345134761207</v>
      </c>
      <c r="AB656">
        <f t="shared" si="130"/>
        <v>0</v>
      </c>
      <c r="AC656">
        <f>PMTable!R654</f>
        <v>0.97418606347690806</v>
      </c>
      <c r="AD656">
        <f t="shared" si="131"/>
        <v>0</v>
      </c>
    </row>
    <row r="657" spans="2:30" x14ac:dyDescent="0.25">
      <c r="B657">
        <v>652</v>
      </c>
      <c r="C657">
        <f>PMTable!W655</f>
        <v>2000</v>
      </c>
      <c r="D657">
        <f t="shared" si="120"/>
        <v>1</v>
      </c>
      <c r="E657">
        <f>PMTable!X655</f>
        <v>3400</v>
      </c>
      <c r="F657">
        <f t="shared" si="121"/>
        <v>1</v>
      </c>
      <c r="G657">
        <f>PMTable!Y655</f>
        <v>1800</v>
      </c>
      <c r="H657">
        <f t="shared" si="122"/>
        <v>1</v>
      </c>
      <c r="I657">
        <f>PMTable!Z655</f>
        <v>4700</v>
      </c>
      <c r="J657">
        <f t="shared" si="123"/>
        <v>1</v>
      </c>
      <c r="L657">
        <v>652</v>
      </c>
      <c r="M657">
        <f>PMTable!AE655</f>
        <v>81.519972059881439</v>
      </c>
      <c r="N657">
        <f t="shared" si="124"/>
        <v>0</v>
      </c>
      <c r="O657">
        <f>PMTable!AF655</f>
        <v>50.203770085848269</v>
      </c>
      <c r="P657">
        <f t="shared" si="125"/>
        <v>1</v>
      </c>
      <c r="Q657">
        <f>PMTable!AG655</f>
        <v>16.799032660121469</v>
      </c>
      <c r="R657">
        <f t="shared" si="126"/>
        <v>1</v>
      </c>
      <c r="S657">
        <f>PMTable!AH655</f>
        <v>7.4885818269868336</v>
      </c>
      <c r="T657">
        <f t="shared" si="127"/>
        <v>1</v>
      </c>
      <c r="V657">
        <v>652</v>
      </c>
      <c r="W657">
        <f>PMTable!O655</f>
        <v>0.66942881271594235</v>
      </c>
      <c r="X657">
        <f t="shared" si="128"/>
        <v>1</v>
      </c>
      <c r="Y657">
        <f>PMTable!P655</f>
        <v>0.84262249588702709</v>
      </c>
      <c r="Z657">
        <f t="shared" si="129"/>
        <v>0</v>
      </c>
      <c r="AA657">
        <f>PMTable!Q655</f>
        <v>0.94414397377159298</v>
      </c>
      <c r="AB657">
        <f t="shared" si="130"/>
        <v>0</v>
      </c>
      <c r="AC657">
        <f>PMTable!R655</f>
        <v>0.97218995037979949</v>
      </c>
      <c r="AD657">
        <f t="shared" si="131"/>
        <v>0</v>
      </c>
    </row>
    <row r="658" spans="2:30" x14ac:dyDescent="0.25">
      <c r="B658">
        <v>653</v>
      </c>
      <c r="C658">
        <f>PMTable!W656</f>
        <v>1700</v>
      </c>
      <c r="D658">
        <f t="shared" si="120"/>
        <v>1</v>
      </c>
      <c r="E658">
        <f>PMTable!X656</f>
        <v>3600</v>
      </c>
      <c r="F658">
        <f t="shared" si="121"/>
        <v>1</v>
      </c>
      <c r="G658">
        <f>PMTable!Y656</f>
        <v>3400</v>
      </c>
      <c r="H658">
        <f t="shared" si="122"/>
        <v>1</v>
      </c>
      <c r="I658">
        <f>PMTable!Z656</f>
        <v>2500</v>
      </c>
      <c r="J658">
        <f t="shared" si="123"/>
        <v>1</v>
      </c>
      <c r="L658">
        <v>653</v>
      </c>
      <c r="M658">
        <f>PMTable!AE656</f>
        <v>44.624430318309862</v>
      </c>
      <c r="N658">
        <f t="shared" si="124"/>
        <v>1</v>
      </c>
      <c r="O658">
        <f>PMTable!AF656</f>
        <v>32</v>
      </c>
      <c r="P658">
        <f t="shared" si="125"/>
        <v>1</v>
      </c>
      <c r="Q658">
        <f>PMTable!AG656</f>
        <v>79.237936045980234</v>
      </c>
      <c r="R658">
        <f t="shared" si="126"/>
        <v>0</v>
      </c>
      <c r="S658">
        <f>PMTable!AH656</f>
        <v>0</v>
      </c>
      <c r="T658">
        <f t="shared" si="127"/>
        <v>1</v>
      </c>
      <c r="V658">
        <v>653</v>
      </c>
      <c r="W658">
        <f>PMTable!O656</f>
        <v>0.77121456749840578</v>
      </c>
      <c r="X658">
        <f t="shared" si="128"/>
        <v>0</v>
      </c>
      <c r="Y658">
        <f>PMTable!P656</f>
        <v>0.87763061357528205</v>
      </c>
      <c r="Z658">
        <f t="shared" si="129"/>
        <v>0</v>
      </c>
      <c r="AA658">
        <f>PMTable!Q656</f>
        <v>0.75598516709660035</v>
      </c>
      <c r="AB658">
        <f t="shared" si="130"/>
        <v>0</v>
      </c>
      <c r="AC658">
        <f>PMTable!R656</f>
        <v>1</v>
      </c>
      <c r="AD658">
        <f t="shared" si="131"/>
        <v>0</v>
      </c>
    </row>
    <row r="659" spans="2:30" x14ac:dyDescent="0.25">
      <c r="B659">
        <v>654</v>
      </c>
      <c r="C659">
        <f>PMTable!W657</f>
        <v>1700</v>
      </c>
      <c r="D659">
        <f t="shared" si="120"/>
        <v>1</v>
      </c>
      <c r="E659">
        <f>PMTable!X657</f>
        <v>2600</v>
      </c>
      <c r="F659">
        <f t="shared" si="121"/>
        <v>1</v>
      </c>
      <c r="G659">
        <f>PMTable!Y657</f>
        <v>3000</v>
      </c>
      <c r="H659">
        <f t="shared" si="122"/>
        <v>1</v>
      </c>
      <c r="I659">
        <f>PMTable!Z657</f>
        <v>3600</v>
      </c>
      <c r="J659">
        <f t="shared" si="123"/>
        <v>1</v>
      </c>
      <c r="L659">
        <v>654</v>
      </c>
      <c r="M659">
        <f>PMTable!AE657</f>
        <v>41.035810029005944</v>
      </c>
      <c r="N659">
        <f t="shared" si="124"/>
        <v>1</v>
      </c>
      <c r="O659">
        <f>PMTable!AF657</f>
        <v>22</v>
      </c>
      <c r="P659">
        <f t="shared" si="125"/>
        <v>1</v>
      </c>
      <c r="Q659">
        <f>PMTable!AG657</f>
        <v>69.212380891166674</v>
      </c>
      <c r="R659">
        <f t="shared" si="126"/>
        <v>0</v>
      </c>
      <c r="S659">
        <f>PMTable!AH657</f>
        <v>4.4301221653675045</v>
      </c>
      <c r="T659">
        <f t="shared" si="127"/>
        <v>1</v>
      </c>
      <c r="V659">
        <v>654</v>
      </c>
      <c r="W659">
        <f>PMTable!O657</f>
        <v>0.75807015025974356</v>
      </c>
      <c r="X659">
        <f t="shared" si="128"/>
        <v>0</v>
      </c>
      <c r="Y659">
        <f>PMTable!P657</f>
        <v>0.94287623068365145</v>
      </c>
      <c r="Z659">
        <f t="shared" si="129"/>
        <v>0</v>
      </c>
      <c r="AA659">
        <f>PMTable!Q657</f>
        <v>0.83304261963337167</v>
      </c>
      <c r="AB659">
        <f t="shared" si="130"/>
        <v>0</v>
      </c>
      <c r="AC659">
        <f>PMTable!R657</f>
        <v>0.98846376294272131</v>
      </c>
      <c r="AD659">
        <f t="shared" si="131"/>
        <v>0</v>
      </c>
    </row>
    <row r="660" spans="2:30" x14ac:dyDescent="0.25">
      <c r="B660">
        <v>655</v>
      </c>
      <c r="C660">
        <f>PMTable!W658</f>
        <v>1850</v>
      </c>
      <c r="D660">
        <f t="shared" si="120"/>
        <v>1</v>
      </c>
      <c r="E660">
        <f>PMTable!X658</f>
        <v>2600</v>
      </c>
      <c r="F660">
        <f t="shared" si="121"/>
        <v>1</v>
      </c>
      <c r="G660">
        <f>PMTable!Y658</f>
        <v>2600</v>
      </c>
      <c r="H660">
        <f t="shared" si="122"/>
        <v>1</v>
      </c>
      <c r="I660">
        <f>PMTable!Z658</f>
        <v>4700</v>
      </c>
      <c r="J660">
        <f t="shared" si="123"/>
        <v>1</v>
      </c>
      <c r="L660">
        <v>655</v>
      </c>
      <c r="M660">
        <f>PMTable!AE658</f>
        <v>79.845696066087839</v>
      </c>
      <c r="N660">
        <f t="shared" si="124"/>
        <v>0</v>
      </c>
      <c r="O660">
        <f>PMTable!AF658</f>
        <v>48.747783789973901</v>
      </c>
      <c r="P660">
        <f t="shared" si="125"/>
        <v>1</v>
      </c>
      <c r="Q660">
        <f>PMTable!AG658</f>
        <v>36.58833042003512</v>
      </c>
      <c r="R660">
        <f t="shared" si="126"/>
        <v>1</v>
      </c>
      <c r="S660">
        <f>PMTable!AH658</f>
        <v>13.722579616350568</v>
      </c>
      <c r="T660">
        <f t="shared" si="127"/>
        <v>1</v>
      </c>
      <c r="V660">
        <v>655</v>
      </c>
      <c r="W660">
        <f>PMTable!O658</f>
        <v>0.72876981214324887</v>
      </c>
      <c r="X660">
        <f t="shared" si="128"/>
        <v>0</v>
      </c>
      <c r="Y660">
        <f>PMTable!P658</f>
        <v>0.89998044681238598</v>
      </c>
      <c r="Z660">
        <f t="shared" si="129"/>
        <v>0</v>
      </c>
      <c r="AA660">
        <f>PMTable!Q658</f>
        <v>0.89754368541607621</v>
      </c>
      <c r="AB660">
        <f t="shared" si="130"/>
        <v>0</v>
      </c>
      <c r="AC660">
        <f>PMTable!R658</f>
        <v>0.96813029911453863</v>
      </c>
      <c r="AD660">
        <f t="shared" si="131"/>
        <v>0</v>
      </c>
    </row>
    <row r="661" spans="2:30" x14ac:dyDescent="0.25">
      <c r="B661">
        <v>656</v>
      </c>
      <c r="C661">
        <f>PMTable!W659</f>
        <v>800</v>
      </c>
      <c r="D661">
        <f t="shared" si="120"/>
        <v>1</v>
      </c>
      <c r="E661">
        <f>PMTable!X659</f>
        <v>2800</v>
      </c>
      <c r="F661">
        <f t="shared" si="121"/>
        <v>1</v>
      </c>
      <c r="G661">
        <f>PMTable!Y659</f>
        <v>1800</v>
      </c>
      <c r="H661">
        <f t="shared" si="122"/>
        <v>1</v>
      </c>
      <c r="I661">
        <f>PMTable!Z659</f>
        <v>2500</v>
      </c>
      <c r="J661">
        <f t="shared" si="123"/>
        <v>1</v>
      </c>
      <c r="L661">
        <v>656</v>
      </c>
      <c r="M661">
        <f>PMTable!AE659</f>
        <v>25.114763607688452</v>
      </c>
      <c r="N661">
        <f t="shared" si="124"/>
        <v>1</v>
      </c>
      <c r="O661">
        <f>PMTable!AF659</f>
        <v>53.042162161417075</v>
      </c>
      <c r="P661">
        <f t="shared" si="125"/>
        <v>1</v>
      </c>
      <c r="Q661">
        <f>PMTable!AG659</f>
        <v>16.810183217524521</v>
      </c>
      <c r="R661">
        <f t="shared" si="126"/>
        <v>1</v>
      </c>
      <c r="S661">
        <f>PMTable!AH659</f>
        <v>0</v>
      </c>
      <c r="T661">
        <f t="shared" si="127"/>
        <v>1</v>
      </c>
      <c r="V661">
        <v>656</v>
      </c>
      <c r="W661">
        <f>PMTable!O659</f>
        <v>0.89489266513904131</v>
      </c>
      <c r="X661">
        <f t="shared" si="128"/>
        <v>0</v>
      </c>
      <c r="Y661">
        <f>PMTable!P659</f>
        <v>0.89568655346504422</v>
      </c>
      <c r="Z661">
        <f t="shared" si="129"/>
        <v>0</v>
      </c>
      <c r="AA661">
        <f>PMTable!Q659</f>
        <v>0.94986096339455117</v>
      </c>
      <c r="AB661">
        <f t="shared" si="130"/>
        <v>0</v>
      </c>
      <c r="AC661">
        <f>PMTable!R659</f>
        <v>1</v>
      </c>
      <c r="AD661">
        <f t="shared" si="131"/>
        <v>0</v>
      </c>
    </row>
    <row r="662" spans="2:30" x14ac:dyDescent="0.25">
      <c r="B662">
        <v>657</v>
      </c>
      <c r="C662">
        <f>PMTable!W660</f>
        <v>2150</v>
      </c>
      <c r="D662">
        <f t="shared" si="120"/>
        <v>1</v>
      </c>
      <c r="E662">
        <f>PMTable!X660</f>
        <v>3600</v>
      </c>
      <c r="F662">
        <f t="shared" si="121"/>
        <v>1</v>
      </c>
      <c r="G662">
        <f>PMTable!Y660</f>
        <v>1400</v>
      </c>
      <c r="H662">
        <f t="shared" si="122"/>
        <v>1</v>
      </c>
      <c r="I662">
        <f>PMTable!Z660</f>
        <v>3600</v>
      </c>
      <c r="J662">
        <f t="shared" si="123"/>
        <v>1</v>
      </c>
      <c r="L662">
        <v>657</v>
      </c>
      <c r="M662">
        <f>PMTable!AE660</f>
        <v>105.87082492709004</v>
      </c>
      <c r="N662">
        <f t="shared" si="124"/>
        <v>0</v>
      </c>
      <c r="O662">
        <f>PMTable!AF660</f>
        <v>42.517585975765989</v>
      </c>
      <c r="P662">
        <f t="shared" si="125"/>
        <v>1</v>
      </c>
      <c r="Q662">
        <f>PMTable!AG660</f>
        <v>12.498207533491478</v>
      </c>
      <c r="R662">
        <f t="shared" si="126"/>
        <v>1</v>
      </c>
      <c r="S662">
        <f>PMTable!AH660</f>
        <v>6.2261588972396602</v>
      </c>
      <c r="T662">
        <f t="shared" si="127"/>
        <v>1</v>
      </c>
      <c r="V662">
        <v>657</v>
      </c>
      <c r="W662">
        <f>PMTable!O660</f>
        <v>0.68179073111235289</v>
      </c>
      <c r="X662">
        <f t="shared" si="128"/>
        <v>1</v>
      </c>
      <c r="Y662">
        <f>PMTable!P660</f>
        <v>0.86743842672265603</v>
      </c>
      <c r="Z662">
        <f t="shared" si="129"/>
        <v>0</v>
      </c>
      <c r="AA662">
        <f>PMTable!Q660</f>
        <v>0.9676096693424423</v>
      </c>
      <c r="AB662">
        <f t="shared" si="130"/>
        <v>0</v>
      </c>
      <c r="AC662">
        <f>PMTable!R660</f>
        <v>0.98549687629044158</v>
      </c>
      <c r="AD662">
        <f t="shared" si="131"/>
        <v>0</v>
      </c>
    </row>
    <row r="663" spans="2:30" x14ac:dyDescent="0.25">
      <c r="B663">
        <v>658</v>
      </c>
      <c r="C663">
        <f>PMTable!W661</f>
        <v>1100</v>
      </c>
      <c r="D663">
        <f t="shared" si="120"/>
        <v>1</v>
      </c>
      <c r="E663">
        <f>PMTable!X661</f>
        <v>2400</v>
      </c>
      <c r="F663">
        <f t="shared" si="121"/>
        <v>1</v>
      </c>
      <c r="G663">
        <f>PMTable!Y661</f>
        <v>3000</v>
      </c>
      <c r="H663">
        <f t="shared" si="122"/>
        <v>1</v>
      </c>
      <c r="I663">
        <f>PMTable!Z661</f>
        <v>3600</v>
      </c>
      <c r="J663">
        <f t="shared" si="123"/>
        <v>1</v>
      </c>
      <c r="L663">
        <v>658</v>
      </c>
      <c r="M663">
        <f>PMTable!AE661</f>
        <v>15.789168365687509</v>
      </c>
      <c r="N663">
        <f t="shared" si="124"/>
        <v>1</v>
      </c>
      <c r="O663">
        <f>PMTable!AF661</f>
        <v>33.590802989267026</v>
      </c>
      <c r="P663">
        <f t="shared" si="125"/>
        <v>1</v>
      </c>
      <c r="Q663">
        <f>PMTable!AG661</f>
        <v>53.407037607660115</v>
      </c>
      <c r="R663">
        <f t="shared" si="126"/>
        <v>1</v>
      </c>
      <c r="S663">
        <f>PMTable!AH661</f>
        <v>2</v>
      </c>
      <c r="T663">
        <f t="shared" si="127"/>
        <v>1</v>
      </c>
      <c r="V663">
        <v>658</v>
      </c>
      <c r="W663">
        <f>PMTable!O661</f>
        <v>0.88325878478078346</v>
      </c>
      <c r="X663">
        <f t="shared" si="128"/>
        <v>0</v>
      </c>
      <c r="Y663">
        <f>PMTable!P661</f>
        <v>0.89143615333490156</v>
      </c>
      <c r="Z663">
        <f t="shared" si="129"/>
        <v>0</v>
      </c>
      <c r="AA663">
        <f>PMTable!Q661</f>
        <v>0.83108889113047302</v>
      </c>
      <c r="AB663">
        <f t="shared" si="130"/>
        <v>0</v>
      </c>
      <c r="AC663">
        <f>PMTable!R661</f>
        <v>0.99028321040478873</v>
      </c>
      <c r="AD663">
        <f t="shared" si="131"/>
        <v>0</v>
      </c>
    </row>
    <row r="664" spans="2:30" x14ac:dyDescent="0.25">
      <c r="B664">
        <v>659</v>
      </c>
      <c r="C664">
        <f>PMTable!W662</f>
        <v>1850</v>
      </c>
      <c r="D664">
        <f t="shared" si="120"/>
        <v>1</v>
      </c>
      <c r="E664">
        <f>PMTable!X662</f>
        <v>4200</v>
      </c>
      <c r="F664">
        <f t="shared" si="121"/>
        <v>1</v>
      </c>
      <c r="G664">
        <f>PMTable!Y662</f>
        <v>1800</v>
      </c>
      <c r="H664">
        <f t="shared" si="122"/>
        <v>1</v>
      </c>
      <c r="I664">
        <f>PMTable!Z662</f>
        <v>3600</v>
      </c>
      <c r="J664">
        <f t="shared" si="123"/>
        <v>1</v>
      </c>
      <c r="L664">
        <v>659</v>
      </c>
      <c r="M664">
        <f>PMTable!AE662</f>
        <v>93.981033873214713</v>
      </c>
      <c r="N664">
        <f t="shared" si="124"/>
        <v>0</v>
      </c>
      <c r="O664">
        <f>PMTable!AF662</f>
        <v>38</v>
      </c>
      <c r="P664">
        <f t="shared" si="125"/>
        <v>1</v>
      </c>
      <c r="Q664">
        <f>PMTable!AG662</f>
        <v>25.33035088193752</v>
      </c>
      <c r="R664">
        <f t="shared" si="126"/>
        <v>1</v>
      </c>
      <c r="S664">
        <f>PMTable!AH662</f>
        <v>4.905903153457543</v>
      </c>
      <c r="T664">
        <f t="shared" si="127"/>
        <v>1</v>
      </c>
      <c r="V664">
        <v>659</v>
      </c>
      <c r="W664">
        <f>PMTable!O662</f>
        <v>0.71924485781953174</v>
      </c>
      <c r="X664">
        <f t="shared" si="128"/>
        <v>0</v>
      </c>
      <c r="Y664">
        <f>PMTable!P662</f>
        <v>0.80061175990820266</v>
      </c>
      <c r="Z664">
        <f t="shared" si="129"/>
        <v>0</v>
      </c>
      <c r="AA664">
        <f>PMTable!Q662</f>
        <v>0.92491665120238209</v>
      </c>
      <c r="AB664">
        <f t="shared" si="130"/>
        <v>0</v>
      </c>
      <c r="AC664">
        <f>PMTable!R662</f>
        <v>0.98469250934198238</v>
      </c>
      <c r="AD664">
        <f t="shared" si="131"/>
        <v>0</v>
      </c>
    </row>
    <row r="665" spans="2:30" x14ac:dyDescent="0.25">
      <c r="B665">
        <v>660</v>
      </c>
      <c r="C665">
        <f>PMTable!W663</f>
        <v>1100</v>
      </c>
      <c r="D665">
        <f t="shared" si="120"/>
        <v>1</v>
      </c>
      <c r="E665">
        <f>PMTable!X663</f>
        <v>3400</v>
      </c>
      <c r="F665">
        <f t="shared" si="121"/>
        <v>1</v>
      </c>
      <c r="G665">
        <f>PMTable!Y663</f>
        <v>2200</v>
      </c>
      <c r="H665">
        <f t="shared" si="122"/>
        <v>1</v>
      </c>
      <c r="I665">
        <f>PMTable!Z663</f>
        <v>3600</v>
      </c>
      <c r="J665">
        <f t="shared" si="123"/>
        <v>1</v>
      </c>
      <c r="L665">
        <v>660</v>
      </c>
      <c r="M665">
        <f>PMTable!AE663</f>
        <v>44.899169516237095</v>
      </c>
      <c r="N665">
        <f t="shared" si="124"/>
        <v>1</v>
      </c>
      <c r="O665">
        <f>PMTable!AF663</f>
        <v>39.166190757532618</v>
      </c>
      <c r="P665">
        <f t="shared" si="125"/>
        <v>1</v>
      </c>
      <c r="Q665">
        <f>PMTable!AG663</f>
        <v>45.435824134812684</v>
      </c>
      <c r="R665">
        <f t="shared" si="126"/>
        <v>1</v>
      </c>
      <c r="S665">
        <f>PMTable!AH663</f>
        <v>7.2523813512437236</v>
      </c>
      <c r="T665">
        <f t="shared" si="127"/>
        <v>1</v>
      </c>
      <c r="V665">
        <v>660</v>
      </c>
      <c r="W665">
        <f>PMTable!O663</f>
        <v>0.85587305013793791</v>
      </c>
      <c r="X665">
        <f t="shared" si="128"/>
        <v>0</v>
      </c>
      <c r="Y665">
        <f>PMTable!P663</f>
        <v>0.88345239917698182</v>
      </c>
      <c r="Z665">
        <f t="shared" si="129"/>
        <v>0</v>
      </c>
      <c r="AA665">
        <f>PMTable!Q663</f>
        <v>0.8965185589691701</v>
      </c>
      <c r="AB665">
        <f t="shared" si="130"/>
        <v>0</v>
      </c>
      <c r="AC665">
        <f>PMTable!R663</f>
        <v>0.98404885712137247</v>
      </c>
      <c r="AD665">
        <f t="shared" si="131"/>
        <v>0</v>
      </c>
    </row>
    <row r="666" spans="2:30" x14ac:dyDescent="0.25">
      <c r="B666">
        <v>661</v>
      </c>
      <c r="C666">
        <f>PMTable!W664</f>
        <v>2300</v>
      </c>
      <c r="D666">
        <f t="shared" si="120"/>
        <v>1</v>
      </c>
      <c r="E666">
        <f>PMTable!X664</f>
        <v>2800</v>
      </c>
      <c r="F666">
        <f t="shared" si="121"/>
        <v>1</v>
      </c>
      <c r="G666">
        <f>PMTable!Y664</f>
        <v>1800</v>
      </c>
      <c r="H666">
        <f t="shared" si="122"/>
        <v>1</v>
      </c>
      <c r="I666">
        <f>PMTable!Z664</f>
        <v>3600</v>
      </c>
      <c r="J666">
        <f t="shared" si="123"/>
        <v>1</v>
      </c>
      <c r="L666">
        <v>661</v>
      </c>
      <c r="M666">
        <f>PMTable!AE664</f>
        <v>65.22816179106907</v>
      </c>
      <c r="N666">
        <f t="shared" si="124"/>
        <v>0</v>
      </c>
      <c r="O666">
        <f>PMTable!AF664</f>
        <v>24.09133516210165</v>
      </c>
      <c r="P666">
        <f t="shared" si="125"/>
        <v>1</v>
      </c>
      <c r="Q666">
        <f>PMTable!AG664</f>
        <v>13.77087482153649</v>
      </c>
      <c r="R666">
        <f t="shared" si="126"/>
        <v>1</v>
      </c>
      <c r="S666">
        <f>PMTable!AH664</f>
        <v>7.6972269364575352</v>
      </c>
      <c r="T666">
        <f t="shared" si="127"/>
        <v>1</v>
      </c>
      <c r="V666">
        <v>661</v>
      </c>
      <c r="W666">
        <f>PMTable!O664</f>
        <v>0.65966368134982944</v>
      </c>
      <c r="X666">
        <f t="shared" si="128"/>
        <v>1</v>
      </c>
      <c r="Y666">
        <f>PMTable!P664</f>
        <v>0.8674398007587093</v>
      </c>
      <c r="Z666">
        <f t="shared" si="129"/>
        <v>0</v>
      </c>
      <c r="AA666">
        <f>PMTable!Q664</f>
        <v>0.95864667872896692</v>
      </c>
      <c r="AB666">
        <f t="shared" si="130"/>
        <v>0</v>
      </c>
      <c r="AC666">
        <f>PMTable!R664</f>
        <v>0.98252310400486331</v>
      </c>
      <c r="AD666">
        <f t="shared" si="131"/>
        <v>0</v>
      </c>
    </row>
    <row r="667" spans="2:30" x14ac:dyDescent="0.25">
      <c r="B667">
        <v>662</v>
      </c>
      <c r="C667">
        <f>PMTable!W665</f>
        <v>1100</v>
      </c>
      <c r="D667">
        <f t="shared" si="120"/>
        <v>1</v>
      </c>
      <c r="E667">
        <f>PMTable!X665</f>
        <v>1800</v>
      </c>
      <c r="F667">
        <f t="shared" si="121"/>
        <v>1</v>
      </c>
      <c r="G667">
        <f>PMTable!Y665</f>
        <v>3000</v>
      </c>
      <c r="H667">
        <f t="shared" si="122"/>
        <v>1</v>
      </c>
      <c r="I667">
        <f>PMTable!Z665</f>
        <v>3600</v>
      </c>
      <c r="J667">
        <f t="shared" si="123"/>
        <v>1</v>
      </c>
      <c r="L667">
        <v>662</v>
      </c>
      <c r="M667">
        <f>PMTable!AE665</f>
        <v>12</v>
      </c>
      <c r="N667">
        <f t="shared" si="124"/>
        <v>1</v>
      </c>
      <c r="O667">
        <f>PMTable!AF665</f>
        <v>25.582786062204374</v>
      </c>
      <c r="P667">
        <f t="shared" si="125"/>
        <v>1</v>
      </c>
      <c r="Q667">
        <f>PMTable!AG665</f>
        <v>32.659110608532494</v>
      </c>
      <c r="R667">
        <f t="shared" si="126"/>
        <v>1</v>
      </c>
      <c r="S667">
        <f>PMTable!AH665</f>
        <v>7.9499604290691943</v>
      </c>
      <c r="T667">
        <f t="shared" si="127"/>
        <v>1</v>
      </c>
      <c r="V667">
        <v>662</v>
      </c>
      <c r="W667">
        <f>PMTable!O665</f>
        <v>0.88898169238934144</v>
      </c>
      <c r="X667">
        <f t="shared" si="128"/>
        <v>0</v>
      </c>
      <c r="Y667">
        <f>PMTable!P665</f>
        <v>0.91870547236165012</v>
      </c>
      <c r="Z667">
        <f t="shared" si="129"/>
        <v>0</v>
      </c>
      <c r="AA667">
        <f>PMTable!Q665</f>
        <v>0.87704798440403975</v>
      </c>
      <c r="AB667">
        <f t="shared" si="130"/>
        <v>0</v>
      </c>
      <c r="AC667">
        <f>PMTable!R665</f>
        <v>0.98081385925455666</v>
      </c>
      <c r="AD667">
        <f t="shared" si="131"/>
        <v>0</v>
      </c>
    </row>
    <row r="668" spans="2:30" x14ac:dyDescent="0.25">
      <c r="B668">
        <v>663</v>
      </c>
      <c r="C668">
        <f>PMTable!W666</f>
        <v>2150</v>
      </c>
      <c r="D668">
        <f t="shared" si="120"/>
        <v>1</v>
      </c>
      <c r="E668">
        <f>PMTable!X666</f>
        <v>2000</v>
      </c>
      <c r="F668">
        <f t="shared" si="121"/>
        <v>1</v>
      </c>
      <c r="G668">
        <f>PMTable!Y666</f>
        <v>3400</v>
      </c>
      <c r="H668">
        <f t="shared" si="122"/>
        <v>1</v>
      </c>
      <c r="I668">
        <f>PMTable!Z666</f>
        <v>3600</v>
      </c>
      <c r="J668">
        <f t="shared" si="123"/>
        <v>1</v>
      </c>
      <c r="L668">
        <v>663</v>
      </c>
      <c r="M668">
        <f>PMTable!AE666</f>
        <v>93.123450367000473</v>
      </c>
      <c r="N668">
        <f t="shared" si="124"/>
        <v>0</v>
      </c>
      <c r="O668">
        <f>PMTable!AF666</f>
        <v>18.175967247174118</v>
      </c>
      <c r="P668">
        <f t="shared" si="125"/>
        <v>1</v>
      </c>
      <c r="Q668">
        <f>PMTable!AG666</f>
        <v>47.400962025768798</v>
      </c>
      <c r="R668">
        <f t="shared" si="126"/>
        <v>1</v>
      </c>
      <c r="S668">
        <f>PMTable!AH666</f>
        <v>2</v>
      </c>
      <c r="T668">
        <f t="shared" si="127"/>
        <v>1</v>
      </c>
      <c r="V668">
        <v>663</v>
      </c>
      <c r="W668">
        <f>PMTable!O666</f>
        <v>0.65914652726012313</v>
      </c>
      <c r="X668">
        <f t="shared" si="128"/>
        <v>1</v>
      </c>
      <c r="Y668">
        <f>PMTable!P666</f>
        <v>0.95937366513035127</v>
      </c>
      <c r="Z668">
        <f t="shared" si="129"/>
        <v>0</v>
      </c>
      <c r="AA668">
        <f>PMTable!Q666</f>
        <v>0.83944277903555076</v>
      </c>
      <c r="AB668">
        <f t="shared" si="130"/>
        <v>0</v>
      </c>
      <c r="AC668">
        <f>PMTable!R666</f>
        <v>0.99216728910652274</v>
      </c>
      <c r="AD668">
        <f t="shared" si="131"/>
        <v>0</v>
      </c>
    </row>
    <row r="669" spans="2:30" x14ac:dyDescent="0.25">
      <c r="B669">
        <v>664</v>
      </c>
      <c r="C669">
        <f>PMTable!W667</f>
        <v>2150</v>
      </c>
      <c r="D669">
        <f t="shared" si="120"/>
        <v>1</v>
      </c>
      <c r="E669">
        <f>PMTable!X667</f>
        <v>2200</v>
      </c>
      <c r="F669">
        <f t="shared" si="121"/>
        <v>1</v>
      </c>
      <c r="G669">
        <f>PMTable!Y667</f>
        <v>2200</v>
      </c>
      <c r="H669">
        <f t="shared" si="122"/>
        <v>1</v>
      </c>
      <c r="I669">
        <f>PMTable!Z667</f>
        <v>2500</v>
      </c>
      <c r="J669">
        <f t="shared" si="123"/>
        <v>1</v>
      </c>
      <c r="L669">
        <v>664</v>
      </c>
      <c r="M669">
        <f>PMTable!AE667</f>
        <v>26</v>
      </c>
      <c r="N669">
        <f t="shared" si="124"/>
        <v>1</v>
      </c>
      <c r="O669">
        <f>PMTable!AF667</f>
        <v>31.763572583722816</v>
      </c>
      <c r="P669">
        <f t="shared" si="125"/>
        <v>1</v>
      </c>
      <c r="Q669">
        <f>PMTable!AG667</f>
        <v>27.520885141147627</v>
      </c>
      <c r="R669">
        <f t="shared" si="126"/>
        <v>1</v>
      </c>
      <c r="S669">
        <f>PMTable!AH667</f>
        <v>0</v>
      </c>
      <c r="T669">
        <f t="shared" si="127"/>
        <v>1</v>
      </c>
      <c r="V669">
        <v>664</v>
      </c>
      <c r="W669">
        <f>PMTable!O667</f>
        <v>0.68889573759356848</v>
      </c>
      <c r="X669">
        <f t="shared" si="128"/>
        <v>1</v>
      </c>
      <c r="Y669">
        <f>PMTable!P667</f>
        <v>0.90397811903260172</v>
      </c>
      <c r="Z669">
        <f t="shared" si="129"/>
        <v>0</v>
      </c>
      <c r="AA669">
        <f>PMTable!Q667</f>
        <v>0.93525167407785847</v>
      </c>
      <c r="AB669">
        <f t="shared" si="130"/>
        <v>0</v>
      </c>
      <c r="AC669">
        <f>PMTable!R667</f>
        <v>1</v>
      </c>
      <c r="AD669">
        <f t="shared" si="131"/>
        <v>0</v>
      </c>
    </row>
    <row r="670" spans="2:30" x14ac:dyDescent="0.25">
      <c r="B670">
        <v>665</v>
      </c>
      <c r="C670">
        <f>PMTable!W668</f>
        <v>1700</v>
      </c>
      <c r="D670">
        <f t="shared" si="120"/>
        <v>1</v>
      </c>
      <c r="E670">
        <f>PMTable!X668</f>
        <v>3000</v>
      </c>
      <c r="F670">
        <f t="shared" si="121"/>
        <v>1</v>
      </c>
      <c r="G670">
        <f>PMTable!Y668</f>
        <v>2600</v>
      </c>
      <c r="H670">
        <f t="shared" si="122"/>
        <v>1</v>
      </c>
      <c r="I670">
        <f>PMTable!Z668</f>
        <v>4700</v>
      </c>
      <c r="J670">
        <f t="shared" si="123"/>
        <v>1</v>
      </c>
      <c r="L670">
        <v>665</v>
      </c>
      <c r="M670">
        <f>PMTable!AE668</f>
        <v>63.090893709353118</v>
      </c>
      <c r="N670">
        <f t="shared" si="124"/>
        <v>0</v>
      </c>
      <c r="O670">
        <f>PMTable!AF668</f>
        <v>42.570354303270868</v>
      </c>
      <c r="P670">
        <f t="shared" si="125"/>
        <v>1</v>
      </c>
      <c r="Q670">
        <f>PMTable!AG668</f>
        <v>13.391282144310239</v>
      </c>
      <c r="R670">
        <f t="shared" si="126"/>
        <v>1</v>
      </c>
      <c r="S670">
        <f>PMTable!AH668</f>
        <v>5.7645911008134672</v>
      </c>
      <c r="T670">
        <f t="shared" si="127"/>
        <v>1</v>
      </c>
      <c r="V670">
        <v>665</v>
      </c>
      <c r="W670">
        <f>PMTable!O668</f>
        <v>0.75417602239069881</v>
      </c>
      <c r="X670">
        <f t="shared" si="128"/>
        <v>0</v>
      </c>
      <c r="Y670">
        <f>PMTable!P668</f>
        <v>0.87745024085872747</v>
      </c>
      <c r="Z670">
        <f t="shared" si="129"/>
        <v>0</v>
      </c>
      <c r="AA670">
        <f>PMTable!Q668</f>
        <v>0.93631368589183239</v>
      </c>
      <c r="AB670">
        <f t="shared" si="130"/>
        <v>0</v>
      </c>
      <c r="AC670">
        <f>PMTable!R668</f>
        <v>0.97613824853903119</v>
      </c>
      <c r="AD670">
        <f t="shared" si="131"/>
        <v>0</v>
      </c>
    </row>
    <row r="671" spans="2:30" x14ac:dyDescent="0.25">
      <c r="B671">
        <v>666</v>
      </c>
      <c r="C671">
        <f>PMTable!W669</f>
        <v>2600</v>
      </c>
      <c r="D671">
        <f t="shared" si="120"/>
        <v>1</v>
      </c>
      <c r="E671">
        <f>PMTable!X669</f>
        <v>5200</v>
      </c>
      <c r="F671">
        <f t="shared" si="121"/>
        <v>0</v>
      </c>
      <c r="G671">
        <f>PMTable!Y669</f>
        <v>2200</v>
      </c>
      <c r="H671">
        <f t="shared" si="122"/>
        <v>1</v>
      </c>
      <c r="I671">
        <f>PMTable!Z669</f>
        <v>2500</v>
      </c>
      <c r="J671">
        <f t="shared" si="123"/>
        <v>1</v>
      </c>
      <c r="L671">
        <v>666</v>
      </c>
      <c r="M671">
        <f>PMTable!AE669</f>
        <v>32</v>
      </c>
      <c r="N671">
        <f t="shared" si="124"/>
        <v>1</v>
      </c>
      <c r="O671">
        <f>PMTable!AF669</f>
        <v>85.822574303690502</v>
      </c>
      <c r="P671">
        <f t="shared" si="125"/>
        <v>0</v>
      </c>
      <c r="Q671">
        <f>PMTable!AG669</f>
        <v>35.771992959967818</v>
      </c>
      <c r="R671">
        <f t="shared" si="126"/>
        <v>1</v>
      </c>
      <c r="S671">
        <f>PMTable!AH669</f>
        <v>0</v>
      </c>
      <c r="T671">
        <f t="shared" si="127"/>
        <v>1</v>
      </c>
      <c r="V671">
        <v>666</v>
      </c>
      <c r="W671">
        <f>PMTable!O669</f>
        <v>0.67380985724780174</v>
      </c>
      <c r="X671">
        <f t="shared" si="128"/>
        <v>1</v>
      </c>
      <c r="Y671">
        <f>PMTable!P669</f>
        <v>0.75926646163915545</v>
      </c>
      <c r="Z671">
        <f t="shared" si="129"/>
        <v>0</v>
      </c>
      <c r="AA671">
        <f>PMTable!Q669</f>
        <v>0.90608257809496229</v>
      </c>
      <c r="AB671">
        <f t="shared" si="130"/>
        <v>0</v>
      </c>
      <c r="AC671">
        <f>PMTable!R669</f>
        <v>1</v>
      </c>
      <c r="AD671">
        <f t="shared" si="131"/>
        <v>0</v>
      </c>
    </row>
    <row r="672" spans="2:30" x14ac:dyDescent="0.25">
      <c r="B672">
        <v>667</v>
      </c>
      <c r="C672">
        <f>PMTable!W670</f>
        <v>2150</v>
      </c>
      <c r="D672">
        <f t="shared" si="120"/>
        <v>1</v>
      </c>
      <c r="E672">
        <f>PMTable!X670</f>
        <v>2800</v>
      </c>
      <c r="F672">
        <f t="shared" si="121"/>
        <v>1</v>
      </c>
      <c r="G672">
        <f>PMTable!Y670</f>
        <v>1400</v>
      </c>
      <c r="H672">
        <f t="shared" si="122"/>
        <v>1</v>
      </c>
      <c r="I672">
        <f>PMTable!Z670</f>
        <v>3600</v>
      </c>
      <c r="J672">
        <f t="shared" si="123"/>
        <v>1</v>
      </c>
      <c r="L672">
        <v>667</v>
      </c>
      <c r="M672">
        <f>PMTable!AE670</f>
        <v>52.651149443971462</v>
      </c>
      <c r="N672">
        <f t="shared" si="124"/>
        <v>1</v>
      </c>
      <c r="O672">
        <f>PMTable!AF670</f>
        <v>24</v>
      </c>
      <c r="P672">
        <f t="shared" si="125"/>
        <v>1</v>
      </c>
      <c r="Q672">
        <f>PMTable!AG670</f>
        <v>14.237307920905373</v>
      </c>
      <c r="R672">
        <f t="shared" si="126"/>
        <v>1</v>
      </c>
      <c r="S672">
        <f>PMTable!AH670</f>
        <v>4.6875210751866652</v>
      </c>
      <c r="T672">
        <f t="shared" si="127"/>
        <v>1</v>
      </c>
      <c r="V672">
        <v>667</v>
      </c>
      <c r="W672">
        <f>PMTable!O670</f>
        <v>0.71328306653353579</v>
      </c>
      <c r="X672">
        <f t="shared" si="128"/>
        <v>0</v>
      </c>
      <c r="Y672">
        <f>PMTable!P670</f>
        <v>0.87492426745053409</v>
      </c>
      <c r="Z672">
        <f t="shared" si="129"/>
        <v>0</v>
      </c>
      <c r="AA672">
        <f>PMTable!Q670</f>
        <v>0.96733054522290363</v>
      </c>
      <c r="AB672">
        <f t="shared" si="130"/>
        <v>0</v>
      </c>
      <c r="AC672">
        <f>PMTable!R670</f>
        <v>0.98863675072916379</v>
      </c>
      <c r="AD672">
        <f t="shared" si="131"/>
        <v>0</v>
      </c>
    </row>
    <row r="673" spans="2:30" x14ac:dyDescent="0.25">
      <c r="B673">
        <v>668</v>
      </c>
      <c r="C673">
        <f>PMTable!W671</f>
        <v>2000</v>
      </c>
      <c r="D673">
        <f t="shared" si="120"/>
        <v>1</v>
      </c>
      <c r="E673">
        <f>PMTable!X671</f>
        <v>2600</v>
      </c>
      <c r="F673">
        <f t="shared" si="121"/>
        <v>1</v>
      </c>
      <c r="G673">
        <f>PMTable!Y671</f>
        <v>3000</v>
      </c>
      <c r="H673">
        <f t="shared" si="122"/>
        <v>1</v>
      </c>
      <c r="I673">
        <f>PMTable!Z671</f>
        <v>2500</v>
      </c>
      <c r="J673">
        <f t="shared" si="123"/>
        <v>1</v>
      </c>
      <c r="L673">
        <v>668</v>
      </c>
      <c r="M673">
        <f>PMTable!AE671</f>
        <v>64.206894081292077</v>
      </c>
      <c r="N673">
        <f t="shared" si="124"/>
        <v>0</v>
      </c>
      <c r="O673">
        <f>PMTable!AF671</f>
        <v>24.792131197068393</v>
      </c>
      <c r="P673">
        <f t="shared" si="125"/>
        <v>1</v>
      </c>
      <c r="Q673">
        <f>PMTable!AG671</f>
        <v>50.588841987964642</v>
      </c>
      <c r="R673">
        <f t="shared" si="126"/>
        <v>1</v>
      </c>
      <c r="S673">
        <f>PMTable!AH671</f>
        <v>0</v>
      </c>
      <c r="T673">
        <f t="shared" si="127"/>
        <v>1</v>
      </c>
      <c r="V673">
        <v>668</v>
      </c>
      <c r="W673">
        <f>PMTable!O671</f>
        <v>0.74364927724459196</v>
      </c>
      <c r="X673">
        <f t="shared" si="128"/>
        <v>0</v>
      </c>
      <c r="Y673">
        <f>PMTable!P671</f>
        <v>0.9222649864189012</v>
      </c>
      <c r="Z673">
        <f t="shared" si="129"/>
        <v>0</v>
      </c>
      <c r="AA673">
        <f>PMTable!Q671</f>
        <v>0.83283437138334726</v>
      </c>
      <c r="AB673">
        <f t="shared" si="130"/>
        <v>0</v>
      </c>
      <c r="AC673">
        <f>PMTable!R671</f>
        <v>1</v>
      </c>
      <c r="AD673">
        <f t="shared" si="131"/>
        <v>0</v>
      </c>
    </row>
    <row r="674" spans="2:30" x14ac:dyDescent="0.25">
      <c r="B674">
        <v>669</v>
      </c>
      <c r="C674">
        <f>PMTable!W672</f>
        <v>2150</v>
      </c>
      <c r="D674">
        <f t="shared" si="120"/>
        <v>1</v>
      </c>
      <c r="E674">
        <f>PMTable!X672</f>
        <v>1800</v>
      </c>
      <c r="F674">
        <f t="shared" si="121"/>
        <v>1</v>
      </c>
      <c r="G674">
        <f>PMTable!Y672</f>
        <v>2200</v>
      </c>
      <c r="H674">
        <f t="shared" si="122"/>
        <v>1</v>
      </c>
      <c r="I674">
        <f>PMTable!Z672</f>
        <v>2500</v>
      </c>
      <c r="J674">
        <f t="shared" si="123"/>
        <v>1</v>
      </c>
      <c r="L674">
        <v>669</v>
      </c>
      <c r="M674">
        <f>PMTable!AE672</f>
        <v>47.743738611605984</v>
      </c>
      <c r="N674">
        <f t="shared" si="124"/>
        <v>1</v>
      </c>
      <c r="O674">
        <f>PMTable!AF672</f>
        <v>17.44086380804784</v>
      </c>
      <c r="P674">
        <f t="shared" si="125"/>
        <v>1</v>
      </c>
      <c r="Q674">
        <f>PMTable!AG672</f>
        <v>29.955165931844029</v>
      </c>
      <c r="R674">
        <f t="shared" si="126"/>
        <v>1</v>
      </c>
      <c r="S674">
        <f>PMTable!AH672</f>
        <v>0</v>
      </c>
      <c r="T674">
        <f t="shared" si="127"/>
        <v>1</v>
      </c>
      <c r="V674">
        <v>669</v>
      </c>
      <c r="W674">
        <f>PMTable!O672</f>
        <v>0.72733755653487198</v>
      </c>
      <c r="X674">
        <f t="shared" si="128"/>
        <v>0</v>
      </c>
      <c r="Y674">
        <f>PMTable!P672</f>
        <v>0.96418194704942706</v>
      </c>
      <c r="Z674">
        <f t="shared" si="129"/>
        <v>0</v>
      </c>
      <c r="AA674">
        <f>PMTable!Q672</f>
        <v>0.9249140582906008</v>
      </c>
      <c r="AB674">
        <f t="shared" si="130"/>
        <v>0</v>
      </c>
      <c r="AC674">
        <f>PMTable!R672</f>
        <v>1</v>
      </c>
      <c r="AD674">
        <f t="shared" si="131"/>
        <v>0</v>
      </c>
    </row>
    <row r="675" spans="2:30" x14ac:dyDescent="0.25">
      <c r="B675">
        <v>670</v>
      </c>
      <c r="C675">
        <f>PMTable!W673</f>
        <v>1250</v>
      </c>
      <c r="D675">
        <f t="shared" si="120"/>
        <v>1</v>
      </c>
      <c r="E675">
        <f>PMTable!X673</f>
        <v>3000</v>
      </c>
      <c r="F675">
        <f t="shared" si="121"/>
        <v>1</v>
      </c>
      <c r="G675">
        <f>PMTable!Y673</f>
        <v>1800</v>
      </c>
      <c r="H675">
        <f t="shared" si="122"/>
        <v>1</v>
      </c>
      <c r="I675">
        <f>PMTable!Z673</f>
        <v>3600</v>
      </c>
      <c r="J675">
        <f t="shared" si="123"/>
        <v>1</v>
      </c>
      <c r="L675">
        <v>670</v>
      </c>
      <c r="M675">
        <f>PMTable!AE673</f>
        <v>38.790982576687057</v>
      </c>
      <c r="N675">
        <f t="shared" si="124"/>
        <v>1</v>
      </c>
      <c r="O675">
        <f>PMTable!AF673</f>
        <v>59.504917092672464</v>
      </c>
      <c r="P675">
        <f t="shared" si="125"/>
        <v>0</v>
      </c>
      <c r="Q675">
        <f>PMTable!AG673</f>
        <v>18.414260070339996</v>
      </c>
      <c r="R675">
        <f t="shared" si="126"/>
        <v>1</v>
      </c>
      <c r="S675">
        <f>PMTable!AH673</f>
        <v>4.2672461967335753</v>
      </c>
      <c r="T675">
        <f t="shared" si="127"/>
        <v>1</v>
      </c>
      <c r="V675">
        <v>670</v>
      </c>
      <c r="W675">
        <f>PMTable!O673</f>
        <v>0.82571732716994151</v>
      </c>
      <c r="X675">
        <f t="shared" si="128"/>
        <v>0</v>
      </c>
      <c r="Y675">
        <f>PMTable!P673</f>
        <v>0.87856796810186955</v>
      </c>
      <c r="Z675">
        <f t="shared" si="129"/>
        <v>0</v>
      </c>
      <c r="AA675">
        <f>PMTable!Q673</f>
        <v>0.94388350546721844</v>
      </c>
      <c r="AB675">
        <f t="shared" si="130"/>
        <v>0</v>
      </c>
      <c r="AC675">
        <f>PMTable!R673</f>
        <v>0.98456158434113694</v>
      </c>
      <c r="AD675">
        <f t="shared" si="131"/>
        <v>0</v>
      </c>
    </row>
    <row r="676" spans="2:30" x14ac:dyDescent="0.25">
      <c r="B676">
        <v>671</v>
      </c>
      <c r="C676">
        <f>PMTable!W674</f>
        <v>1850</v>
      </c>
      <c r="D676">
        <f t="shared" si="120"/>
        <v>1</v>
      </c>
      <c r="E676">
        <f>PMTable!X674</f>
        <v>3000</v>
      </c>
      <c r="F676">
        <f t="shared" si="121"/>
        <v>1</v>
      </c>
      <c r="G676">
        <f>PMTable!Y674</f>
        <v>1800</v>
      </c>
      <c r="H676">
        <f t="shared" si="122"/>
        <v>1</v>
      </c>
      <c r="I676">
        <f>PMTable!Z674</f>
        <v>2500</v>
      </c>
      <c r="J676">
        <f t="shared" si="123"/>
        <v>1</v>
      </c>
      <c r="L676">
        <v>671</v>
      </c>
      <c r="M676">
        <f>PMTable!AE674</f>
        <v>50.27640171163543</v>
      </c>
      <c r="N676">
        <f t="shared" si="124"/>
        <v>1</v>
      </c>
      <c r="O676">
        <f>PMTable!AF674</f>
        <v>33.370284502568687</v>
      </c>
      <c r="P676">
        <f t="shared" si="125"/>
        <v>1</v>
      </c>
      <c r="Q676">
        <f>PMTable!AG674</f>
        <v>14.247747186556762</v>
      </c>
      <c r="R676">
        <f t="shared" si="126"/>
        <v>1</v>
      </c>
      <c r="S676">
        <f>PMTable!AH674</f>
        <v>0</v>
      </c>
      <c r="T676">
        <f t="shared" si="127"/>
        <v>1</v>
      </c>
      <c r="V676">
        <v>671</v>
      </c>
      <c r="W676">
        <f>PMTable!O674</f>
        <v>0.70427860820535682</v>
      </c>
      <c r="X676">
        <f t="shared" si="128"/>
        <v>0</v>
      </c>
      <c r="Y676">
        <f>PMTable!P674</f>
        <v>0.88857209664132253</v>
      </c>
      <c r="Z676">
        <f t="shared" si="129"/>
        <v>0</v>
      </c>
      <c r="AA676">
        <f>PMTable!Q674</f>
        <v>0.94957853182630203</v>
      </c>
      <c r="AB676">
        <f t="shared" si="130"/>
        <v>0</v>
      </c>
      <c r="AC676">
        <f>PMTable!R674</f>
        <v>1</v>
      </c>
      <c r="AD676">
        <f t="shared" si="131"/>
        <v>0</v>
      </c>
    </row>
    <row r="677" spans="2:30" x14ac:dyDescent="0.25">
      <c r="B677">
        <v>672</v>
      </c>
      <c r="C677">
        <f>PMTable!W675</f>
        <v>1100</v>
      </c>
      <c r="D677">
        <f t="shared" si="120"/>
        <v>1</v>
      </c>
      <c r="E677">
        <f>PMTable!X675</f>
        <v>1400</v>
      </c>
      <c r="F677">
        <f t="shared" si="121"/>
        <v>1</v>
      </c>
      <c r="G677">
        <f>PMTable!Y675</f>
        <v>2200</v>
      </c>
      <c r="H677">
        <f t="shared" si="122"/>
        <v>1</v>
      </c>
      <c r="I677">
        <f>PMTable!Z675</f>
        <v>3600</v>
      </c>
      <c r="J677">
        <f t="shared" si="123"/>
        <v>1</v>
      </c>
      <c r="L677">
        <v>672</v>
      </c>
      <c r="M677">
        <f>PMTable!AE675</f>
        <v>33.331833668811221</v>
      </c>
      <c r="N677">
        <f t="shared" si="124"/>
        <v>1</v>
      </c>
      <c r="O677">
        <f>PMTable!AF675</f>
        <v>14.722764416409085</v>
      </c>
      <c r="P677">
        <f t="shared" si="125"/>
        <v>1</v>
      </c>
      <c r="Q677">
        <f>PMTable!AG675</f>
        <v>24.005977597229823</v>
      </c>
      <c r="R677">
        <f t="shared" si="126"/>
        <v>1</v>
      </c>
      <c r="S677">
        <f>PMTable!AH675</f>
        <v>2</v>
      </c>
      <c r="T677">
        <f t="shared" si="127"/>
        <v>1</v>
      </c>
      <c r="V677">
        <v>672</v>
      </c>
      <c r="W677">
        <f>PMTable!O675</f>
        <v>0.85136462330393192</v>
      </c>
      <c r="X677">
        <f t="shared" si="128"/>
        <v>0</v>
      </c>
      <c r="Y677">
        <f>PMTable!P675</f>
        <v>0.94498341684214138</v>
      </c>
      <c r="Z677">
        <f t="shared" si="129"/>
        <v>0</v>
      </c>
      <c r="AA677">
        <f>PMTable!Q675</f>
        <v>0.92215893106547153</v>
      </c>
      <c r="AB677">
        <f t="shared" si="130"/>
        <v>0</v>
      </c>
      <c r="AC677">
        <f>PMTable!R675</f>
        <v>0.99164150594248057</v>
      </c>
      <c r="AD677">
        <f t="shared" si="131"/>
        <v>0</v>
      </c>
    </row>
    <row r="678" spans="2:30" x14ac:dyDescent="0.25">
      <c r="B678">
        <v>673</v>
      </c>
      <c r="C678">
        <f>PMTable!W676</f>
        <v>1550</v>
      </c>
      <c r="D678">
        <f t="shared" si="120"/>
        <v>1</v>
      </c>
      <c r="E678">
        <f>PMTable!X676</f>
        <v>2800</v>
      </c>
      <c r="F678">
        <f t="shared" si="121"/>
        <v>1</v>
      </c>
      <c r="G678">
        <f>PMTable!Y676</f>
        <v>3000</v>
      </c>
      <c r="H678">
        <f t="shared" si="122"/>
        <v>1</v>
      </c>
      <c r="I678">
        <f>PMTable!Z676</f>
        <v>2500</v>
      </c>
      <c r="J678">
        <f t="shared" si="123"/>
        <v>1</v>
      </c>
      <c r="L678">
        <v>673</v>
      </c>
      <c r="M678">
        <f>PMTable!AE676</f>
        <v>18</v>
      </c>
      <c r="N678">
        <f t="shared" si="124"/>
        <v>1</v>
      </c>
      <c r="O678">
        <f>PMTable!AF676</f>
        <v>50.44971206432065</v>
      </c>
      <c r="P678">
        <f t="shared" si="125"/>
        <v>1</v>
      </c>
      <c r="Q678">
        <f>PMTable!AG676</f>
        <v>63.383783705268883</v>
      </c>
      <c r="R678">
        <f t="shared" si="126"/>
        <v>0</v>
      </c>
      <c r="S678">
        <f>PMTable!AH676</f>
        <v>0</v>
      </c>
      <c r="T678">
        <f t="shared" si="127"/>
        <v>1</v>
      </c>
      <c r="V678">
        <v>673</v>
      </c>
      <c r="W678">
        <f>PMTable!O676</f>
        <v>0.82303972673046455</v>
      </c>
      <c r="X678">
        <f t="shared" si="128"/>
        <v>0</v>
      </c>
      <c r="Y678">
        <f>PMTable!P676</f>
        <v>0.87199979322090004</v>
      </c>
      <c r="Z678">
        <f t="shared" si="129"/>
        <v>0</v>
      </c>
      <c r="AA678">
        <f>PMTable!Q676</f>
        <v>0.87252544592536541</v>
      </c>
      <c r="AB678">
        <f t="shared" si="130"/>
        <v>0</v>
      </c>
      <c r="AC678">
        <f>PMTable!R676</f>
        <v>1</v>
      </c>
      <c r="AD678">
        <f t="shared" si="131"/>
        <v>0</v>
      </c>
    </row>
    <row r="679" spans="2:30" x14ac:dyDescent="0.25">
      <c r="B679">
        <v>674</v>
      </c>
      <c r="C679">
        <f>PMTable!W677</f>
        <v>2450</v>
      </c>
      <c r="D679">
        <f t="shared" si="120"/>
        <v>1</v>
      </c>
      <c r="E679">
        <f>PMTable!X677</f>
        <v>2000</v>
      </c>
      <c r="F679">
        <f t="shared" si="121"/>
        <v>1</v>
      </c>
      <c r="G679">
        <f>PMTable!Y677</f>
        <v>1800</v>
      </c>
      <c r="H679">
        <f t="shared" si="122"/>
        <v>1</v>
      </c>
      <c r="I679">
        <f>PMTable!Z677</f>
        <v>2500</v>
      </c>
      <c r="J679">
        <f t="shared" si="123"/>
        <v>1</v>
      </c>
      <c r="L679">
        <v>674</v>
      </c>
      <c r="M679">
        <f>PMTable!AE677</f>
        <v>101.14214102811171</v>
      </c>
      <c r="N679">
        <f t="shared" si="124"/>
        <v>0</v>
      </c>
      <c r="O679">
        <f>PMTable!AF677</f>
        <v>20.743591614275513</v>
      </c>
      <c r="P679">
        <f t="shared" si="125"/>
        <v>1</v>
      </c>
      <c r="Q679">
        <f>PMTable!AG677</f>
        <v>14.77733355819486</v>
      </c>
      <c r="R679">
        <f t="shared" si="126"/>
        <v>1</v>
      </c>
      <c r="S679">
        <f>PMTable!AH677</f>
        <v>0</v>
      </c>
      <c r="T679">
        <f t="shared" si="127"/>
        <v>1</v>
      </c>
      <c r="V679">
        <v>674</v>
      </c>
      <c r="W679">
        <f>PMTable!O677</f>
        <v>0.60004848125257648</v>
      </c>
      <c r="X679">
        <f t="shared" si="128"/>
        <v>1</v>
      </c>
      <c r="Y679">
        <f>PMTable!P677</f>
        <v>0.92965316917501362</v>
      </c>
      <c r="Z679">
        <f t="shared" si="129"/>
        <v>0</v>
      </c>
      <c r="AA679">
        <f>PMTable!Q677</f>
        <v>0.96278180706122829</v>
      </c>
      <c r="AB679">
        <f t="shared" si="130"/>
        <v>0</v>
      </c>
      <c r="AC679">
        <f>PMTable!R677</f>
        <v>1</v>
      </c>
      <c r="AD679">
        <f t="shared" si="131"/>
        <v>0</v>
      </c>
    </row>
    <row r="680" spans="2:30" x14ac:dyDescent="0.25">
      <c r="B680">
        <v>675</v>
      </c>
      <c r="C680">
        <f>PMTable!W678</f>
        <v>2150</v>
      </c>
      <c r="D680">
        <f t="shared" si="120"/>
        <v>1</v>
      </c>
      <c r="E680">
        <f>PMTable!X678</f>
        <v>2000</v>
      </c>
      <c r="F680">
        <f t="shared" si="121"/>
        <v>1</v>
      </c>
      <c r="G680">
        <f>PMTable!Y678</f>
        <v>1800</v>
      </c>
      <c r="H680">
        <f t="shared" si="122"/>
        <v>1</v>
      </c>
      <c r="I680">
        <f>PMTable!Z678</f>
        <v>2500</v>
      </c>
      <c r="J680">
        <f t="shared" si="123"/>
        <v>1</v>
      </c>
      <c r="L680">
        <v>675</v>
      </c>
      <c r="M680">
        <f>PMTable!AE678</f>
        <v>26</v>
      </c>
      <c r="N680">
        <f t="shared" si="124"/>
        <v>1</v>
      </c>
      <c r="O680">
        <f>PMTable!AF678</f>
        <v>32.012371215842748</v>
      </c>
      <c r="P680">
        <f t="shared" si="125"/>
        <v>1</v>
      </c>
      <c r="Q680">
        <f>PMTable!AG678</f>
        <v>26.352631139341717</v>
      </c>
      <c r="R680">
        <f t="shared" si="126"/>
        <v>1</v>
      </c>
      <c r="S680">
        <f>PMTable!AH678</f>
        <v>0</v>
      </c>
      <c r="T680">
        <f t="shared" si="127"/>
        <v>1</v>
      </c>
      <c r="V680">
        <v>675</v>
      </c>
      <c r="W680">
        <f>PMTable!O678</f>
        <v>0.73378839505732096</v>
      </c>
      <c r="X680">
        <f t="shared" si="128"/>
        <v>0</v>
      </c>
      <c r="Y680">
        <f>PMTable!P678</f>
        <v>0.92470667081192759</v>
      </c>
      <c r="Z680">
        <f t="shared" si="129"/>
        <v>0</v>
      </c>
      <c r="AA680">
        <f>PMTable!Q678</f>
        <v>0.94991637405241802</v>
      </c>
      <c r="AB680">
        <f t="shared" si="130"/>
        <v>0</v>
      </c>
      <c r="AC680">
        <f>PMTable!R678</f>
        <v>1</v>
      </c>
      <c r="AD680">
        <f t="shared" si="131"/>
        <v>0</v>
      </c>
    </row>
    <row r="681" spans="2:30" x14ac:dyDescent="0.25">
      <c r="B681">
        <v>676</v>
      </c>
      <c r="C681">
        <f>PMTable!W679</f>
        <v>2300</v>
      </c>
      <c r="D681">
        <f t="shared" si="120"/>
        <v>1</v>
      </c>
      <c r="E681">
        <f>PMTable!X679</f>
        <v>2000</v>
      </c>
      <c r="F681">
        <f t="shared" si="121"/>
        <v>1</v>
      </c>
      <c r="G681">
        <f>PMTable!Y679</f>
        <v>2200</v>
      </c>
      <c r="H681">
        <f t="shared" si="122"/>
        <v>1</v>
      </c>
      <c r="I681">
        <f>PMTable!Z679</f>
        <v>4700</v>
      </c>
      <c r="J681">
        <f t="shared" si="123"/>
        <v>1</v>
      </c>
      <c r="L681">
        <v>676</v>
      </c>
      <c r="M681">
        <f>PMTable!AE679</f>
        <v>79.794854750418708</v>
      </c>
      <c r="N681">
        <f t="shared" si="124"/>
        <v>0</v>
      </c>
      <c r="O681">
        <f>PMTable!AF679</f>
        <v>18.599008626568189</v>
      </c>
      <c r="P681">
        <f t="shared" si="125"/>
        <v>1</v>
      </c>
      <c r="Q681">
        <f>PMTable!AG679</f>
        <v>25.198550606289757</v>
      </c>
      <c r="R681">
        <f t="shared" si="126"/>
        <v>1</v>
      </c>
      <c r="S681">
        <f>PMTable!AH679</f>
        <v>6.9977301408001882</v>
      </c>
      <c r="T681">
        <f t="shared" si="127"/>
        <v>1</v>
      </c>
      <c r="V681">
        <v>676</v>
      </c>
      <c r="W681">
        <f>PMTable!O679</f>
        <v>0.58950355419221712</v>
      </c>
      <c r="X681">
        <f t="shared" si="128"/>
        <v>1</v>
      </c>
      <c r="Y681">
        <f>PMTable!P679</f>
        <v>0.93074556675588793</v>
      </c>
      <c r="Z681">
        <f t="shared" si="129"/>
        <v>0</v>
      </c>
      <c r="AA681">
        <f>PMTable!Q679</f>
        <v>0.96092699468107412</v>
      </c>
      <c r="AB681">
        <f t="shared" si="130"/>
        <v>0</v>
      </c>
      <c r="AC681">
        <f>PMTable!R679</f>
        <v>0.97788558966808692</v>
      </c>
      <c r="AD681">
        <f t="shared" si="131"/>
        <v>0</v>
      </c>
    </row>
    <row r="682" spans="2:30" x14ac:dyDescent="0.25">
      <c r="B682">
        <v>677</v>
      </c>
      <c r="C682">
        <f>PMTable!W680</f>
        <v>1550</v>
      </c>
      <c r="D682">
        <f t="shared" si="120"/>
        <v>1</v>
      </c>
      <c r="E682">
        <f>PMTable!X680</f>
        <v>3200</v>
      </c>
      <c r="F682">
        <f t="shared" si="121"/>
        <v>1</v>
      </c>
      <c r="G682">
        <f>PMTable!Y680</f>
        <v>3000</v>
      </c>
      <c r="H682">
        <f t="shared" si="122"/>
        <v>1</v>
      </c>
      <c r="I682">
        <f>PMTable!Z680</f>
        <v>3600</v>
      </c>
      <c r="J682">
        <f t="shared" si="123"/>
        <v>1</v>
      </c>
      <c r="L682">
        <v>677</v>
      </c>
      <c r="M682">
        <f>PMTable!AE680</f>
        <v>27.132471005459276</v>
      </c>
      <c r="N682">
        <f t="shared" si="124"/>
        <v>1</v>
      </c>
      <c r="O682">
        <f>PMTable!AF680</f>
        <v>29.094817494229662</v>
      </c>
      <c r="P682">
        <f t="shared" si="125"/>
        <v>1</v>
      </c>
      <c r="Q682">
        <f>PMTable!AG680</f>
        <v>51.365983066856131</v>
      </c>
      <c r="R682">
        <f t="shared" si="126"/>
        <v>1</v>
      </c>
      <c r="S682">
        <f>PMTable!AH680</f>
        <v>5.9269880775408206</v>
      </c>
      <c r="T682">
        <f t="shared" si="127"/>
        <v>1</v>
      </c>
      <c r="V682">
        <v>677</v>
      </c>
      <c r="W682">
        <f>PMTable!O680</f>
        <v>0.80707275826825609</v>
      </c>
      <c r="X682">
        <f t="shared" si="128"/>
        <v>0</v>
      </c>
      <c r="Y682">
        <f>PMTable!P680</f>
        <v>0.90483101794161436</v>
      </c>
      <c r="Z682">
        <f t="shared" si="129"/>
        <v>0</v>
      </c>
      <c r="AA682">
        <f>PMTable!Q680</f>
        <v>0.87156242271991813</v>
      </c>
      <c r="AB682">
        <f t="shared" si="130"/>
        <v>0</v>
      </c>
      <c r="AC682">
        <f>PMTable!R680</f>
        <v>0.9856056820189012</v>
      </c>
      <c r="AD682">
        <f t="shared" si="131"/>
        <v>0</v>
      </c>
    </row>
    <row r="683" spans="2:30" x14ac:dyDescent="0.25">
      <c r="B683">
        <v>678</v>
      </c>
      <c r="C683">
        <f>PMTable!W681</f>
        <v>1700</v>
      </c>
      <c r="D683">
        <f t="shared" si="120"/>
        <v>1</v>
      </c>
      <c r="E683">
        <f>PMTable!X681</f>
        <v>2000</v>
      </c>
      <c r="F683">
        <f t="shared" si="121"/>
        <v>1</v>
      </c>
      <c r="G683">
        <f>PMTable!Y681</f>
        <v>3000</v>
      </c>
      <c r="H683">
        <f t="shared" si="122"/>
        <v>1</v>
      </c>
      <c r="I683">
        <f>PMTable!Z681</f>
        <v>4700</v>
      </c>
      <c r="J683">
        <f t="shared" si="123"/>
        <v>1</v>
      </c>
      <c r="L683">
        <v>678</v>
      </c>
      <c r="M683">
        <f>PMTable!AE681</f>
        <v>20</v>
      </c>
      <c r="N683">
        <f t="shared" si="124"/>
        <v>1</v>
      </c>
      <c r="O683">
        <f>PMTable!AF681</f>
        <v>29.04087342720986</v>
      </c>
      <c r="P683">
        <f t="shared" si="125"/>
        <v>1</v>
      </c>
      <c r="Q683">
        <f>PMTable!AG681</f>
        <v>49.729291377455418</v>
      </c>
      <c r="R683">
        <f t="shared" si="126"/>
        <v>1</v>
      </c>
      <c r="S683">
        <f>PMTable!AH681</f>
        <v>4.6095504840363235</v>
      </c>
      <c r="T683">
        <f t="shared" si="127"/>
        <v>1</v>
      </c>
      <c r="V683">
        <v>678</v>
      </c>
      <c r="W683">
        <f>PMTable!O681</f>
        <v>0.7350180919362439</v>
      </c>
      <c r="X683">
        <f t="shared" si="128"/>
        <v>0</v>
      </c>
      <c r="Y683">
        <f>PMTable!P681</f>
        <v>0.92577032001734338</v>
      </c>
      <c r="Z683">
        <f t="shared" si="129"/>
        <v>0</v>
      </c>
      <c r="AA683">
        <f>PMTable!Q681</f>
        <v>0.84761716678576249</v>
      </c>
      <c r="AB683">
        <f t="shared" si="130"/>
        <v>0</v>
      </c>
      <c r="AC683">
        <f>PMTable!R681</f>
        <v>0.98015284967027405</v>
      </c>
      <c r="AD683">
        <f t="shared" si="131"/>
        <v>0</v>
      </c>
    </row>
    <row r="684" spans="2:30" x14ac:dyDescent="0.25">
      <c r="B684">
        <v>679</v>
      </c>
      <c r="C684">
        <f>PMTable!W682</f>
        <v>2600</v>
      </c>
      <c r="D684">
        <f t="shared" si="120"/>
        <v>1</v>
      </c>
      <c r="E684">
        <f>PMTable!X682</f>
        <v>2800</v>
      </c>
      <c r="F684">
        <f t="shared" si="121"/>
        <v>1</v>
      </c>
      <c r="G684">
        <f>PMTable!Y682</f>
        <v>2200</v>
      </c>
      <c r="H684">
        <f t="shared" si="122"/>
        <v>1</v>
      </c>
      <c r="I684">
        <f>PMTable!Z682</f>
        <v>3600</v>
      </c>
      <c r="J684">
        <f t="shared" si="123"/>
        <v>1</v>
      </c>
      <c r="L684">
        <v>679</v>
      </c>
      <c r="M684">
        <f>PMTable!AE682</f>
        <v>103.39030371558064</v>
      </c>
      <c r="N684">
        <f t="shared" si="124"/>
        <v>0</v>
      </c>
      <c r="O684">
        <f>PMTable!AF682</f>
        <v>38.363151139003797</v>
      </c>
      <c r="P684">
        <f t="shared" si="125"/>
        <v>1</v>
      </c>
      <c r="Q684">
        <f>PMTable!AG682</f>
        <v>31.060832846187246</v>
      </c>
      <c r="R684">
        <f t="shared" si="126"/>
        <v>1</v>
      </c>
      <c r="S684">
        <f>PMTable!AH682</f>
        <v>2.0834276535677585</v>
      </c>
      <c r="T684">
        <f t="shared" si="127"/>
        <v>1</v>
      </c>
      <c r="V684">
        <v>679</v>
      </c>
      <c r="W684">
        <f>PMTable!O682</f>
        <v>0.62987681524666606</v>
      </c>
      <c r="X684">
        <f t="shared" si="128"/>
        <v>1</v>
      </c>
      <c r="Y684">
        <f>PMTable!P682</f>
        <v>0.88783603599563099</v>
      </c>
      <c r="Z684">
        <f t="shared" si="129"/>
        <v>0</v>
      </c>
      <c r="AA684">
        <f>PMTable!Q682</f>
        <v>0.91188776841123331</v>
      </c>
      <c r="AB684">
        <f t="shared" si="130"/>
        <v>0</v>
      </c>
      <c r="AC684">
        <f>PMTable!R682</f>
        <v>0.9902870464975112</v>
      </c>
      <c r="AD684">
        <f t="shared" si="131"/>
        <v>0</v>
      </c>
    </row>
    <row r="685" spans="2:30" x14ac:dyDescent="0.25">
      <c r="B685">
        <v>680</v>
      </c>
      <c r="C685">
        <f>PMTable!W683</f>
        <v>1400</v>
      </c>
      <c r="D685">
        <f t="shared" si="120"/>
        <v>1</v>
      </c>
      <c r="E685">
        <f>PMTable!X683</f>
        <v>2200</v>
      </c>
      <c r="F685">
        <f t="shared" si="121"/>
        <v>1</v>
      </c>
      <c r="G685">
        <f>PMTable!Y683</f>
        <v>2200</v>
      </c>
      <c r="H685">
        <f t="shared" si="122"/>
        <v>1</v>
      </c>
      <c r="I685">
        <f>PMTable!Z683</f>
        <v>5800</v>
      </c>
      <c r="J685">
        <f t="shared" si="123"/>
        <v>0</v>
      </c>
      <c r="L685">
        <v>680</v>
      </c>
      <c r="M685">
        <f>PMTable!AE683</f>
        <v>46.203296834817429</v>
      </c>
      <c r="N685">
        <f t="shared" si="124"/>
        <v>1</v>
      </c>
      <c r="O685">
        <f>PMTable!AF683</f>
        <v>25.836481172905341</v>
      </c>
      <c r="P685">
        <f t="shared" si="125"/>
        <v>1</v>
      </c>
      <c r="Q685">
        <f>PMTable!AG683</f>
        <v>35.31782764724953</v>
      </c>
      <c r="R685">
        <f t="shared" si="126"/>
        <v>1</v>
      </c>
      <c r="S685">
        <f>PMTable!AH683</f>
        <v>15.950131641815556</v>
      </c>
      <c r="T685">
        <f t="shared" si="127"/>
        <v>1</v>
      </c>
      <c r="V685">
        <v>680</v>
      </c>
      <c r="W685">
        <f>PMTable!O683</f>
        <v>0.81217688127875109</v>
      </c>
      <c r="X685">
        <f t="shared" si="128"/>
        <v>0</v>
      </c>
      <c r="Y685">
        <f>PMTable!P683</f>
        <v>0.90821502907484242</v>
      </c>
      <c r="Z685">
        <f t="shared" si="129"/>
        <v>0</v>
      </c>
      <c r="AA685">
        <f>PMTable!Q683</f>
        <v>0.90492978395627133</v>
      </c>
      <c r="AB685">
        <f t="shared" si="130"/>
        <v>0</v>
      </c>
      <c r="AC685">
        <f>PMTable!R683</f>
        <v>0.95012921354565083</v>
      </c>
      <c r="AD685">
        <f t="shared" si="131"/>
        <v>0</v>
      </c>
    </row>
    <row r="686" spans="2:30" x14ac:dyDescent="0.25">
      <c r="B686">
        <v>681</v>
      </c>
      <c r="C686">
        <f>PMTable!W684</f>
        <v>1550</v>
      </c>
      <c r="D686">
        <f t="shared" si="120"/>
        <v>1</v>
      </c>
      <c r="E686">
        <f>PMTable!X684</f>
        <v>2800</v>
      </c>
      <c r="F686">
        <f t="shared" si="121"/>
        <v>1</v>
      </c>
      <c r="G686">
        <f>PMTable!Y684</f>
        <v>1800</v>
      </c>
      <c r="H686">
        <f t="shared" si="122"/>
        <v>1</v>
      </c>
      <c r="I686">
        <f>PMTable!Z684</f>
        <v>3600</v>
      </c>
      <c r="J686">
        <f t="shared" si="123"/>
        <v>1</v>
      </c>
      <c r="L686">
        <v>681</v>
      </c>
      <c r="M686">
        <f>PMTable!AE684</f>
        <v>18</v>
      </c>
      <c r="N686">
        <f t="shared" si="124"/>
        <v>1</v>
      </c>
      <c r="O686">
        <f>PMTable!AF684</f>
        <v>33.941251805156625</v>
      </c>
      <c r="P686">
        <f t="shared" si="125"/>
        <v>1</v>
      </c>
      <c r="Q686">
        <f>PMTable!AG684</f>
        <v>9.6611210325777535</v>
      </c>
      <c r="R686">
        <f t="shared" si="126"/>
        <v>1</v>
      </c>
      <c r="S686">
        <f>PMTable!AH684</f>
        <v>3.5305817985007542</v>
      </c>
      <c r="T686">
        <f t="shared" si="127"/>
        <v>1</v>
      </c>
      <c r="V686">
        <v>681</v>
      </c>
      <c r="W686">
        <f>PMTable!O684</f>
        <v>0.79613297541057504</v>
      </c>
      <c r="X686">
        <f t="shared" si="128"/>
        <v>0</v>
      </c>
      <c r="Y686">
        <f>PMTable!P684</f>
        <v>0.85948476951683073</v>
      </c>
      <c r="Z686">
        <f t="shared" si="129"/>
        <v>0</v>
      </c>
      <c r="AA686">
        <f>PMTable!Q684</f>
        <v>0.96234569029209216</v>
      </c>
      <c r="AB686">
        <f t="shared" si="130"/>
        <v>0</v>
      </c>
      <c r="AC686">
        <f>PMTable!R684</f>
        <v>0.98685992301018488</v>
      </c>
      <c r="AD686">
        <f t="shared" si="131"/>
        <v>0</v>
      </c>
    </row>
    <row r="687" spans="2:30" x14ac:dyDescent="0.25">
      <c r="B687">
        <v>682</v>
      </c>
      <c r="C687">
        <f>PMTable!W685</f>
        <v>1550</v>
      </c>
      <c r="D687">
        <f t="shared" si="120"/>
        <v>1</v>
      </c>
      <c r="E687">
        <f>PMTable!X685</f>
        <v>2600</v>
      </c>
      <c r="F687">
        <f t="shared" si="121"/>
        <v>1</v>
      </c>
      <c r="G687">
        <f>PMTable!Y685</f>
        <v>2200</v>
      </c>
      <c r="H687">
        <f t="shared" si="122"/>
        <v>1</v>
      </c>
      <c r="I687">
        <f>PMTable!Z685</f>
        <v>2500</v>
      </c>
      <c r="J687">
        <f t="shared" si="123"/>
        <v>1</v>
      </c>
      <c r="L687">
        <v>682</v>
      </c>
      <c r="M687">
        <f>PMTable!AE685</f>
        <v>42.499908211151855</v>
      </c>
      <c r="N687">
        <f t="shared" si="124"/>
        <v>1</v>
      </c>
      <c r="O687">
        <f>PMTable!AF685</f>
        <v>40.258852618631046</v>
      </c>
      <c r="P687">
        <f t="shared" si="125"/>
        <v>1</v>
      </c>
      <c r="Q687">
        <f>PMTable!AG685</f>
        <v>21.809113877379684</v>
      </c>
      <c r="R687">
        <f t="shared" si="126"/>
        <v>1</v>
      </c>
      <c r="S687">
        <f>PMTable!AH685</f>
        <v>0</v>
      </c>
      <c r="T687">
        <f t="shared" si="127"/>
        <v>1</v>
      </c>
      <c r="V687">
        <v>682</v>
      </c>
      <c r="W687">
        <f>PMTable!O685</f>
        <v>0.80287187941574623</v>
      </c>
      <c r="X687">
        <f t="shared" si="128"/>
        <v>0</v>
      </c>
      <c r="Y687">
        <f>PMTable!P685</f>
        <v>0.90668954514886102</v>
      </c>
      <c r="Z687">
        <f t="shared" si="129"/>
        <v>0</v>
      </c>
      <c r="AA687">
        <f>PMTable!Q685</f>
        <v>0.92743601679033694</v>
      </c>
      <c r="AB687">
        <f t="shared" si="130"/>
        <v>0</v>
      </c>
      <c r="AC687">
        <f>PMTable!R685</f>
        <v>1</v>
      </c>
      <c r="AD687">
        <f t="shared" si="131"/>
        <v>0</v>
      </c>
    </row>
    <row r="688" spans="2:30" x14ac:dyDescent="0.25">
      <c r="B688">
        <v>683</v>
      </c>
      <c r="C688">
        <f>PMTable!W686</f>
        <v>1100</v>
      </c>
      <c r="D688">
        <f t="shared" si="120"/>
        <v>1</v>
      </c>
      <c r="E688">
        <f>PMTable!X686</f>
        <v>3400</v>
      </c>
      <c r="F688">
        <f t="shared" si="121"/>
        <v>1</v>
      </c>
      <c r="G688">
        <f>PMTable!Y686</f>
        <v>2600</v>
      </c>
      <c r="H688">
        <f t="shared" si="122"/>
        <v>1</v>
      </c>
      <c r="I688">
        <f>PMTable!Z686</f>
        <v>4700</v>
      </c>
      <c r="J688">
        <f t="shared" si="123"/>
        <v>1</v>
      </c>
      <c r="L688">
        <v>683</v>
      </c>
      <c r="M688">
        <f>PMTable!AE686</f>
        <v>29.942065383780907</v>
      </c>
      <c r="N688">
        <f t="shared" si="124"/>
        <v>1</v>
      </c>
      <c r="O688">
        <f>PMTable!AF686</f>
        <v>41.533207751856906</v>
      </c>
      <c r="P688">
        <f t="shared" si="125"/>
        <v>1</v>
      </c>
      <c r="Q688">
        <f>PMTable!AG686</f>
        <v>42.292788116265228</v>
      </c>
      <c r="R688">
        <f t="shared" si="126"/>
        <v>1</v>
      </c>
      <c r="S688">
        <f>PMTable!AH686</f>
        <v>13.395802799395554</v>
      </c>
      <c r="T688">
        <f t="shared" si="127"/>
        <v>1</v>
      </c>
      <c r="V688">
        <v>683</v>
      </c>
      <c r="W688">
        <f>PMTable!O686</f>
        <v>0.85716892227674368</v>
      </c>
      <c r="X688">
        <f t="shared" si="128"/>
        <v>0</v>
      </c>
      <c r="Y688">
        <f>PMTable!P686</f>
        <v>0.83925674999317201</v>
      </c>
      <c r="Z688">
        <f t="shared" si="129"/>
        <v>0</v>
      </c>
      <c r="AA688">
        <f>PMTable!Q686</f>
        <v>0.88467141754099998</v>
      </c>
      <c r="AB688">
        <f t="shared" si="130"/>
        <v>0</v>
      </c>
      <c r="AC688">
        <f>PMTable!R686</f>
        <v>0.9698348729033881</v>
      </c>
      <c r="AD688">
        <f t="shared" si="131"/>
        <v>0</v>
      </c>
    </row>
    <row r="689" spans="2:30" x14ac:dyDescent="0.25">
      <c r="B689">
        <v>684</v>
      </c>
      <c r="C689">
        <f>PMTable!W687</f>
        <v>2000</v>
      </c>
      <c r="D689">
        <f t="shared" si="120"/>
        <v>1</v>
      </c>
      <c r="E689">
        <f>PMTable!X687</f>
        <v>2400</v>
      </c>
      <c r="F689">
        <f t="shared" si="121"/>
        <v>1</v>
      </c>
      <c r="G689">
        <f>PMTable!Y687</f>
        <v>2200</v>
      </c>
      <c r="H689">
        <f t="shared" si="122"/>
        <v>1</v>
      </c>
      <c r="I689">
        <f>PMTable!Z687</f>
        <v>3600</v>
      </c>
      <c r="J689">
        <f t="shared" si="123"/>
        <v>1</v>
      </c>
      <c r="L689">
        <v>684</v>
      </c>
      <c r="M689">
        <f>PMTable!AE687</f>
        <v>91.23845372861868</v>
      </c>
      <c r="N689">
        <f t="shared" si="124"/>
        <v>0</v>
      </c>
      <c r="O689">
        <f>PMTable!AF687</f>
        <v>20</v>
      </c>
      <c r="P689">
        <f t="shared" si="125"/>
        <v>1</v>
      </c>
      <c r="Q689">
        <f>PMTable!AG687</f>
        <v>31.521606828829302</v>
      </c>
      <c r="R689">
        <f t="shared" si="126"/>
        <v>1</v>
      </c>
      <c r="S689">
        <f>PMTable!AH687</f>
        <v>7.3500947044402807</v>
      </c>
      <c r="T689">
        <f t="shared" si="127"/>
        <v>1</v>
      </c>
      <c r="V689">
        <v>684</v>
      </c>
      <c r="W689">
        <f>PMTable!O687</f>
        <v>0.6394991300665217</v>
      </c>
      <c r="X689">
        <f t="shared" si="128"/>
        <v>1</v>
      </c>
      <c r="Y689">
        <f>PMTable!P687</f>
        <v>0.92090433302243924</v>
      </c>
      <c r="Z689">
        <f t="shared" si="129"/>
        <v>0</v>
      </c>
      <c r="AA689">
        <f>PMTable!Q687</f>
        <v>0.88770088570555861</v>
      </c>
      <c r="AB689">
        <f t="shared" si="130"/>
        <v>0</v>
      </c>
      <c r="AC689">
        <f>PMTable!R687</f>
        <v>0.98573334956462055</v>
      </c>
      <c r="AD689">
        <f t="shared" si="131"/>
        <v>0</v>
      </c>
    </row>
    <row r="690" spans="2:30" x14ac:dyDescent="0.25">
      <c r="B690">
        <v>685</v>
      </c>
      <c r="C690">
        <f>PMTable!W688</f>
        <v>2150</v>
      </c>
      <c r="D690">
        <f t="shared" si="120"/>
        <v>1</v>
      </c>
      <c r="E690">
        <f>PMTable!X688</f>
        <v>2600</v>
      </c>
      <c r="F690">
        <f t="shared" si="121"/>
        <v>1</v>
      </c>
      <c r="G690">
        <f>PMTable!Y688</f>
        <v>2200</v>
      </c>
      <c r="H690">
        <f t="shared" si="122"/>
        <v>1</v>
      </c>
      <c r="I690">
        <f>PMTable!Z688</f>
        <v>5800</v>
      </c>
      <c r="J690">
        <f t="shared" si="123"/>
        <v>0</v>
      </c>
      <c r="L690">
        <v>685</v>
      </c>
      <c r="M690">
        <f>PMTable!AE688</f>
        <v>61.652101359967091</v>
      </c>
      <c r="N690">
        <f t="shared" si="124"/>
        <v>0</v>
      </c>
      <c r="O690">
        <f>PMTable!AF688</f>
        <v>22</v>
      </c>
      <c r="P690">
        <f t="shared" si="125"/>
        <v>1</v>
      </c>
      <c r="Q690">
        <f>PMTable!AG688</f>
        <v>39.460647650930795</v>
      </c>
      <c r="R690">
        <f t="shared" si="126"/>
        <v>1</v>
      </c>
      <c r="S690">
        <f>PMTable!AH688</f>
        <v>17.575451047023293</v>
      </c>
      <c r="T690">
        <f t="shared" si="127"/>
        <v>1</v>
      </c>
      <c r="V690">
        <v>685</v>
      </c>
      <c r="W690">
        <f>PMTable!O688</f>
        <v>0.66889595799961121</v>
      </c>
      <c r="X690">
        <f t="shared" si="128"/>
        <v>1</v>
      </c>
      <c r="Y690">
        <f>PMTable!P688</f>
        <v>0.92593010654292029</v>
      </c>
      <c r="Z690">
        <f t="shared" si="129"/>
        <v>0</v>
      </c>
      <c r="AA690">
        <f>PMTable!Q688</f>
        <v>0.89643258566202755</v>
      </c>
      <c r="AB690">
        <f t="shared" si="130"/>
        <v>0</v>
      </c>
      <c r="AC690">
        <f>PMTable!R688</f>
        <v>0.95827205270662752</v>
      </c>
      <c r="AD690">
        <f t="shared" si="131"/>
        <v>0</v>
      </c>
    </row>
    <row r="691" spans="2:30" x14ac:dyDescent="0.25">
      <c r="B691">
        <v>686</v>
      </c>
      <c r="C691">
        <f>PMTable!W689</f>
        <v>1700</v>
      </c>
      <c r="D691">
        <f t="shared" si="120"/>
        <v>1</v>
      </c>
      <c r="E691">
        <f>PMTable!X689</f>
        <v>3800</v>
      </c>
      <c r="F691">
        <f t="shared" si="121"/>
        <v>1</v>
      </c>
      <c r="G691">
        <f>PMTable!Y689</f>
        <v>2200</v>
      </c>
      <c r="H691">
        <f t="shared" si="122"/>
        <v>1</v>
      </c>
      <c r="I691">
        <f>PMTable!Z689</f>
        <v>2500</v>
      </c>
      <c r="J691">
        <f t="shared" si="123"/>
        <v>1</v>
      </c>
      <c r="L691">
        <v>686</v>
      </c>
      <c r="M691">
        <f>PMTable!AE689</f>
        <v>43.303972708791406</v>
      </c>
      <c r="N691">
        <f t="shared" si="124"/>
        <v>1</v>
      </c>
      <c r="O691">
        <f>PMTable!AF689</f>
        <v>69.205411364742574</v>
      </c>
      <c r="P691">
        <f t="shared" si="125"/>
        <v>0</v>
      </c>
      <c r="Q691">
        <f>PMTable!AG689</f>
        <v>37.276164200847688</v>
      </c>
      <c r="R691">
        <f t="shared" si="126"/>
        <v>1</v>
      </c>
      <c r="S691">
        <f>PMTable!AH689</f>
        <v>0</v>
      </c>
      <c r="T691">
        <f t="shared" si="127"/>
        <v>1</v>
      </c>
      <c r="V691">
        <v>686</v>
      </c>
      <c r="W691">
        <f>PMTable!O689</f>
        <v>0.76578923107299113</v>
      </c>
      <c r="X691">
        <f t="shared" si="128"/>
        <v>0</v>
      </c>
      <c r="Y691">
        <f>PMTable!P689</f>
        <v>0.84007776542148949</v>
      </c>
      <c r="Z691">
        <f t="shared" si="129"/>
        <v>0</v>
      </c>
      <c r="AA691">
        <f>PMTable!Q689</f>
        <v>0.91298127327072431</v>
      </c>
      <c r="AB691">
        <f t="shared" si="130"/>
        <v>0</v>
      </c>
      <c r="AC691">
        <f>PMTable!R689</f>
        <v>1</v>
      </c>
      <c r="AD691">
        <f t="shared" si="131"/>
        <v>0</v>
      </c>
    </row>
    <row r="692" spans="2:30" x14ac:dyDescent="0.25">
      <c r="B692">
        <v>687</v>
      </c>
      <c r="C692">
        <f>PMTable!W690</f>
        <v>2450</v>
      </c>
      <c r="D692">
        <f t="shared" si="120"/>
        <v>1</v>
      </c>
      <c r="E692">
        <f>PMTable!X690</f>
        <v>3800</v>
      </c>
      <c r="F692">
        <f t="shared" si="121"/>
        <v>1</v>
      </c>
      <c r="G692">
        <f>PMTable!Y690</f>
        <v>2200</v>
      </c>
      <c r="H692">
        <f t="shared" si="122"/>
        <v>1</v>
      </c>
      <c r="I692">
        <f>PMTable!Z690</f>
        <v>3600</v>
      </c>
      <c r="J692">
        <f t="shared" si="123"/>
        <v>1</v>
      </c>
      <c r="L692">
        <v>687</v>
      </c>
      <c r="M692">
        <f>PMTable!AE690</f>
        <v>114.9663821678829</v>
      </c>
      <c r="N692">
        <f t="shared" si="124"/>
        <v>0</v>
      </c>
      <c r="O692">
        <f>PMTable!AF690</f>
        <v>63.077302930476051</v>
      </c>
      <c r="P692">
        <f t="shared" si="125"/>
        <v>0</v>
      </c>
      <c r="Q692">
        <f>PMTable!AG690</f>
        <v>24.517475474213875</v>
      </c>
      <c r="R692">
        <f t="shared" si="126"/>
        <v>1</v>
      </c>
      <c r="S692">
        <f>PMTable!AH690</f>
        <v>6.1131395779968933</v>
      </c>
      <c r="T692">
        <f t="shared" si="127"/>
        <v>1</v>
      </c>
      <c r="V692">
        <v>687</v>
      </c>
      <c r="W692">
        <f>PMTable!O690</f>
        <v>0.66419712259784347</v>
      </c>
      <c r="X692">
        <f t="shared" si="128"/>
        <v>1</v>
      </c>
      <c r="Y692">
        <f>PMTable!P690</f>
        <v>0.89038250109362138</v>
      </c>
      <c r="Z692">
        <f t="shared" si="129"/>
        <v>0</v>
      </c>
      <c r="AA692">
        <f>PMTable!Q690</f>
        <v>0.92018650998281259</v>
      </c>
      <c r="AB692">
        <f t="shared" si="130"/>
        <v>0</v>
      </c>
      <c r="AC692">
        <f>PMTable!R690</f>
        <v>0.98277295357322092</v>
      </c>
      <c r="AD692">
        <f t="shared" si="131"/>
        <v>0</v>
      </c>
    </row>
    <row r="693" spans="2:30" x14ac:dyDescent="0.25">
      <c r="B693">
        <v>688</v>
      </c>
      <c r="C693">
        <f>PMTable!W691</f>
        <v>1250</v>
      </c>
      <c r="D693">
        <f t="shared" si="120"/>
        <v>1</v>
      </c>
      <c r="E693">
        <f>PMTable!X691</f>
        <v>2400</v>
      </c>
      <c r="F693">
        <f t="shared" si="121"/>
        <v>1</v>
      </c>
      <c r="G693">
        <f>PMTable!Y691</f>
        <v>3000</v>
      </c>
      <c r="H693">
        <f t="shared" si="122"/>
        <v>1</v>
      </c>
      <c r="I693">
        <f>PMTable!Z691</f>
        <v>2500</v>
      </c>
      <c r="J693">
        <f t="shared" si="123"/>
        <v>1</v>
      </c>
      <c r="L693">
        <v>688</v>
      </c>
      <c r="M693">
        <f>PMTable!AE691</f>
        <v>43.701244350443126</v>
      </c>
      <c r="N693">
        <f t="shared" si="124"/>
        <v>1</v>
      </c>
      <c r="O693">
        <f>PMTable!AF691</f>
        <v>27.26817848738672</v>
      </c>
      <c r="P693">
        <f t="shared" si="125"/>
        <v>1</v>
      </c>
      <c r="Q693">
        <f>PMTable!AG691</f>
        <v>26.297133719764645</v>
      </c>
      <c r="R693">
        <f t="shared" si="126"/>
        <v>1</v>
      </c>
      <c r="S693">
        <f>PMTable!AH691</f>
        <v>0</v>
      </c>
      <c r="T693">
        <f t="shared" si="127"/>
        <v>1</v>
      </c>
      <c r="V693">
        <v>688</v>
      </c>
      <c r="W693">
        <f>PMTable!O691</f>
        <v>0.83087963853102231</v>
      </c>
      <c r="X693">
        <f t="shared" si="128"/>
        <v>0</v>
      </c>
      <c r="Y693">
        <f>PMTable!P691</f>
        <v>0.88478353585949887</v>
      </c>
      <c r="Z693">
        <f t="shared" si="129"/>
        <v>0</v>
      </c>
      <c r="AA693">
        <f>PMTable!Q691</f>
        <v>0.87350010135207046</v>
      </c>
      <c r="AB693">
        <f t="shared" si="130"/>
        <v>0</v>
      </c>
      <c r="AC693">
        <f>PMTable!R691</f>
        <v>1</v>
      </c>
      <c r="AD693">
        <f t="shared" si="131"/>
        <v>0</v>
      </c>
    </row>
    <row r="694" spans="2:30" x14ac:dyDescent="0.25">
      <c r="B694">
        <v>689</v>
      </c>
      <c r="C694">
        <f>PMTable!W692</f>
        <v>1550</v>
      </c>
      <c r="D694">
        <f t="shared" si="120"/>
        <v>1</v>
      </c>
      <c r="E694">
        <f>PMTable!X692</f>
        <v>3400</v>
      </c>
      <c r="F694">
        <f t="shared" si="121"/>
        <v>1</v>
      </c>
      <c r="G694">
        <f>PMTable!Y692</f>
        <v>2600</v>
      </c>
      <c r="H694">
        <f t="shared" si="122"/>
        <v>1</v>
      </c>
      <c r="I694">
        <f>PMTable!Z692</f>
        <v>2500</v>
      </c>
      <c r="J694">
        <f t="shared" si="123"/>
        <v>1</v>
      </c>
      <c r="L694">
        <v>689</v>
      </c>
      <c r="M694">
        <f>PMTable!AE692</f>
        <v>94.44684482394382</v>
      </c>
      <c r="N694">
        <f t="shared" si="124"/>
        <v>0</v>
      </c>
      <c r="O694">
        <f>PMTable!AF692</f>
        <v>30</v>
      </c>
      <c r="P694">
        <f t="shared" si="125"/>
        <v>1</v>
      </c>
      <c r="Q694">
        <f>PMTable!AG692</f>
        <v>47.499069397449091</v>
      </c>
      <c r="R694">
        <f t="shared" si="126"/>
        <v>1</v>
      </c>
      <c r="S694">
        <f>PMTable!AH692</f>
        <v>0</v>
      </c>
      <c r="T694">
        <f t="shared" si="127"/>
        <v>1</v>
      </c>
      <c r="V694">
        <v>689</v>
      </c>
      <c r="W694">
        <f>PMTable!O692</f>
        <v>0.71067959211642706</v>
      </c>
      <c r="X694">
        <f t="shared" si="128"/>
        <v>0</v>
      </c>
      <c r="Y694">
        <f>PMTable!P692</f>
        <v>0.88454025037979045</v>
      </c>
      <c r="Z694">
        <f t="shared" si="129"/>
        <v>0</v>
      </c>
      <c r="AA694">
        <f>PMTable!Q692</f>
        <v>0.840585929972822</v>
      </c>
      <c r="AB694">
        <f t="shared" si="130"/>
        <v>0</v>
      </c>
      <c r="AC694">
        <f>PMTable!R692</f>
        <v>1</v>
      </c>
      <c r="AD694">
        <f t="shared" si="131"/>
        <v>0</v>
      </c>
    </row>
    <row r="695" spans="2:30" x14ac:dyDescent="0.25">
      <c r="B695">
        <v>690</v>
      </c>
      <c r="C695">
        <f>PMTable!W693</f>
        <v>1700</v>
      </c>
      <c r="D695">
        <f t="shared" si="120"/>
        <v>1</v>
      </c>
      <c r="E695">
        <f>PMTable!X693</f>
        <v>1600</v>
      </c>
      <c r="F695">
        <f t="shared" si="121"/>
        <v>1</v>
      </c>
      <c r="G695">
        <f>PMTable!Y693</f>
        <v>2200</v>
      </c>
      <c r="H695">
        <f t="shared" si="122"/>
        <v>1</v>
      </c>
      <c r="I695">
        <f>PMTable!Z693</f>
        <v>2500</v>
      </c>
      <c r="J695">
        <f t="shared" si="123"/>
        <v>1</v>
      </c>
      <c r="L695">
        <v>690</v>
      </c>
      <c r="M695">
        <f>PMTable!AE693</f>
        <v>72.830853231091282</v>
      </c>
      <c r="N695">
        <f t="shared" si="124"/>
        <v>0</v>
      </c>
      <c r="O695">
        <f>PMTable!AF693</f>
        <v>21.244736990179558</v>
      </c>
      <c r="P695">
        <f t="shared" si="125"/>
        <v>1</v>
      </c>
      <c r="Q695">
        <f>PMTable!AG693</f>
        <v>41.182146358030586</v>
      </c>
      <c r="R695">
        <f t="shared" si="126"/>
        <v>1</v>
      </c>
      <c r="S695">
        <f>PMTable!AH693</f>
        <v>0</v>
      </c>
      <c r="T695">
        <f t="shared" si="127"/>
        <v>1</v>
      </c>
      <c r="V695">
        <v>690</v>
      </c>
      <c r="W695">
        <f>PMTable!O693</f>
        <v>0.75341493587832875</v>
      </c>
      <c r="X695">
        <f t="shared" si="128"/>
        <v>0</v>
      </c>
      <c r="Y695">
        <f>PMTable!P693</f>
        <v>0.93501860824989558</v>
      </c>
      <c r="Z695">
        <f t="shared" si="129"/>
        <v>0</v>
      </c>
      <c r="AA695">
        <f>PMTable!Q693</f>
        <v>0.93025771907148957</v>
      </c>
      <c r="AB695">
        <f t="shared" si="130"/>
        <v>0</v>
      </c>
      <c r="AC695">
        <f>PMTable!R693</f>
        <v>1</v>
      </c>
      <c r="AD695">
        <f t="shared" si="131"/>
        <v>0</v>
      </c>
    </row>
    <row r="696" spans="2:30" x14ac:dyDescent="0.25">
      <c r="B696">
        <v>691</v>
      </c>
      <c r="C696">
        <f>PMTable!W694</f>
        <v>1250</v>
      </c>
      <c r="D696">
        <f t="shared" si="120"/>
        <v>1</v>
      </c>
      <c r="E696">
        <f>PMTable!X694</f>
        <v>3000</v>
      </c>
      <c r="F696">
        <f t="shared" si="121"/>
        <v>1</v>
      </c>
      <c r="G696">
        <f>PMTable!Y694</f>
        <v>3000</v>
      </c>
      <c r="H696">
        <f t="shared" si="122"/>
        <v>1</v>
      </c>
      <c r="I696">
        <f>PMTable!Z694</f>
        <v>4700</v>
      </c>
      <c r="J696">
        <f t="shared" si="123"/>
        <v>1</v>
      </c>
      <c r="L696">
        <v>691</v>
      </c>
      <c r="M696">
        <f>PMTable!AE694</f>
        <v>14</v>
      </c>
      <c r="N696">
        <f t="shared" si="124"/>
        <v>1</v>
      </c>
      <c r="O696">
        <f>PMTable!AF694</f>
        <v>37.054415191486818</v>
      </c>
      <c r="P696">
        <f t="shared" si="125"/>
        <v>1</v>
      </c>
      <c r="Q696">
        <f>PMTable!AG694</f>
        <v>40.172839563853621</v>
      </c>
      <c r="R696">
        <f t="shared" si="126"/>
        <v>1</v>
      </c>
      <c r="S696">
        <f>PMTable!AH694</f>
        <v>7.6547057337019346</v>
      </c>
      <c r="T696">
        <f t="shared" si="127"/>
        <v>1</v>
      </c>
      <c r="V696">
        <v>691</v>
      </c>
      <c r="W696">
        <f>PMTable!O694</f>
        <v>0.83075682692514285</v>
      </c>
      <c r="X696">
        <f t="shared" si="128"/>
        <v>0</v>
      </c>
      <c r="Y696">
        <f>PMTable!P694</f>
        <v>0.8471637463329057</v>
      </c>
      <c r="Z696">
        <f t="shared" si="129"/>
        <v>0</v>
      </c>
      <c r="AA696">
        <f>PMTable!Q694</f>
        <v>0.88422213496638991</v>
      </c>
      <c r="AB696">
        <f t="shared" si="130"/>
        <v>0</v>
      </c>
      <c r="AC696">
        <f>PMTable!R694</f>
        <v>0.97473381004837623</v>
      </c>
      <c r="AD696">
        <f t="shared" si="131"/>
        <v>0</v>
      </c>
    </row>
    <row r="697" spans="2:30" x14ac:dyDescent="0.25">
      <c r="B697">
        <v>692</v>
      </c>
      <c r="C697">
        <f>PMTable!W695</f>
        <v>2000</v>
      </c>
      <c r="D697">
        <f t="shared" si="120"/>
        <v>1</v>
      </c>
      <c r="E697">
        <f>PMTable!X695</f>
        <v>2400</v>
      </c>
      <c r="F697">
        <f t="shared" si="121"/>
        <v>1</v>
      </c>
      <c r="G697">
        <f>PMTable!Y695</f>
        <v>3400</v>
      </c>
      <c r="H697">
        <f t="shared" si="122"/>
        <v>1</v>
      </c>
      <c r="I697">
        <f>PMTable!Z695</f>
        <v>2500</v>
      </c>
      <c r="J697">
        <f t="shared" si="123"/>
        <v>1</v>
      </c>
      <c r="L697">
        <v>692</v>
      </c>
      <c r="M697">
        <f>PMTable!AE695</f>
        <v>39.828125703604854</v>
      </c>
      <c r="N697">
        <f t="shared" si="124"/>
        <v>1</v>
      </c>
      <c r="O697">
        <f>PMTable!AF695</f>
        <v>34.664529596357603</v>
      </c>
      <c r="P697">
        <f t="shared" si="125"/>
        <v>1</v>
      </c>
      <c r="Q697">
        <f>PMTable!AG695</f>
        <v>44.509103429640703</v>
      </c>
      <c r="R697">
        <f t="shared" si="126"/>
        <v>1</v>
      </c>
      <c r="S697">
        <f>PMTable!AH695</f>
        <v>0</v>
      </c>
      <c r="T697">
        <f t="shared" si="127"/>
        <v>1</v>
      </c>
      <c r="V697">
        <v>692</v>
      </c>
      <c r="W697">
        <f>PMTable!O695</f>
        <v>0.72527426680622697</v>
      </c>
      <c r="X697">
        <f t="shared" si="128"/>
        <v>0</v>
      </c>
      <c r="Y697">
        <f>PMTable!P695</f>
        <v>0.88017023573692099</v>
      </c>
      <c r="Z697">
        <f t="shared" si="129"/>
        <v>0</v>
      </c>
      <c r="AA697">
        <f>PMTable!Q695</f>
        <v>0.86741333786513353</v>
      </c>
      <c r="AB697">
        <f t="shared" si="130"/>
        <v>0</v>
      </c>
      <c r="AC697">
        <f>PMTable!R695</f>
        <v>1</v>
      </c>
      <c r="AD697">
        <f t="shared" si="131"/>
        <v>0</v>
      </c>
    </row>
    <row r="698" spans="2:30" x14ac:dyDescent="0.25">
      <c r="B698">
        <v>693</v>
      </c>
      <c r="C698">
        <f>PMTable!W696</f>
        <v>1700</v>
      </c>
      <c r="D698">
        <f t="shared" si="120"/>
        <v>1</v>
      </c>
      <c r="E698">
        <f>PMTable!X696</f>
        <v>3400</v>
      </c>
      <c r="F698">
        <f t="shared" si="121"/>
        <v>1</v>
      </c>
      <c r="G698">
        <f>PMTable!Y696</f>
        <v>2200</v>
      </c>
      <c r="H698">
        <f t="shared" si="122"/>
        <v>1</v>
      </c>
      <c r="I698">
        <f>PMTable!Z696</f>
        <v>3600</v>
      </c>
      <c r="J698">
        <f t="shared" si="123"/>
        <v>1</v>
      </c>
      <c r="L698">
        <v>693</v>
      </c>
      <c r="M698">
        <f>PMTable!AE696</f>
        <v>20</v>
      </c>
      <c r="N698">
        <f t="shared" si="124"/>
        <v>1</v>
      </c>
      <c r="O698">
        <f>PMTable!AF696</f>
        <v>40.730020110838609</v>
      </c>
      <c r="P698">
        <f t="shared" si="125"/>
        <v>1</v>
      </c>
      <c r="Q698">
        <f>PMTable!AG696</f>
        <v>37.791387555731447</v>
      </c>
      <c r="R698">
        <f t="shared" si="126"/>
        <v>1</v>
      </c>
      <c r="S698">
        <f>PMTable!AH696</f>
        <v>9.997599050910086</v>
      </c>
      <c r="T698">
        <f t="shared" si="127"/>
        <v>1</v>
      </c>
      <c r="V698">
        <v>693</v>
      </c>
      <c r="W698">
        <f>PMTable!O696</f>
        <v>0.79276605106613451</v>
      </c>
      <c r="X698">
        <f t="shared" si="128"/>
        <v>0</v>
      </c>
      <c r="Y698">
        <f>PMTable!P696</f>
        <v>0.89779418134467237</v>
      </c>
      <c r="Z698">
        <f t="shared" si="129"/>
        <v>0</v>
      </c>
      <c r="AA698">
        <f>PMTable!Q696</f>
        <v>0.91640849280894487</v>
      </c>
      <c r="AB698">
        <f t="shared" si="130"/>
        <v>0</v>
      </c>
      <c r="AC698">
        <f>PMTable!R696</f>
        <v>0.97879295189457693</v>
      </c>
      <c r="AD698">
        <f t="shared" si="131"/>
        <v>0</v>
      </c>
    </row>
    <row r="699" spans="2:30" x14ac:dyDescent="0.25">
      <c r="B699">
        <v>694</v>
      </c>
      <c r="C699">
        <f>PMTable!W697</f>
        <v>1550</v>
      </c>
      <c r="D699">
        <f t="shared" si="120"/>
        <v>1</v>
      </c>
      <c r="E699">
        <f>PMTable!X697</f>
        <v>2800</v>
      </c>
      <c r="F699">
        <f t="shared" si="121"/>
        <v>1</v>
      </c>
      <c r="G699">
        <f>PMTable!Y697</f>
        <v>2200</v>
      </c>
      <c r="H699">
        <f t="shared" si="122"/>
        <v>1</v>
      </c>
      <c r="I699">
        <f>PMTable!Z697</f>
        <v>2500</v>
      </c>
      <c r="J699">
        <f t="shared" si="123"/>
        <v>1</v>
      </c>
      <c r="L699">
        <v>694</v>
      </c>
      <c r="M699">
        <f>PMTable!AE697</f>
        <v>39.289965876963798</v>
      </c>
      <c r="N699">
        <f t="shared" si="124"/>
        <v>1</v>
      </c>
      <c r="O699">
        <f>PMTable!AF697</f>
        <v>53.653592557493369</v>
      </c>
      <c r="P699">
        <f t="shared" si="125"/>
        <v>1</v>
      </c>
      <c r="Q699">
        <f>PMTable!AG697</f>
        <v>20.154894250243224</v>
      </c>
      <c r="R699">
        <f t="shared" si="126"/>
        <v>1</v>
      </c>
      <c r="S699">
        <f>PMTable!AH697</f>
        <v>0</v>
      </c>
      <c r="T699">
        <f t="shared" si="127"/>
        <v>1</v>
      </c>
      <c r="V699">
        <v>694</v>
      </c>
      <c r="W699">
        <f>PMTable!O697</f>
        <v>0.79703382773998743</v>
      </c>
      <c r="X699">
        <f t="shared" si="128"/>
        <v>0</v>
      </c>
      <c r="Y699">
        <f>PMTable!P697</f>
        <v>0.95994538140420704</v>
      </c>
      <c r="Z699">
        <f t="shared" si="129"/>
        <v>0</v>
      </c>
      <c r="AA699">
        <f>PMTable!Q697</f>
        <v>0.94476494564052793</v>
      </c>
      <c r="AB699">
        <f t="shared" si="130"/>
        <v>0</v>
      </c>
      <c r="AC699">
        <f>PMTable!R697</f>
        <v>1</v>
      </c>
      <c r="AD699">
        <f t="shared" si="131"/>
        <v>0</v>
      </c>
    </row>
    <row r="700" spans="2:30" x14ac:dyDescent="0.25">
      <c r="B700">
        <v>695</v>
      </c>
      <c r="C700">
        <f>PMTable!W698</f>
        <v>1400</v>
      </c>
      <c r="D700">
        <f t="shared" si="120"/>
        <v>1</v>
      </c>
      <c r="E700">
        <f>PMTable!X698</f>
        <v>2000</v>
      </c>
      <c r="F700">
        <f t="shared" si="121"/>
        <v>1</v>
      </c>
      <c r="G700">
        <f>PMTable!Y698</f>
        <v>1000</v>
      </c>
      <c r="H700">
        <f t="shared" si="122"/>
        <v>1</v>
      </c>
      <c r="I700">
        <f>PMTable!Z698</f>
        <v>2500</v>
      </c>
      <c r="J700">
        <f t="shared" si="123"/>
        <v>1</v>
      </c>
      <c r="L700">
        <v>695</v>
      </c>
      <c r="M700">
        <f>PMTable!AE698</f>
        <v>64.288454721281866</v>
      </c>
      <c r="N700">
        <f t="shared" si="124"/>
        <v>0</v>
      </c>
      <c r="O700">
        <f>PMTable!AF698</f>
        <v>21.436192441438816</v>
      </c>
      <c r="P700">
        <f t="shared" si="125"/>
        <v>1</v>
      </c>
      <c r="Q700">
        <f>PMTable!AG698</f>
        <v>0</v>
      </c>
      <c r="R700">
        <f t="shared" si="126"/>
        <v>1</v>
      </c>
      <c r="S700">
        <f>PMTable!AH698</f>
        <v>0</v>
      </c>
      <c r="T700">
        <f t="shared" si="127"/>
        <v>1</v>
      </c>
      <c r="V700">
        <v>695</v>
      </c>
      <c r="W700">
        <f>PMTable!O698</f>
        <v>0.78140541617614534</v>
      </c>
      <c r="X700">
        <f t="shared" si="128"/>
        <v>0</v>
      </c>
      <c r="Y700">
        <f>PMTable!P698</f>
        <v>0.91510950451480144</v>
      </c>
      <c r="Z700">
        <f t="shared" si="129"/>
        <v>0</v>
      </c>
      <c r="AA700">
        <f>PMTable!Q698</f>
        <v>1</v>
      </c>
      <c r="AB700">
        <f t="shared" si="130"/>
        <v>0</v>
      </c>
      <c r="AC700">
        <f>PMTable!R698</f>
        <v>1</v>
      </c>
      <c r="AD700">
        <f t="shared" si="131"/>
        <v>0</v>
      </c>
    </row>
    <row r="701" spans="2:30" x14ac:dyDescent="0.25">
      <c r="B701">
        <v>696</v>
      </c>
      <c r="C701">
        <f>PMTable!W699</f>
        <v>2000</v>
      </c>
      <c r="D701">
        <f t="shared" si="120"/>
        <v>1</v>
      </c>
      <c r="E701">
        <f>PMTable!X699</f>
        <v>3200</v>
      </c>
      <c r="F701">
        <f t="shared" si="121"/>
        <v>1</v>
      </c>
      <c r="G701">
        <f>PMTable!Y699</f>
        <v>2600</v>
      </c>
      <c r="H701">
        <f t="shared" si="122"/>
        <v>1</v>
      </c>
      <c r="I701">
        <f>PMTable!Z699</f>
        <v>2500</v>
      </c>
      <c r="J701">
        <f t="shared" si="123"/>
        <v>1</v>
      </c>
      <c r="L701">
        <v>696</v>
      </c>
      <c r="M701">
        <f>PMTable!AE699</f>
        <v>71.978350247948555</v>
      </c>
      <c r="N701">
        <f t="shared" si="124"/>
        <v>0</v>
      </c>
      <c r="O701">
        <f>PMTable!AF699</f>
        <v>64.449125386687513</v>
      </c>
      <c r="P701">
        <f t="shared" si="125"/>
        <v>0</v>
      </c>
      <c r="Q701">
        <f>PMTable!AG699</f>
        <v>57.079835200190281</v>
      </c>
      <c r="R701">
        <f t="shared" si="126"/>
        <v>0</v>
      </c>
      <c r="S701">
        <f>PMTable!AH699</f>
        <v>0</v>
      </c>
      <c r="T701">
        <f t="shared" si="127"/>
        <v>1</v>
      </c>
      <c r="V701">
        <v>696</v>
      </c>
      <c r="W701">
        <f>PMTable!O699</f>
        <v>0.71828822171004292</v>
      </c>
      <c r="X701">
        <f t="shared" si="128"/>
        <v>0</v>
      </c>
      <c r="Y701">
        <f>PMTable!P699</f>
        <v>0.88096701220765716</v>
      </c>
      <c r="Z701">
        <f t="shared" si="129"/>
        <v>0</v>
      </c>
      <c r="AA701">
        <f>PMTable!Q699</f>
        <v>0.86336706035887512</v>
      </c>
      <c r="AB701">
        <f t="shared" si="130"/>
        <v>0</v>
      </c>
      <c r="AC701">
        <f>PMTable!R699</f>
        <v>1</v>
      </c>
      <c r="AD701">
        <f t="shared" si="131"/>
        <v>0</v>
      </c>
    </row>
    <row r="702" spans="2:30" x14ac:dyDescent="0.25">
      <c r="B702">
        <v>697</v>
      </c>
      <c r="C702">
        <f>PMTable!W700</f>
        <v>2750</v>
      </c>
      <c r="D702">
        <f t="shared" si="120"/>
        <v>1</v>
      </c>
      <c r="E702">
        <f>PMTable!X700</f>
        <v>3000</v>
      </c>
      <c r="F702">
        <f t="shared" si="121"/>
        <v>1</v>
      </c>
      <c r="G702">
        <f>PMTable!Y700</f>
        <v>3400</v>
      </c>
      <c r="H702">
        <f t="shared" si="122"/>
        <v>1</v>
      </c>
      <c r="I702">
        <f>PMTable!Z700</f>
        <v>2500</v>
      </c>
      <c r="J702">
        <f t="shared" si="123"/>
        <v>1</v>
      </c>
      <c r="L702">
        <v>697</v>
      </c>
      <c r="M702">
        <f>PMTable!AE700</f>
        <v>58.437590761272041</v>
      </c>
      <c r="N702">
        <f t="shared" si="124"/>
        <v>0</v>
      </c>
      <c r="O702">
        <f>PMTable!AF700</f>
        <v>49.022731924053822</v>
      </c>
      <c r="P702">
        <f t="shared" si="125"/>
        <v>1</v>
      </c>
      <c r="Q702">
        <f>PMTable!AG700</f>
        <v>69.201306326253444</v>
      </c>
      <c r="R702">
        <f t="shared" si="126"/>
        <v>0</v>
      </c>
      <c r="S702">
        <f>PMTable!AH700</f>
        <v>0</v>
      </c>
      <c r="T702">
        <f t="shared" si="127"/>
        <v>1</v>
      </c>
      <c r="V702">
        <v>697</v>
      </c>
      <c r="W702">
        <f>PMTable!O700</f>
        <v>0.53594604901880138</v>
      </c>
      <c r="X702">
        <f t="shared" si="128"/>
        <v>1</v>
      </c>
      <c r="Y702">
        <f>PMTable!P700</f>
        <v>0.8700639613149036</v>
      </c>
      <c r="Z702">
        <f t="shared" si="129"/>
        <v>0</v>
      </c>
      <c r="AA702">
        <f>PMTable!Q700</f>
        <v>0.87510690531149216</v>
      </c>
      <c r="AB702">
        <f t="shared" si="130"/>
        <v>0</v>
      </c>
      <c r="AC702">
        <f>PMTable!R700</f>
        <v>1</v>
      </c>
      <c r="AD702">
        <f t="shared" si="131"/>
        <v>0</v>
      </c>
    </row>
    <row r="703" spans="2:30" x14ac:dyDescent="0.25">
      <c r="B703">
        <v>698</v>
      </c>
      <c r="C703">
        <f>PMTable!W701</f>
        <v>1700</v>
      </c>
      <c r="D703">
        <f t="shared" si="120"/>
        <v>1</v>
      </c>
      <c r="E703">
        <f>PMTable!X701</f>
        <v>2600</v>
      </c>
      <c r="F703">
        <f t="shared" si="121"/>
        <v>1</v>
      </c>
      <c r="G703">
        <f>PMTable!Y701</f>
        <v>3400</v>
      </c>
      <c r="H703">
        <f t="shared" si="122"/>
        <v>1</v>
      </c>
      <c r="I703">
        <f>PMTable!Z701</f>
        <v>3600</v>
      </c>
      <c r="J703">
        <f t="shared" si="123"/>
        <v>1</v>
      </c>
      <c r="L703">
        <v>698</v>
      </c>
      <c r="M703">
        <f>PMTable!AE701</f>
        <v>88.001244383763733</v>
      </c>
      <c r="N703">
        <f t="shared" si="124"/>
        <v>0</v>
      </c>
      <c r="O703">
        <f>PMTable!AF701</f>
        <v>32.454270740804063</v>
      </c>
      <c r="P703">
        <f t="shared" si="125"/>
        <v>1</v>
      </c>
      <c r="Q703">
        <f>PMTable!AG701</f>
        <v>47.697484390427036</v>
      </c>
      <c r="R703">
        <f t="shared" si="126"/>
        <v>1</v>
      </c>
      <c r="S703">
        <f>PMTable!AH701</f>
        <v>2.5447465234633406</v>
      </c>
      <c r="T703">
        <f t="shared" si="127"/>
        <v>1</v>
      </c>
      <c r="V703">
        <v>698</v>
      </c>
      <c r="W703">
        <f>PMTable!O701</f>
        <v>0.71178269824219609</v>
      </c>
      <c r="X703">
        <f t="shared" si="128"/>
        <v>0</v>
      </c>
      <c r="Y703">
        <f>PMTable!P701</f>
        <v>0.90199625476323131</v>
      </c>
      <c r="Z703">
        <f t="shared" si="129"/>
        <v>0</v>
      </c>
      <c r="AA703">
        <f>PMTable!Q701</f>
        <v>0.82918596935208433</v>
      </c>
      <c r="AB703">
        <f t="shared" si="130"/>
        <v>0</v>
      </c>
      <c r="AC703">
        <f>PMTable!R701</f>
        <v>0.98697828036134261</v>
      </c>
      <c r="AD703">
        <f t="shared" si="131"/>
        <v>0</v>
      </c>
    </row>
    <row r="704" spans="2:30" x14ac:dyDescent="0.25">
      <c r="B704">
        <v>699</v>
      </c>
      <c r="C704">
        <f>PMTable!W702</f>
        <v>1850</v>
      </c>
      <c r="D704">
        <f t="shared" si="120"/>
        <v>1</v>
      </c>
      <c r="E704">
        <f>PMTable!X702</f>
        <v>3000</v>
      </c>
      <c r="F704">
        <f t="shared" si="121"/>
        <v>1</v>
      </c>
      <c r="G704">
        <f>PMTable!Y702</f>
        <v>2600</v>
      </c>
      <c r="H704">
        <f t="shared" si="122"/>
        <v>1</v>
      </c>
      <c r="I704">
        <f>PMTable!Z702</f>
        <v>5800</v>
      </c>
      <c r="J704">
        <f t="shared" si="123"/>
        <v>0</v>
      </c>
      <c r="L704">
        <v>699</v>
      </c>
      <c r="M704">
        <f>PMTable!AE702</f>
        <v>69.590918793862556</v>
      </c>
      <c r="N704">
        <f t="shared" si="124"/>
        <v>0</v>
      </c>
      <c r="O704">
        <f>PMTable!AF702</f>
        <v>41.128557391409906</v>
      </c>
      <c r="P704">
        <f t="shared" si="125"/>
        <v>1</v>
      </c>
      <c r="Q704">
        <f>PMTable!AG702</f>
        <v>39.248884462201303</v>
      </c>
      <c r="R704">
        <f t="shared" si="126"/>
        <v>1</v>
      </c>
      <c r="S704">
        <f>PMTable!AH702</f>
        <v>20.76486118541326</v>
      </c>
      <c r="T704">
        <f t="shared" si="127"/>
        <v>1</v>
      </c>
      <c r="V704">
        <v>699</v>
      </c>
      <c r="W704">
        <f>PMTable!O702</f>
        <v>0.70321107615074951</v>
      </c>
      <c r="X704">
        <f t="shared" si="128"/>
        <v>0</v>
      </c>
      <c r="Y704">
        <f>PMTable!P702</f>
        <v>0.86020902306995073</v>
      </c>
      <c r="Z704">
        <f t="shared" si="129"/>
        <v>0</v>
      </c>
      <c r="AA704">
        <f>PMTable!Q702</f>
        <v>0.88037345221596941</v>
      </c>
      <c r="AB704">
        <f t="shared" si="130"/>
        <v>0</v>
      </c>
      <c r="AC704">
        <f>PMTable!R702</f>
        <v>0.95051799586233221</v>
      </c>
      <c r="AD704">
        <f t="shared" si="131"/>
        <v>0</v>
      </c>
    </row>
    <row r="705" spans="2:30" x14ac:dyDescent="0.25">
      <c r="B705">
        <v>700</v>
      </c>
      <c r="C705">
        <f>PMTable!W703</f>
        <v>1700</v>
      </c>
      <c r="D705">
        <f t="shared" si="120"/>
        <v>1</v>
      </c>
      <c r="E705">
        <f>PMTable!X703</f>
        <v>2600</v>
      </c>
      <c r="F705">
        <f t="shared" si="121"/>
        <v>1</v>
      </c>
      <c r="G705">
        <f>PMTable!Y703</f>
        <v>2200</v>
      </c>
      <c r="H705">
        <f t="shared" si="122"/>
        <v>1</v>
      </c>
      <c r="I705">
        <f>PMTable!Z703</f>
        <v>3600</v>
      </c>
      <c r="J705">
        <f t="shared" si="123"/>
        <v>1</v>
      </c>
      <c r="L705">
        <v>700</v>
      </c>
      <c r="M705">
        <f>PMTable!AE703</f>
        <v>74.11590792796504</v>
      </c>
      <c r="N705">
        <f t="shared" si="124"/>
        <v>0</v>
      </c>
      <c r="O705">
        <f>PMTable!AF703</f>
        <v>44.768278285574439</v>
      </c>
      <c r="P705">
        <f t="shared" si="125"/>
        <v>1</v>
      </c>
      <c r="Q705">
        <f>PMTable!AG703</f>
        <v>28.833977600202115</v>
      </c>
      <c r="R705">
        <f t="shared" si="126"/>
        <v>1</v>
      </c>
      <c r="S705">
        <f>PMTable!AH703</f>
        <v>5.2723786177922181</v>
      </c>
      <c r="T705">
        <f t="shared" si="127"/>
        <v>1</v>
      </c>
      <c r="V705">
        <v>700</v>
      </c>
      <c r="W705">
        <f>PMTable!O703</f>
        <v>0.72417593440659089</v>
      </c>
      <c r="X705">
        <f t="shared" si="128"/>
        <v>0</v>
      </c>
      <c r="Y705">
        <f>PMTable!P703</f>
        <v>0.90894006379556325</v>
      </c>
      <c r="Z705">
        <f t="shared" si="129"/>
        <v>0</v>
      </c>
      <c r="AA705">
        <f>PMTable!Q703</f>
        <v>0.91879292565517068</v>
      </c>
      <c r="AB705">
        <f t="shared" si="130"/>
        <v>0</v>
      </c>
      <c r="AC705">
        <f>PMTable!R703</f>
        <v>0.98630441850987205</v>
      </c>
      <c r="AD705">
        <f t="shared" si="131"/>
        <v>0</v>
      </c>
    </row>
    <row r="706" spans="2:30" x14ac:dyDescent="0.25">
      <c r="B706">
        <v>701</v>
      </c>
      <c r="C706">
        <f>PMTable!W704</f>
        <v>1400</v>
      </c>
      <c r="D706">
        <f t="shared" si="120"/>
        <v>1</v>
      </c>
      <c r="E706">
        <f>PMTable!X704</f>
        <v>2200</v>
      </c>
      <c r="F706">
        <f t="shared" si="121"/>
        <v>1</v>
      </c>
      <c r="G706">
        <f>PMTable!Y704</f>
        <v>3400</v>
      </c>
      <c r="H706">
        <f t="shared" si="122"/>
        <v>1</v>
      </c>
      <c r="I706">
        <f>PMTable!Z704</f>
        <v>3600</v>
      </c>
      <c r="J706">
        <f t="shared" si="123"/>
        <v>1</v>
      </c>
      <c r="L706">
        <v>701</v>
      </c>
      <c r="M706">
        <f>PMTable!AE704</f>
        <v>22.965398447313042</v>
      </c>
      <c r="N706">
        <f t="shared" si="124"/>
        <v>1</v>
      </c>
      <c r="O706">
        <f>PMTable!AF704</f>
        <v>23.529686782809321</v>
      </c>
      <c r="P706">
        <f t="shared" si="125"/>
        <v>1</v>
      </c>
      <c r="Q706">
        <f>PMTable!AG704</f>
        <v>27.031259122758797</v>
      </c>
      <c r="R706">
        <f t="shared" si="126"/>
        <v>1</v>
      </c>
      <c r="S706">
        <f>PMTable!AH704</f>
        <v>5.7252736561368982</v>
      </c>
      <c r="T706">
        <f t="shared" si="127"/>
        <v>1</v>
      </c>
      <c r="V706">
        <v>701</v>
      </c>
      <c r="W706">
        <f>PMTable!O704</f>
        <v>0.80541950071789759</v>
      </c>
      <c r="X706">
        <f t="shared" si="128"/>
        <v>0</v>
      </c>
      <c r="Y706">
        <f>PMTable!P704</f>
        <v>0.91992219195470304</v>
      </c>
      <c r="Z706">
        <f t="shared" si="129"/>
        <v>0</v>
      </c>
      <c r="AA706">
        <f>PMTable!Q704</f>
        <v>0.86614495040500161</v>
      </c>
      <c r="AB706">
        <f t="shared" si="130"/>
        <v>0</v>
      </c>
      <c r="AC706">
        <f>PMTable!R704</f>
        <v>0.98653112165280277</v>
      </c>
      <c r="AD706">
        <f t="shared" si="131"/>
        <v>0</v>
      </c>
    </row>
    <row r="707" spans="2:30" x14ac:dyDescent="0.25">
      <c r="B707">
        <v>702</v>
      </c>
      <c r="C707">
        <f>PMTable!W705</f>
        <v>950</v>
      </c>
      <c r="D707">
        <f t="shared" si="120"/>
        <v>1</v>
      </c>
      <c r="E707">
        <f>PMTable!X705</f>
        <v>2200</v>
      </c>
      <c r="F707">
        <f t="shared" si="121"/>
        <v>1</v>
      </c>
      <c r="G707">
        <f>PMTable!Y705</f>
        <v>2600</v>
      </c>
      <c r="H707">
        <f t="shared" si="122"/>
        <v>1</v>
      </c>
      <c r="I707">
        <f>PMTable!Z705</f>
        <v>2500</v>
      </c>
      <c r="J707">
        <f t="shared" si="123"/>
        <v>1</v>
      </c>
      <c r="L707">
        <v>702</v>
      </c>
      <c r="M707">
        <f>PMTable!AE705</f>
        <v>28.83028823370222</v>
      </c>
      <c r="N707">
        <f t="shared" si="124"/>
        <v>1</v>
      </c>
      <c r="O707">
        <f>PMTable!AF705</f>
        <v>18.525902000789088</v>
      </c>
      <c r="P707">
        <f t="shared" si="125"/>
        <v>1</v>
      </c>
      <c r="Q707">
        <f>PMTable!AG705</f>
        <v>49.274936698284698</v>
      </c>
      <c r="R707">
        <f t="shared" si="126"/>
        <v>1</v>
      </c>
      <c r="S707">
        <f>PMTable!AH705</f>
        <v>0</v>
      </c>
      <c r="T707">
        <f t="shared" si="127"/>
        <v>1</v>
      </c>
      <c r="V707">
        <v>702</v>
      </c>
      <c r="W707">
        <f>PMTable!O705</f>
        <v>0.85992686774313276</v>
      </c>
      <c r="X707">
        <f t="shared" si="128"/>
        <v>0</v>
      </c>
      <c r="Y707">
        <f>PMTable!P705</f>
        <v>0.92354144485277867</v>
      </c>
      <c r="Z707">
        <f t="shared" si="129"/>
        <v>0</v>
      </c>
      <c r="AA707">
        <f>PMTable!Q705</f>
        <v>0.86115565015905848</v>
      </c>
      <c r="AB707">
        <f t="shared" si="130"/>
        <v>0</v>
      </c>
      <c r="AC707">
        <f>PMTable!R705</f>
        <v>1</v>
      </c>
      <c r="AD707">
        <f t="shared" si="131"/>
        <v>0</v>
      </c>
    </row>
    <row r="708" spans="2:30" x14ac:dyDescent="0.25">
      <c r="B708">
        <v>703</v>
      </c>
      <c r="C708">
        <f>PMTable!W706</f>
        <v>2000</v>
      </c>
      <c r="D708">
        <f t="shared" si="120"/>
        <v>1</v>
      </c>
      <c r="E708">
        <f>PMTable!X706</f>
        <v>2400</v>
      </c>
      <c r="F708">
        <f t="shared" si="121"/>
        <v>1</v>
      </c>
      <c r="G708">
        <f>PMTable!Y706</f>
        <v>3000</v>
      </c>
      <c r="H708">
        <f t="shared" si="122"/>
        <v>1</v>
      </c>
      <c r="I708">
        <f>PMTable!Z706</f>
        <v>2500</v>
      </c>
      <c r="J708">
        <f t="shared" si="123"/>
        <v>1</v>
      </c>
      <c r="L708">
        <v>703</v>
      </c>
      <c r="M708">
        <f>PMTable!AE706</f>
        <v>81.495789879533717</v>
      </c>
      <c r="N708">
        <f t="shared" si="124"/>
        <v>0</v>
      </c>
      <c r="O708">
        <f>PMTable!AF706</f>
        <v>40.400273421465734</v>
      </c>
      <c r="P708">
        <f t="shared" si="125"/>
        <v>1</v>
      </c>
      <c r="Q708">
        <f>PMTable!AG706</f>
        <v>61.214404214167928</v>
      </c>
      <c r="R708">
        <f t="shared" si="126"/>
        <v>0</v>
      </c>
      <c r="S708">
        <f>PMTable!AH706</f>
        <v>0</v>
      </c>
      <c r="T708">
        <f t="shared" si="127"/>
        <v>1</v>
      </c>
      <c r="V708">
        <v>703</v>
      </c>
      <c r="W708">
        <f>PMTable!O706</f>
        <v>0.71271607527254355</v>
      </c>
      <c r="X708">
        <f t="shared" si="128"/>
        <v>0</v>
      </c>
      <c r="Y708">
        <f>PMTable!P706</f>
        <v>0.87926458959187626</v>
      </c>
      <c r="Z708">
        <f t="shared" si="129"/>
        <v>0</v>
      </c>
      <c r="AA708">
        <f>PMTable!Q706</f>
        <v>0.87125227668363125</v>
      </c>
      <c r="AB708">
        <f t="shared" si="130"/>
        <v>0</v>
      </c>
      <c r="AC708">
        <f>PMTable!R706</f>
        <v>1</v>
      </c>
      <c r="AD708">
        <f t="shared" si="131"/>
        <v>0</v>
      </c>
    </row>
    <row r="709" spans="2:30" x14ac:dyDescent="0.25">
      <c r="B709">
        <v>704</v>
      </c>
      <c r="C709">
        <f>PMTable!W707</f>
        <v>1250</v>
      </c>
      <c r="D709">
        <f t="shared" si="120"/>
        <v>1</v>
      </c>
      <c r="E709">
        <f>PMTable!X707</f>
        <v>2600</v>
      </c>
      <c r="F709">
        <f t="shared" si="121"/>
        <v>1</v>
      </c>
      <c r="G709">
        <f>PMTable!Y707</f>
        <v>2200</v>
      </c>
      <c r="H709">
        <f t="shared" si="122"/>
        <v>1</v>
      </c>
      <c r="I709">
        <f>PMTable!Z707</f>
        <v>5800</v>
      </c>
      <c r="J709">
        <f t="shared" si="123"/>
        <v>0</v>
      </c>
      <c r="L709">
        <v>704</v>
      </c>
      <c r="M709">
        <f>PMTable!AE707</f>
        <v>14</v>
      </c>
      <c r="N709">
        <f t="shared" si="124"/>
        <v>1</v>
      </c>
      <c r="O709">
        <f>PMTable!AF707</f>
        <v>49.103497135620273</v>
      </c>
      <c r="P709">
        <f t="shared" si="125"/>
        <v>1</v>
      </c>
      <c r="Q709">
        <f>PMTable!AG707</f>
        <v>22.224528476164394</v>
      </c>
      <c r="R709">
        <f t="shared" si="126"/>
        <v>1</v>
      </c>
      <c r="S709">
        <f>PMTable!AH707</f>
        <v>20.380578972482567</v>
      </c>
      <c r="T709">
        <f t="shared" si="127"/>
        <v>1</v>
      </c>
      <c r="V709">
        <v>704</v>
      </c>
      <c r="W709">
        <f>PMTable!O707</f>
        <v>0.85060308516087435</v>
      </c>
      <c r="X709">
        <f t="shared" si="128"/>
        <v>0</v>
      </c>
      <c r="Y709">
        <f>PMTable!P707</f>
        <v>0.90349917226760124</v>
      </c>
      <c r="Z709">
        <f t="shared" si="129"/>
        <v>0</v>
      </c>
      <c r="AA709">
        <f>PMTable!Q707</f>
        <v>0.92591000326351514</v>
      </c>
      <c r="AB709">
        <f t="shared" si="130"/>
        <v>0</v>
      </c>
      <c r="AC709">
        <f>PMTable!R707</f>
        <v>0.95157019576338719</v>
      </c>
      <c r="AD709">
        <f t="shared" si="131"/>
        <v>0</v>
      </c>
    </row>
    <row r="710" spans="2:30" x14ac:dyDescent="0.25">
      <c r="B710">
        <v>705</v>
      </c>
      <c r="C710">
        <f>PMTable!W708</f>
        <v>2600</v>
      </c>
      <c r="D710">
        <f t="shared" si="120"/>
        <v>1</v>
      </c>
      <c r="E710">
        <f>PMTable!X708</f>
        <v>2400</v>
      </c>
      <c r="F710">
        <f t="shared" si="121"/>
        <v>1</v>
      </c>
      <c r="G710">
        <f>PMTable!Y708</f>
        <v>2600</v>
      </c>
      <c r="H710">
        <f t="shared" si="122"/>
        <v>1</v>
      </c>
      <c r="I710">
        <f>PMTable!Z708</f>
        <v>3600</v>
      </c>
      <c r="J710">
        <f t="shared" si="123"/>
        <v>1</v>
      </c>
      <c r="L710">
        <v>705</v>
      </c>
      <c r="M710">
        <f>PMTable!AE708</f>
        <v>132.24617812250423</v>
      </c>
      <c r="N710">
        <f t="shared" si="124"/>
        <v>0</v>
      </c>
      <c r="O710">
        <f>PMTable!AF708</f>
        <v>21.003865299589105</v>
      </c>
      <c r="P710">
        <f t="shared" si="125"/>
        <v>1</v>
      </c>
      <c r="Q710">
        <f>PMTable!AG708</f>
        <v>44.254775716054823</v>
      </c>
      <c r="R710">
        <f t="shared" si="126"/>
        <v>1</v>
      </c>
      <c r="S710">
        <f>PMTable!AH708</f>
        <v>5.4010980044327521</v>
      </c>
      <c r="T710">
        <f t="shared" si="127"/>
        <v>1</v>
      </c>
      <c r="V710">
        <v>705</v>
      </c>
      <c r="W710">
        <f>PMTable!O708</f>
        <v>0.50991178699742112</v>
      </c>
      <c r="X710">
        <f t="shared" si="128"/>
        <v>1</v>
      </c>
      <c r="Y710">
        <f>PMTable!P708</f>
        <v>0.895330973294445</v>
      </c>
      <c r="Z710">
        <f t="shared" si="129"/>
        <v>0</v>
      </c>
      <c r="AA710">
        <f>PMTable!Q708</f>
        <v>0.90405149289406195</v>
      </c>
      <c r="AB710">
        <f t="shared" si="130"/>
        <v>0</v>
      </c>
      <c r="AC710">
        <f>PMTable!R708</f>
        <v>0.98728932733611052</v>
      </c>
      <c r="AD710">
        <f t="shared" si="131"/>
        <v>0</v>
      </c>
    </row>
    <row r="711" spans="2:30" x14ac:dyDescent="0.25">
      <c r="B711">
        <v>706</v>
      </c>
      <c r="C711">
        <f>PMTable!W709</f>
        <v>1250</v>
      </c>
      <c r="D711">
        <f t="shared" ref="D711:D774" si="132">IF(C711&lt;$C$4,1,0)</f>
        <v>1</v>
      </c>
      <c r="E711">
        <f>PMTable!X709</f>
        <v>3400</v>
      </c>
      <c r="F711">
        <f t="shared" ref="F711:F774" si="133">IF(E711&lt;$E$4,1,0)</f>
        <v>1</v>
      </c>
      <c r="G711">
        <f>PMTable!Y709</f>
        <v>2200</v>
      </c>
      <c r="H711">
        <f t="shared" ref="H711:H774" si="134">IF(G711&lt;$G$4,1,0)</f>
        <v>1</v>
      </c>
      <c r="I711">
        <f>PMTable!Z709</f>
        <v>4700</v>
      </c>
      <c r="J711">
        <f t="shared" ref="J711:J774" si="135">IF(I711&lt;$I$4,1,0)</f>
        <v>1</v>
      </c>
      <c r="L711">
        <v>706</v>
      </c>
      <c r="M711">
        <f>PMTable!AE709</f>
        <v>14</v>
      </c>
      <c r="N711">
        <f t="shared" ref="N711:N774" si="136">IF(M711&lt;$M$4,1,0)</f>
        <v>1</v>
      </c>
      <c r="O711">
        <f>PMTable!AF709</f>
        <v>58.381051173494363</v>
      </c>
      <c r="P711">
        <f t="shared" ref="P711:P774" si="137">IF(O711&lt;$O$4,1,0)</f>
        <v>0</v>
      </c>
      <c r="Q711">
        <f>PMTable!AG709</f>
        <v>43.080176025287955</v>
      </c>
      <c r="R711">
        <f t="shared" ref="R711:R774" si="138">IF(Q711&lt;$Q$4,1,0)</f>
        <v>1</v>
      </c>
      <c r="S711">
        <f>PMTable!AH709</f>
        <v>11.172514590017263</v>
      </c>
      <c r="T711">
        <f t="shared" ref="T711:T774" si="139">IF(S711&lt;$S$4,1,0)</f>
        <v>1</v>
      </c>
      <c r="V711">
        <v>706</v>
      </c>
      <c r="W711">
        <f>PMTable!O709</f>
        <v>0.84058220891814783</v>
      </c>
      <c r="X711">
        <f t="shared" ref="X711:X774" si="140">IF(W711&lt;$W$4,1,0)</f>
        <v>0</v>
      </c>
      <c r="Y711">
        <f>PMTable!P709</f>
        <v>0.87355001577095603</v>
      </c>
      <c r="Z711">
        <f t="shared" ref="Z711:Z774" si="141">IF(Y711&lt;$Y$4,1,0)</f>
        <v>0</v>
      </c>
      <c r="AA711">
        <f>PMTable!Q709</f>
        <v>0.92414045542672452</v>
      </c>
      <c r="AB711">
        <f t="shared" ref="AB711:AB774" si="142">IF(AA711&lt;$AA$4,1,0)</f>
        <v>0</v>
      </c>
      <c r="AC711">
        <f>PMTable!R709</f>
        <v>0.96867884094286838</v>
      </c>
      <c r="AD711">
        <f t="shared" ref="AD711:AD774" si="143">IF(AC711&lt;$AC$4,1,0)</f>
        <v>0</v>
      </c>
    </row>
    <row r="712" spans="2:30" x14ac:dyDescent="0.25">
      <c r="B712">
        <v>707</v>
      </c>
      <c r="C712">
        <f>PMTable!W710</f>
        <v>1850</v>
      </c>
      <c r="D712">
        <f t="shared" si="132"/>
        <v>1</v>
      </c>
      <c r="E712">
        <f>PMTable!X710</f>
        <v>2000</v>
      </c>
      <c r="F712">
        <f t="shared" si="133"/>
        <v>1</v>
      </c>
      <c r="G712">
        <f>PMTable!Y710</f>
        <v>2200</v>
      </c>
      <c r="H712">
        <f t="shared" si="134"/>
        <v>1</v>
      </c>
      <c r="I712">
        <f>PMTable!Z710</f>
        <v>5800</v>
      </c>
      <c r="J712">
        <f t="shared" si="135"/>
        <v>0</v>
      </c>
      <c r="L712">
        <v>707</v>
      </c>
      <c r="M712">
        <f>PMTable!AE710</f>
        <v>60.546982966826803</v>
      </c>
      <c r="N712">
        <f t="shared" si="136"/>
        <v>0</v>
      </c>
      <c r="O712">
        <f>PMTable!AF710</f>
        <v>28.099820770904419</v>
      </c>
      <c r="P712">
        <f t="shared" si="137"/>
        <v>1</v>
      </c>
      <c r="Q712">
        <f>PMTable!AG710</f>
        <v>49.445480055498145</v>
      </c>
      <c r="R712">
        <f t="shared" si="138"/>
        <v>1</v>
      </c>
      <c r="S712">
        <f>PMTable!AH710</f>
        <v>16.039011602220828</v>
      </c>
      <c r="T712">
        <f t="shared" si="139"/>
        <v>1</v>
      </c>
      <c r="V712">
        <v>707</v>
      </c>
      <c r="W712">
        <f>PMTable!O710</f>
        <v>0.68225351706274528</v>
      </c>
      <c r="X712">
        <f t="shared" si="140"/>
        <v>1</v>
      </c>
      <c r="Y712">
        <f>PMTable!P710</f>
        <v>0.89992394373972928</v>
      </c>
      <c r="Z712">
        <f t="shared" si="141"/>
        <v>0</v>
      </c>
      <c r="AA712">
        <f>PMTable!Q710</f>
        <v>0.90366080580382924</v>
      </c>
      <c r="AB712">
        <f t="shared" si="142"/>
        <v>0</v>
      </c>
      <c r="AC712">
        <f>PMTable!R710</f>
        <v>0.95819919479069549</v>
      </c>
      <c r="AD712">
        <f t="shared" si="143"/>
        <v>0</v>
      </c>
    </row>
    <row r="713" spans="2:30" x14ac:dyDescent="0.25">
      <c r="B713">
        <v>708</v>
      </c>
      <c r="C713">
        <f>PMTable!W711</f>
        <v>1700</v>
      </c>
      <c r="D713">
        <f t="shared" si="132"/>
        <v>1</v>
      </c>
      <c r="E713">
        <f>PMTable!X711</f>
        <v>2800</v>
      </c>
      <c r="F713">
        <f t="shared" si="133"/>
        <v>1</v>
      </c>
      <c r="G713">
        <f>PMTable!Y711</f>
        <v>1800</v>
      </c>
      <c r="H713">
        <f t="shared" si="134"/>
        <v>1</v>
      </c>
      <c r="I713">
        <f>PMTable!Z711</f>
        <v>3600</v>
      </c>
      <c r="J713">
        <f t="shared" si="135"/>
        <v>1</v>
      </c>
      <c r="L713">
        <v>708</v>
      </c>
      <c r="M713">
        <f>PMTable!AE711</f>
        <v>63.253218930935411</v>
      </c>
      <c r="N713">
        <f t="shared" si="136"/>
        <v>0</v>
      </c>
      <c r="O713">
        <f>PMTable!AF711</f>
        <v>48.920509682385998</v>
      </c>
      <c r="P713">
        <f t="shared" si="137"/>
        <v>1</v>
      </c>
      <c r="Q713">
        <f>PMTable!AG711</f>
        <v>32.250514427556183</v>
      </c>
      <c r="R713">
        <f t="shared" si="138"/>
        <v>1</v>
      </c>
      <c r="S713">
        <f>PMTable!AH711</f>
        <v>4.0290880289146846</v>
      </c>
      <c r="T713">
        <f t="shared" si="139"/>
        <v>1</v>
      </c>
      <c r="V713">
        <v>708</v>
      </c>
      <c r="W713">
        <f>PMTable!O711</f>
        <v>0.74913473633097294</v>
      </c>
      <c r="X713">
        <f t="shared" si="140"/>
        <v>0</v>
      </c>
      <c r="Y713">
        <f>PMTable!P711</f>
        <v>0.84745272097548729</v>
      </c>
      <c r="Z713">
        <f t="shared" si="141"/>
        <v>0</v>
      </c>
      <c r="AA713">
        <f>PMTable!Q711</f>
        <v>0.92581680401118061</v>
      </c>
      <c r="AB713">
        <f t="shared" si="142"/>
        <v>0</v>
      </c>
      <c r="AC713">
        <f>PMTable!R711</f>
        <v>0.98644308996836783</v>
      </c>
      <c r="AD713">
        <f t="shared" si="143"/>
        <v>0</v>
      </c>
    </row>
    <row r="714" spans="2:30" x14ac:dyDescent="0.25">
      <c r="B714">
        <v>709</v>
      </c>
      <c r="C714">
        <f>PMTable!W712</f>
        <v>1100</v>
      </c>
      <c r="D714">
        <f t="shared" si="132"/>
        <v>1</v>
      </c>
      <c r="E714">
        <f>PMTable!X712</f>
        <v>3200</v>
      </c>
      <c r="F714">
        <f t="shared" si="133"/>
        <v>1</v>
      </c>
      <c r="G714">
        <f>PMTable!Y712</f>
        <v>4200</v>
      </c>
      <c r="H714">
        <f t="shared" si="134"/>
        <v>1</v>
      </c>
      <c r="I714">
        <f>PMTable!Z712</f>
        <v>3600</v>
      </c>
      <c r="J714">
        <f t="shared" si="135"/>
        <v>1</v>
      </c>
      <c r="L714">
        <v>709</v>
      </c>
      <c r="M714">
        <f>PMTable!AE712</f>
        <v>37.220243575323394</v>
      </c>
      <c r="N714">
        <f t="shared" si="136"/>
        <v>1</v>
      </c>
      <c r="O714">
        <f>PMTable!AF712</f>
        <v>53.14380821516729</v>
      </c>
      <c r="P714">
        <f t="shared" si="137"/>
        <v>1</v>
      </c>
      <c r="Q714">
        <f>PMTable!AG712</f>
        <v>74.758874265419792</v>
      </c>
      <c r="R714">
        <f t="shared" si="138"/>
        <v>0</v>
      </c>
      <c r="S714">
        <f>PMTable!AH712</f>
        <v>7.8882794579446607</v>
      </c>
      <c r="T714">
        <f t="shared" si="139"/>
        <v>1</v>
      </c>
      <c r="V714">
        <v>709</v>
      </c>
      <c r="W714">
        <f>PMTable!O712</f>
        <v>0.84038517404314617</v>
      </c>
      <c r="X714">
        <f t="shared" si="140"/>
        <v>0</v>
      </c>
      <c r="Y714">
        <f>PMTable!P712</f>
        <v>0.88286605127331974</v>
      </c>
      <c r="Z714">
        <f t="shared" si="141"/>
        <v>0</v>
      </c>
      <c r="AA714">
        <f>PMTable!Q712</f>
        <v>0.72876451107296392</v>
      </c>
      <c r="AB714">
        <f t="shared" si="142"/>
        <v>0</v>
      </c>
      <c r="AC714">
        <f>PMTable!R712</f>
        <v>0.98075606198363718</v>
      </c>
      <c r="AD714">
        <f t="shared" si="143"/>
        <v>0</v>
      </c>
    </row>
    <row r="715" spans="2:30" x14ac:dyDescent="0.25">
      <c r="B715">
        <v>710</v>
      </c>
      <c r="C715">
        <f>PMTable!W713</f>
        <v>1400</v>
      </c>
      <c r="D715">
        <f t="shared" si="132"/>
        <v>1</v>
      </c>
      <c r="E715">
        <f>PMTable!X713</f>
        <v>4000</v>
      </c>
      <c r="F715">
        <f t="shared" si="133"/>
        <v>1</v>
      </c>
      <c r="G715">
        <f>PMTable!Y713</f>
        <v>2600</v>
      </c>
      <c r="H715">
        <f t="shared" si="134"/>
        <v>1</v>
      </c>
      <c r="I715">
        <f>PMTable!Z713</f>
        <v>2500</v>
      </c>
      <c r="J715">
        <f t="shared" si="135"/>
        <v>1</v>
      </c>
      <c r="L715">
        <v>710</v>
      </c>
      <c r="M715">
        <f>PMTable!AE713</f>
        <v>85.513007431867123</v>
      </c>
      <c r="N715">
        <f t="shared" si="136"/>
        <v>0</v>
      </c>
      <c r="O715">
        <f>PMTable!AF713</f>
        <v>65.990440000263789</v>
      </c>
      <c r="P715">
        <f t="shared" si="137"/>
        <v>0</v>
      </c>
      <c r="Q715">
        <f>PMTable!AG713</f>
        <v>38.905402566077875</v>
      </c>
      <c r="R715">
        <f t="shared" si="138"/>
        <v>1</v>
      </c>
      <c r="S715">
        <f>PMTable!AH713</f>
        <v>0</v>
      </c>
      <c r="T715">
        <f t="shared" si="139"/>
        <v>1</v>
      </c>
      <c r="V715">
        <v>710</v>
      </c>
      <c r="W715">
        <f>PMTable!O713</f>
        <v>0.77234534184091597</v>
      </c>
      <c r="X715">
        <f t="shared" si="140"/>
        <v>0</v>
      </c>
      <c r="Y715">
        <f>PMTable!P713</f>
        <v>0.80892642551511607</v>
      </c>
      <c r="Z715">
        <f t="shared" si="141"/>
        <v>0</v>
      </c>
      <c r="AA715">
        <f>PMTable!Q713</f>
        <v>0.880993608908195</v>
      </c>
      <c r="AB715">
        <f t="shared" si="142"/>
        <v>0</v>
      </c>
      <c r="AC715">
        <f>PMTable!R713</f>
        <v>1</v>
      </c>
      <c r="AD715">
        <f t="shared" si="143"/>
        <v>0</v>
      </c>
    </row>
    <row r="716" spans="2:30" x14ac:dyDescent="0.25">
      <c r="B716">
        <v>711</v>
      </c>
      <c r="C716">
        <f>PMTable!W714</f>
        <v>1100</v>
      </c>
      <c r="D716">
        <f t="shared" si="132"/>
        <v>1</v>
      </c>
      <c r="E716">
        <f>PMTable!X714</f>
        <v>2800</v>
      </c>
      <c r="F716">
        <f t="shared" si="133"/>
        <v>1</v>
      </c>
      <c r="G716">
        <f>PMTable!Y714</f>
        <v>2600</v>
      </c>
      <c r="H716">
        <f t="shared" si="134"/>
        <v>1</v>
      </c>
      <c r="I716">
        <f>PMTable!Z714</f>
        <v>4700</v>
      </c>
      <c r="J716">
        <f t="shared" si="135"/>
        <v>1</v>
      </c>
      <c r="L716">
        <v>711</v>
      </c>
      <c r="M716">
        <f>PMTable!AE714</f>
        <v>79.648827402977616</v>
      </c>
      <c r="N716">
        <f t="shared" si="136"/>
        <v>0</v>
      </c>
      <c r="O716">
        <f>PMTable!AF714</f>
        <v>41.474893196306418</v>
      </c>
      <c r="P716">
        <f t="shared" si="137"/>
        <v>1</v>
      </c>
      <c r="Q716">
        <f>PMTable!AG714</f>
        <v>58.606301143332161</v>
      </c>
      <c r="R716">
        <f t="shared" si="138"/>
        <v>0</v>
      </c>
      <c r="S716">
        <f>PMTable!AH714</f>
        <v>6.7296501987598152</v>
      </c>
      <c r="T716">
        <f t="shared" si="139"/>
        <v>1</v>
      </c>
      <c r="V716">
        <v>711</v>
      </c>
      <c r="W716">
        <f>PMTable!O714</f>
        <v>0.82715493264312367</v>
      </c>
      <c r="X716">
        <f t="shared" si="140"/>
        <v>0</v>
      </c>
      <c r="Y716">
        <f>PMTable!P714</f>
        <v>0.85478705022945101</v>
      </c>
      <c r="Z716">
        <f t="shared" si="141"/>
        <v>0</v>
      </c>
      <c r="AA716">
        <f>PMTable!Q714</f>
        <v>0.86992709850901073</v>
      </c>
      <c r="AB716">
        <f t="shared" si="142"/>
        <v>0</v>
      </c>
      <c r="AC716">
        <f>PMTable!R714</f>
        <v>0.97101788265528166</v>
      </c>
      <c r="AD716">
        <f t="shared" si="143"/>
        <v>0</v>
      </c>
    </row>
    <row r="717" spans="2:30" x14ac:dyDescent="0.25">
      <c r="B717">
        <v>712</v>
      </c>
      <c r="C717">
        <f>PMTable!W715</f>
        <v>1700</v>
      </c>
      <c r="D717">
        <f t="shared" si="132"/>
        <v>1</v>
      </c>
      <c r="E717">
        <f>PMTable!X715</f>
        <v>2200</v>
      </c>
      <c r="F717">
        <f t="shared" si="133"/>
        <v>1</v>
      </c>
      <c r="G717">
        <f>PMTable!Y715</f>
        <v>1800</v>
      </c>
      <c r="H717">
        <f t="shared" si="134"/>
        <v>1</v>
      </c>
      <c r="I717">
        <f>PMTable!Z715</f>
        <v>4700</v>
      </c>
      <c r="J717">
        <f t="shared" si="135"/>
        <v>1</v>
      </c>
      <c r="L717">
        <v>712</v>
      </c>
      <c r="M717">
        <f>PMTable!AE715</f>
        <v>31.722701421165461</v>
      </c>
      <c r="N717">
        <f t="shared" si="136"/>
        <v>1</v>
      </c>
      <c r="O717">
        <f>PMTable!AF715</f>
        <v>18</v>
      </c>
      <c r="P717">
        <f t="shared" si="137"/>
        <v>1</v>
      </c>
      <c r="Q717">
        <f>PMTable!AG715</f>
        <v>12.554533217214757</v>
      </c>
      <c r="R717">
        <f t="shared" si="138"/>
        <v>1</v>
      </c>
      <c r="S717">
        <f>PMTable!AH715</f>
        <v>14.184311455616307</v>
      </c>
      <c r="T717">
        <f t="shared" si="139"/>
        <v>1</v>
      </c>
      <c r="V717">
        <v>712</v>
      </c>
      <c r="W717">
        <f>PMTable!O715</f>
        <v>0.79906062298908931</v>
      </c>
      <c r="X717">
        <f t="shared" si="140"/>
        <v>0</v>
      </c>
      <c r="Y717">
        <f>PMTable!P715</f>
        <v>0.93504583290012766</v>
      </c>
      <c r="Z717">
        <f t="shared" si="141"/>
        <v>0</v>
      </c>
      <c r="AA717">
        <f>PMTable!Q715</f>
        <v>0.97151327714511726</v>
      </c>
      <c r="AB717">
        <f t="shared" si="142"/>
        <v>0</v>
      </c>
      <c r="AC717">
        <f>PMTable!R715</f>
        <v>0.96990479263179141</v>
      </c>
      <c r="AD717">
        <f t="shared" si="143"/>
        <v>0</v>
      </c>
    </row>
    <row r="718" spans="2:30" x14ac:dyDescent="0.25">
      <c r="B718">
        <v>713</v>
      </c>
      <c r="C718">
        <f>PMTable!W716</f>
        <v>1700</v>
      </c>
      <c r="D718">
        <f t="shared" si="132"/>
        <v>1</v>
      </c>
      <c r="E718">
        <f>PMTable!X716</f>
        <v>1800</v>
      </c>
      <c r="F718">
        <f t="shared" si="133"/>
        <v>1</v>
      </c>
      <c r="G718">
        <f>PMTable!Y716</f>
        <v>2200</v>
      </c>
      <c r="H718">
        <f t="shared" si="134"/>
        <v>1</v>
      </c>
      <c r="I718">
        <f>PMTable!Z716</f>
        <v>4700</v>
      </c>
      <c r="J718">
        <f t="shared" si="135"/>
        <v>1</v>
      </c>
      <c r="L718">
        <v>713</v>
      </c>
      <c r="M718">
        <f>PMTable!AE716</f>
        <v>29.266486264942682</v>
      </c>
      <c r="N718">
        <f t="shared" si="136"/>
        <v>1</v>
      </c>
      <c r="O718">
        <f>PMTable!AF716</f>
        <v>21.249653187789871</v>
      </c>
      <c r="P718">
        <f t="shared" si="137"/>
        <v>1</v>
      </c>
      <c r="Q718">
        <f>PMTable!AG716</f>
        <v>34.157624223310179</v>
      </c>
      <c r="R718">
        <f t="shared" si="138"/>
        <v>1</v>
      </c>
      <c r="S718">
        <f>PMTable!AH716</f>
        <v>7.2509460152204941</v>
      </c>
      <c r="T718">
        <f t="shared" si="139"/>
        <v>1</v>
      </c>
      <c r="V718">
        <v>713</v>
      </c>
      <c r="W718">
        <f>PMTable!O716</f>
        <v>0.77596512932375961</v>
      </c>
      <c r="X718">
        <f t="shared" si="140"/>
        <v>0</v>
      </c>
      <c r="Y718">
        <f>PMTable!P716</f>
        <v>0.91728146739851824</v>
      </c>
      <c r="Z718">
        <f t="shared" si="141"/>
        <v>0</v>
      </c>
      <c r="AA718">
        <f>PMTable!Q716</f>
        <v>0.917737423263563</v>
      </c>
      <c r="AB718">
        <f t="shared" si="142"/>
        <v>0</v>
      </c>
      <c r="AC718">
        <f>PMTable!R716</f>
        <v>0.97700933736779216</v>
      </c>
      <c r="AD718">
        <f t="shared" si="143"/>
        <v>0</v>
      </c>
    </row>
    <row r="719" spans="2:30" x14ac:dyDescent="0.25">
      <c r="B719">
        <v>714</v>
      </c>
      <c r="C719">
        <f>PMTable!W717</f>
        <v>2000</v>
      </c>
      <c r="D719">
        <f t="shared" si="132"/>
        <v>1</v>
      </c>
      <c r="E719">
        <f>PMTable!X717</f>
        <v>3800</v>
      </c>
      <c r="F719">
        <f t="shared" si="133"/>
        <v>1</v>
      </c>
      <c r="G719">
        <f>PMTable!Y717</f>
        <v>2200</v>
      </c>
      <c r="H719">
        <f t="shared" si="134"/>
        <v>1</v>
      </c>
      <c r="I719">
        <f>PMTable!Z717</f>
        <v>2500</v>
      </c>
      <c r="J719">
        <f t="shared" si="135"/>
        <v>1</v>
      </c>
      <c r="L719">
        <v>714</v>
      </c>
      <c r="M719">
        <f>PMTable!AE717</f>
        <v>24</v>
      </c>
      <c r="N719">
        <f t="shared" si="136"/>
        <v>1</v>
      </c>
      <c r="O719">
        <f>PMTable!AF717</f>
        <v>34</v>
      </c>
      <c r="P719">
        <f t="shared" si="137"/>
        <v>1</v>
      </c>
      <c r="Q719">
        <f>PMTable!AG717</f>
        <v>12.405887699829526</v>
      </c>
      <c r="R719">
        <f t="shared" si="138"/>
        <v>1</v>
      </c>
      <c r="S719">
        <f>PMTable!AH717</f>
        <v>0</v>
      </c>
      <c r="T719">
        <f t="shared" si="139"/>
        <v>1</v>
      </c>
      <c r="V719">
        <v>714</v>
      </c>
      <c r="W719">
        <f>PMTable!O717</f>
        <v>0.68781927393557385</v>
      </c>
      <c r="X719">
        <f t="shared" si="140"/>
        <v>1</v>
      </c>
      <c r="Y719">
        <f>PMTable!P717</f>
        <v>0.84221022628029529</v>
      </c>
      <c r="Z719">
        <f t="shared" si="141"/>
        <v>0</v>
      </c>
      <c r="AA719">
        <f>PMTable!Q717</f>
        <v>0.92987026662138716</v>
      </c>
      <c r="AB719">
        <f t="shared" si="142"/>
        <v>0</v>
      </c>
      <c r="AC719">
        <f>PMTable!R717</f>
        <v>1</v>
      </c>
      <c r="AD719">
        <f t="shared" si="143"/>
        <v>0</v>
      </c>
    </row>
    <row r="720" spans="2:30" x14ac:dyDescent="0.25">
      <c r="B720">
        <v>715</v>
      </c>
      <c r="C720">
        <f>PMTable!W718</f>
        <v>1400</v>
      </c>
      <c r="D720">
        <f t="shared" si="132"/>
        <v>1</v>
      </c>
      <c r="E720">
        <f>PMTable!X718</f>
        <v>3400</v>
      </c>
      <c r="F720">
        <f t="shared" si="133"/>
        <v>1</v>
      </c>
      <c r="G720">
        <f>PMTable!Y718</f>
        <v>3400</v>
      </c>
      <c r="H720">
        <f t="shared" si="134"/>
        <v>1</v>
      </c>
      <c r="I720">
        <f>PMTable!Z718</f>
        <v>3600</v>
      </c>
      <c r="J720">
        <f t="shared" si="135"/>
        <v>1</v>
      </c>
      <c r="L720">
        <v>715</v>
      </c>
      <c r="M720">
        <f>PMTable!AE718</f>
        <v>16</v>
      </c>
      <c r="N720">
        <f t="shared" si="136"/>
        <v>1</v>
      </c>
      <c r="O720">
        <f>PMTable!AF718</f>
        <v>62.953771175021828</v>
      </c>
      <c r="P720">
        <f t="shared" si="137"/>
        <v>0</v>
      </c>
      <c r="Q720">
        <f>PMTable!AG718</f>
        <v>63.609351932459695</v>
      </c>
      <c r="R720">
        <f t="shared" si="138"/>
        <v>0</v>
      </c>
      <c r="S720">
        <f>PMTable!AH718</f>
        <v>6.6898108285781026</v>
      </c>
      <c r="T720">
        <f t="shared" si="139"/>
        <v>1</v>
      </c>
      <c r="V720">
        <v>715</v>
      </c>
      <c r="W720">
        <f>PMTable!O718</f>
        <v>0.83812078235394027</v>
      </c>
      <c r="X720">
        <f t="shared" si="140"/>
        <v>0</v>
      </c>
      <c r="Y720">
        <f>PMTable!P718</f>
        <v>0.86780181460318084</v>
      </c>
      <c r="Z720">
        <f t="shared" si="141"/>
        <v>0</v>
      </c>
      <c r="AA720">
        <f>PMTable!Q718</f>
        <v>0.79449329543358305</v>
      </c>
      <c r="AB720">
        <f t="shared" si="142"/>
        <v>0</v>
      </c>
      <c r="AC720">
        <f>PMTable!R718</f>
        <v>0.98554890287822128</v>
      </c>
      <c r="AD720">
        <f t="shared" si="143"/>
        <v>0</v>
      </c>
    </row>
    <row r="721" spans="2:30" x14ac:dyDescent="0.25">
      <c r="B721">
        <v>716</v>
      </c>
      <c r="C721">
        <f>PMTable!W719</f>
        <v>1550</v>
      </c>
      <c r="D721">
        <f t="shared" si="132"/>
        <v>1</v>
      </c>
      <c r="E721">
        <f>PMTable!X719</f>
        <v>4000</v>
      </c>
      <c r="F721">
        <f t="shared" si="133"/>
        <v>1</v>
      </c>
      <c r="G721">
        <f>PMTable!Y719</f>
        <v>1400</v>
      </c>
      <c r="H721">
        <f t="shared" si="134"/>
        <v>1</v>
      </c>
      <c r="I721">
        <f>PMTable!Z719</f>
        <v>3600</v>
      </c>
      <c r="J721">
        <f t="shared" si="135"/>
        <v>1</v>
      </c>
      <c r="L721">
        <v>716</v>
      </c>
      <c r="M721">
        <f>PMTable!AE719</f>
        <v>126.42352242312155</v>
      </c>
      <c r="N721">
        <f t="shared" si="136"/>
        <v>0</v>
      </c>
      <c r="O721">
        <f>PMTable!AF719</f>
        <v>36</v>
      </c>
      <c r="P721">
        <f t="shared" si="137"/>
        <v>1</v>
      </c>
      <c r="Q721">
        <f>PMTable!AG719</f>
        <v>8.4558036259458511</v>
      </c>
      <c r="R721">
        <f t="shared" si="138"/>
        <v>1</v>
      </c>
      <c r="S721">
        <f>PMTable!AH719</f>
        <v>4.199606154420672</v>
      </c>
      <c r="T721">
        <f t="shared" si="139"/>
        <v>1</v>
      </c>
      <c r="V721">
        <v>716</v>
      </c>
      <c r="W721">
        <f>PMTable!O719</f>
        <v>0.70562103399790421</v>
      </c>
      <c r="X721">
        <f t="shared" si="140"/>
        <v>0</v>
      </c>
      <c r="Y721">
        <f>PMTable!P719</f>
        <v>0.90336195560948906</v>
      </c>
      <c r="Z721">
        <f t="shared" si="141"/>
        <v>0</v>
      </c>
      <c r="AA721">
        <f>PMTable!Q719</f>
        <v>0.97000974875708645</v>
      </c>
      <c r="AB721">
        <f t="shared" si="142"/>
        <v>0</v>
      </c>
      <c r="AC721">
        <f>PMTable!R719</f>
        <v>0.98611196548151347</v>
      </c>
      <c r="AD721">
        <f t="shared" si="143"/>
        <v>0</v>
      </c>
    </row>
    <row r="722" spans="2:30" x14ac:dyDescent="0.25">
      <c r="B722">
        <v>717</v>
      </c>
      <c r="C722">
        <f>PMTable!W720</f>
        <v>1700</v>
      </c>
      <c r="D722">
        <f t="shared" si="132"/>
        <v>1</v>
      </c>
      <c r="E722">
        <f>PMTable!X720</f>
        <v>2000</v>
      </c>
      <c r="F722">
        <f t="shared" si="133"/>
        <v>1</v>
      </c>
      <c r="G722">
        <f>PMTable!Y720</f>
        <v>3000</v>
      </c>
      <c r="H722">
        <f t="shared" si="134"/>
        <v>1</v>
      </c>
      <c r="I722">
        <f>PMTable!Z720</f>
        <v>4700</v>
      </c>
      <c r="J722">
        <f t="shared" si="135"/>
        <v>1</v>
      </c>
      <c r="L722">
        <v>717</v>
      </c>
      <c r="M722">
        <f>PMTable!AE720</f>
        <v>20</v>
      </c>
      <c r="N722">
        <f t="shared" si="136"/>
        <v>1</v>
      </c>
      <c r="O722">
        <f>PMTable!AF720</f>
        <v>16</v>
      </c>
      <c r="P722">
        <f t="shared" si="137"/>
        <v>1</v>
      </c>
      <c r="Q722">
        <f>PMTable!AG720</f>
        <v>54.093393468620825</v>
      </c>
      <c r="R722">
        <f t="shared" si="138"/>
        <v>1</v>
      </c>
      <c r="S722">
        <f>PMTable!AH720</f>
        <v>14.933544989253125</v>
      </c>
      <c r="T722">
        <f t="shared" si="139"/>
        <v>1</v>
      </c>
      <c r="V722">
        <v>717</v>
      </c>
      <c r="W722">
        <f>PMTable!O720</f>
        <v>0.73474111037360401</v>
      </c>
      <c r="X722">
        <f t="shared" si="140"/>
        <v>0</v>
      </c>
      <c r="Y722">
        <f>PMTable!P720</f>
        <v>0.91254527808078967</v>
      </c>
      <c r="Z722">
        <f t="shared" si="141"/>
        <v>0</v>
      </c>
      <c r="AA722">
        <f>PMTable!Q720</f>
        <v>0.84042086017653994</v>
      </c>
      <c r="AB722">
        <f t="shared" si="142"/>
        <v>0</v>
      </c>
      <c r="AC722">
        <f>PMTable!R720</f>
        <v>0.96791640432769854</v>
      </c>
      <c r="AD722">
        <f t="shared" si="143"/>
        <v>0</v>
      </c>
    </row>
    <row r="723" spans="2:30" x14ac:dyDescent="0.25">
      <c r="B723">
        <v>718</v>
      </c>
      <c r="C723">
        <f>PMTable!W721</f>
        <v>2000</v>
      </c>
      <c r="D723">
        <f t="shared" si="132"/>
        <v>1</v>
      </c>
      <c r="E723">
        <f>PMTable!X721</f>
        <v>1800</v>
      </c>
      <c r="F723">
        <f t="shared" si="133"/>
        <v>1</v>
      </c>
      <c r="G723">
        <f>PMTable!Y721</f>
        <v>2200</v>
      </c>
      <c r="H723">
        <f t="shared" si="134"/>
        <v>1</v>
      </c>
      <c r="I723">
        <f>PMTable!Z721</f>
        <v>2500</v>
      </c>
      <c r="J723">
        <f t="shared" si="135"/>
        <v>1</v>
      </c>
      <c r="L723">
        <v>718</v>
      </c>
      <c r="M723">
        <f>PMTable!AE721</f>
        <v>49.951523968937735</v>
      </c>
      <c r="N723">
        <f t="shared" si="136"/>
        <v>1</v>
      </c>
      <c r="O723">
        <f>PMTable!AF721</f>
        <v>24.253665571033935</v>
      </c>
      <c r="P723">
        <f t="shared" si="137"/>
        <v>1</v>
      </c>
      <c r="Q723">
        <f>PMTable!AG721</f>
        <v>36.983843627863948</v>
      </c>
      <c r="R723">
        <f t="shared" si="138"/>
        <v>1</v>
      </c>
      <c r="S723">
        <f>PMTable!AH721</f>
        <v>0</v>
      </c>
      <c r="T723">
        <f t="shared" si="139"/>
        <v>1</v>
      </c>
      <c r="V723">
        <v>718</v>
      </c>
      <c r="W723">
        <f>PMTable!O721</f>
        <v>0.71069464776177727</v>
      </c>
      <c r="X723">
        <f t="shared" si="140"/>
        <v>0</v>
      </c>
      <c r="Y723">
        <f>PMTable!P721</f>
        <v>0.94729527146233639</v>
      </c>
      <c r="Z723">
        <f t="shared" si="141"/>
        <v>0</v>
      </c>
      <c r="AA723">
        <f>PMTable!Q721</f>
        <v>0.89179048351415557</v>
      </c>
      <c r="AB723">
        <f t="shared" si="142"/>
        <v>0</v>
      </c>
      <c r="AC723">
        <f>PMTable!R721</f>
        <v>1</v>
      </c>
      <c r="AD723">
        <f t="shared" si="143"/>
        <v>0</v>
      </c>
    </row>
    <row r="724" spans="2:30" x14ac:dyDescent="0.25">
      <c r="B724">
        <v>719</v>
      </c>
      <c r="C724">
        <f>PMTable!W722</f>
        <v>1550</v>
      </c>
      <c r="D724">
        <f t="shared" si="132"/>
        <v>1</v>
      </c>
      <c r="E724">
        <f>PMTable!X722</f>
        <v>2400</v>
      </c>
      <c r="F724">
        <f t="shared" si="133"/>
        <v>1</v>
      </c>
      <c r="G724">
        <f>PMTable!Y722</f>
        <v>2200</v>
      </c>
      <c r="H724">
        <f t="shared" si="134"/>
        <v>1</v>
      </c>
      <c r="I724">
        <f>PMTable!Z722</f>
        <v>2500</v>
      </c>
      <c r="J724">
        <f t="shared" si="135"/>
        <v>1</v>
      </c>
      <c r="L724">
        <v>719</v>
      </c>
      <c r="M724">
        <f>PMTable!AE722</f>
        <v>55.8836979450179</v>
      </c>
      <c r="N724">
        <f t="shared" si="136"/>
        <v>0</v>
      </c>
      <c r="O724">
        <f>PMTable!AF722</f>
        <v>20</v>
      </c>
      <c r="P724">
        <f t="shared" si="137"/>
        <v>1</v>
      </c>
      <c r="Q724">
        <f>PMTable!AG722</f>
        <v>23.243751494387162</v>
      </c>
      <c r="R724">
        <f t="shared" si="138"/>
        <v>1</v>
      </c>
      <c r="S724">
        <f>PMTable!AH722</f>
        <v>0</v>
      </c>
      <c r="T724">
        <f t="shared" si="139"/>
        <v>1</v>
      </c>
      <c r="V724">
        <v>719</v>
      </c>
      <c r="W724">
        <f>PMTable!O722</f>
        <v>0.74590804110001474</v>
      </c>
      <c r="X724">
        <f t="shared" si="140"/>
        <v>0</v>
      </c>
      <c r="Y724">
        <f>PMTable!P722</f>
        <v>0.9306844385784796</v>
      </c>
      <c r="Z724">
        <f t="shared" si="141"/>
        <v>0</v>
      </c>
      <c r="AA724">
        <f>PMTable!Q722</f>
        <v>0.92649567098657859</v>
      </c>
      <c r="AB724">
        <f t="shared" si="142"/>
        <v>0</v>
      </c>
      <c r="AC724">
        <f>PMTable!R722</f>
        <v>1</v>
      </c>
      <c r="AD724">
        <f t="shared" si="143"/>
        <v>0</v>
      </c>
    </row>
    <row r="725" spans="2:30" x14ac:dyDescent="0.25">
      <c r="B725">
        <v>720</v>
      </c>
      <c r="C725">
        <f>PMTable!W723</f>
        <v>1100</v>
      </c>
      <c r="D725">
        <f t="shared" si="132"/>
        <v>1</v>
      </c>
      <c r="E725">
        <f>PMTable!X723</f>
        <v>3400</v>
      </c>
      <c r="F725">
        <f t="shared" si="133"/>
        <v>1</v>
      </c>
      <c r="G725">
        <f>PMTable!Y723</f>
        <v>1800</v>
      </c>
      <c r="H725">
        <f t="shared" si="134"/>
        <v>1</v>
      </c>
      <c r="I725">
        <f>PMTable!Z723</f>
        <v>2500</v>
      </c>
      <c r="J725">
        <f t="shared" si="135"/>
        <v>1</v>
      </c>
      <c r="L725">
        <v>720</v>
      </c>
      <c r="M725">
        <f>PMTable!AE723</f>
        <v>57.224719319581304</v>
      </c>
      <c r="N725">
        <f t="shared" si="136"/>
        <v>0</v>
      </c>
      <c r="O725">
        <f>PMTable!AF723</f>
        <v>43.469360136022111</v>
      </c>
      <c r="P725">
        <f t="shared" si="137"/>
        <v>1</v>
      </c>
      <c r="Q725">
        <f>PMTable!AG723</f>
        <v>11.36248824049747</v>
      </c>
      <c r="R725">
        <f t="shared" si="138"/>
        <v>1</v>
      </c>
      <c r="S725">
        <f>PMTable!AH723</f>
        <v>0</v>
      </c>
      <c r="T725">
        <f t="shared" si="139"/>
        <v>1</v>
      </c>
      <c r="V725">
        <v>720</v>
      </c>
      <c r="W725">
        <f>PMTable!O723</f>
        <v>0.84405027739320304</v>
      </c>
      <c r="X725">
        <f t="shared" si="140"/>
        <v>0</v>
      </c>
      <c r="Y725">
        <f>PMTable!P723</f>
        <v>0.87326285809321735</v>
      </c>
      <c r="Z725">
        <f t="shared" si="141"/>
        <v>0</v>
      </c>
      <c r="AA725">
        <f>PMTable!Q723</f>
        <v>0.94802732440252924</v>
      </c>
      <c r="AB725">
        <f t="shared" si="142"/>
        <v>0</v>
      </c>
      <c r="AC725">
        <f>PMTable!R723</f>
        <v>1</v>
      </c>
      <c r="AD725">
        <f t="shared" si="143"/>
        <v>0</v>
      </c>
    </row>
    <row r="726" spans="2:30" x14ac:dyDescent="0.25">
      <c r="B726">
        <v>721</v>
      </c>
      <c r="C726">
        <f>PMTable!W724</f>
        <v>950</v>
      </c>
      <c r="D726">
        <f t="shared" si="132"/>
        <v>1</v>
      </c>
      <c r="E726">
        <f>PMTable!X724</f>
        <v>3000</v>
      </c>
      <c r="F726">
        <f t="shared" si="133"/>
        <v>1</v>
      </c>
      <c r="G726">
        <f>PMTable!Y724</f>
        <v>1800</v>
      </c>
      <c r="H726">
        <f t="shared" si="134"/>
        <v>1</v>
      </c>
      <c r="I726">
        <f>PMTable!Z724</f>
        <v>2500</v>
      </c>
      <c r="J726">
        <f t="shared" si="135"/>
        <v>1</v>
      </c>
      <c r="L726">
        <v>721</v>
      </c>
      <c r="M726">
        <f>PMTable!AE724</f>
        <v>10</v>
      </c>
      <c r="N726">
        <f t="shared" si="136"/>
        <v>1</v>
      </c>
      <c r="O726">
        <f>PMTable!AF724</f>
        <v>26</v>
      </c>
      <c r="P726">
        <f t="shared" si="137"/>
        <v>1</v>
      </c>
      <c r="Q726">
        <f>PMTable!AG724</f>
        <v>19.503900327272383</v>
      </c>
      <c r="R726">
        <f t="shared" si="138"/>
        <v>1</v>
      </c>
      <c r="S726">
        <f>PMTable!AH724</f>
        <v>0</v>
      </c>
      <c r="T726">
        <f t="shared" si="139"/>
        <v>1</v>
      </c>
      <c r="V726">
        <v>721</v>
      </c>
      <c r="W726">
        <f>PMTable!O724</f>
        <v>0.89908930293722955</v>
      </c>
      <c r="X726">
        <f t="shared" si="140"/>
        <v>0</v>
      </c>
      <c r="Y726">
        <f>PMTable!P724</f>
        <v>0.89175077463677532</v>
      </c>
      <c r="Z726">
        <f t="shared" si="141"/>
        <v>0</v>
      </c>
      <c r="AA726">
        <f>PMTable!Q724</f>
        <v>0.95046313940365668</v>
      </c>
      <c r="AB726">
        <f t="shared" si="142"/>
        <v>0</v>
      </c>
      <c r="AC726">
        <f>PMTable!R724</f>
        <v>1</v>
      </c>
      <c r="AD726">
        <f t="shared" si="143"/>
        <v>0</v>
      </c>
    </row>
    <row r="727" spans="2:30" x14ac:dyDescent="0.25">
      <c r="B727">
        <v>722</v>
      </c>
      <c r="C727">
        <f>PMTable!W725</f>
        <v>2150</v>
      </c>
      <c r="D727">
        <f t="shared" si="132"/>
        <v>1</v>
      </c>
      <c r="E727">
        <f>PMTable!X725</f>
        <v>2000</v>
      </c>
      <c r="F727">
        <f t="shared" si="133"/>
        <v>1</v>
      </c>
      <c r="G727">
        <f>PMTable!Y725</f>
        <v>2200</v>
      </c>
      <c r="H727">
        <f t="shared" si="134"/>
        <v>1</v>
      </c>
      <c r="I727">
        <f>PMTable!Z725</f>
        <v>2500</v>
      </c>
      <c r="J727">
        <f t="shared" si="135"/>
        <v>1</v>
      </c>
      <c r="L727">
        <v>722</v>
      </c>
      <c r="M727">
        <f>PMTable!AE725</f>
        <v>101.26386970580529</v>
      </c>
      <c r="N727">
        <f t="shared" si="136"/>
        <v>0</v>
      </c>
      <c r="O727">
        <f>PMTable!AF725</f>
        <v>21.808934675183366</v>
      </c>
      <c r="P727">
        <f t="shared" si="137"/>
        <v>1</v>
      </c>
      <c r="Q727">
        <f>PMTable!AG725</f>
        <v>24.618074821309023</v>
      </c>
      <c r="R727">
        <f t="shared" si="138"/>
        <v>1</v>
      </c>
      <c r="S727">
        <f>PMTable!AH725</f>
        <v>0</v>
      </c>
      <c r="T727">
        <f t="shared" si="139"/>
        <v>1</v>
      </c>
      <c r="V727">
        <v>722</v>
      </c>
      <c r="W727">
        <f>PMTable!O725</f>
        <v>0.67660743913965116</v>
      </c>
      <c r="X727">
        <f t="shared" si="140"/>
        <v>1</v>
      </c>
      <c r="Y727">
        <f>PMTable!P725</f>
        <v>0.94775840252461308</v>
      </c>
      <c r="Z727">
        <f t="shared" si="141"/>
        <v>0</v>
      </c>
      <c r="AA727">
        <f>PMTable!Q725</f>
        <v>0.927977160777546</v>
      </c>
      <c r="AB727">
        <f t="shared" si="142"/>
        <v>0</v>
      </c>
      <c r="AC727">
        <f>PMTable!R725</f>
        <v>1</v>
      </c>
      <c r="AD727">
        <f t="shared" si="143"/>
        <v>0</v>
      </c>
    </row>
    <row r="728" spans="2:30" x14ac:dyDescent="0.25">
      <c r="B728">
        <v>723</v>
      </c>
      <c r="C728">
        <f>PMTable!W726</f>
        <v>950</v>
      </c>
      <c r="D728">
        <f t="shared" si="132"/>
        <v>1</v>
      </c>
      <c r="E728">
        <f>PMTable!X726</f>
        <v>1800</v>
      </c>
      <c r="F728">
        <f t="shared" si="133"/>
        <v>1</v>
      </c>
      <c r="G728">
        <f>PMTable!Y726</f>
        <v>2600</v>
      </c>
      <c r="H728">
        <f t="shared" si="134"/>
        <v>1</v>
      </c>
      <c r="I728">
        <f>PMTable!Z726</f>
        <v>2500</v>
      </c>
      <c r="J728">
        <f t="shared" si="135"/>
        <v>1</v>
      </c>
      <c r="L728">
        <v>723</v>
      </c>
      <c r="M728">
        <f>PMTable!AE726</f>
        <v>34.311518508593679</v>
      </c>
      <c r="N728">
        <f t="shared" si="136"/>
        <v>1</v>
      </c>
      <c r="O728">
        <f>PMTable!AF726</f>
        <v>29.56952073729612</v>
      </c>
      <c r="P728">
        <f t="shared" si="137"/>
        <v>1</v>
      </c>
      <c r="Q728">
        <f>PMTable!AG726</f>
        <v>24.431284637658834</v>
      </c>
      <c r="R728">
        <f t="shared" si="138"/>
        <v>1</v>
      </c>
      <c r="S728">
        <f>PMTable!AH726</f>
        <v>0</v>
      </c>
      <c r="T728">
        <f t="shared" si="139"/>
        <v>1</v>
      </c>
      <c r="V728">
        <v>723</v>
      </c>
      <c r="W728">
        <f>PMTable!O726</f>
        <v>0.8787008164356731</v>
      </c>
      <c r="X728">
        <f t="shared" si="140"/>
        <v>0</v>
      </c>
      <c r="Y728">
        <f>PMTable!P726</f>
        <v>0.91615316081029796</v>
      </c>
      <c r="Z728">
        <f t="shared" si="141"/>
        <v>0</v>
      </c>
      <c r="AA728">
        <f>PMTable!Q726</f>
        <v>0.91126771946184881</v>
      </c>
      <c r="AB728">
        <f t="shared" si="142"/>
        <v>0</v>
      </c>
      <c r="AC728">
        <f>PMTable!R726</f>
        <v>1</v>
      </c>
      <c r="AD728">
        <f t="shared" si="143"/>
        <v>0</v>
      </c>
    </row>
    <row r="729" spans="2:30" x14ac:dyDescent="0.25">
      <c r="B729">
        <v>724</v>
      </c>
      <c r="C729">
        <f>PMTable!W727</f>
        <v>1700</v>
      </c>
      <c r="D729">
        <f t="shared" si="132"/>
        <v>1</v>
      </c>
      <c r="E729">
        <f>PMTable!X727</f>
        <v>1800</v>
      </c>
      <c r="F729">
        <f t="shared" si="133"/>
        <v>1</v>
      </c>
      <c r="G729">
        <f>PMTable!Y727</f>
        <v>3000</v>
      </c>
      <c r="H729">
        <f t="shared" si="134"/>
        <v>1</v>
      </c>
      <c r="I729">
        <f>PMTable!Z727</f>
        <v>3600</v>
      </c>
      <c r="J729">
        <f t="shared" si="135"/>
        <v>1</v>
      </c>
      <c r="L729">
        <v>724</v>
      </c>
      <c r="M729">
        <f>PMTable!AE727</f>
        <v>62.090116892291185</v>
      </c>
      <c r="N729">
        <f t="shared" si="136"/>
        <v>0</v>
      </c>
      <c r="O729">
        <f>PMTable!AF727</f>
        <v>28.797184352835323</v>
      </c>
      <c r="P729">
        <f t="shared" si="137"/>
        <v>1</v>
      </c>
      <c r="Q729">
        <f>PMTable!AG727</f>
        <v>57.329685850194267</v>
      </c>
      <c r="R729">
        <f t="shared" si="138"/>
        <v>0</v>
      </c>
      <c r="S729">
        <f>PMTable!AH727</f>
        <v>5.7717832572609842</v>
      </c>
      <c r="T729">
        <f t="shared" si="139"/>
        <v>1</v>
      </c>
      <c r="V729">
        <v>724</v>
      </c>
      <c r="W729">
        <f>PMTable!O727</f>
        <v>0.76005707851077453</v>
      </c>
      <c r="X729">
        <f t="shared" si="140"/>
        <v>0</v>
      </c>
      <c r="Y729">
        <f>PMTable!P727</f>
        <v>0.9230703085557731</v>
      </c>
      <c r="Z729">
        <f t="shared" si="141"/>
        <v>0</v>
      </c>
      <c r="AA729">
        <f>PMTable!Q727</f>
        <v>0.8800853902284167</v>
      </c>
      <c r="AB729">
        <f t="shared" si="142"/>
        <v>0</v>
      </c>
      <c r="AC729">
        <f>PMTable!R727</f>
        <v>0.9831277809543113</v>
      </c>
      <c r="AD729">
        <f t="shared" si="143"/>
        <v>0</v>
      </c>
    </row>
    <row r="730" spans="2:30" x14ac:dyDescent="0.25">
      <c r="B730">
        <v>725</v>
      </c>
      <c r="C730">
        <f>PMTable!W728</f>
        <v>2300</v>
      </c>
      <c r="D730">
        <f t="shared" si="132"/>
        <v>1</v>
      </c>
      <c r="E730">
        <f>PMTable!X728</f>
        <v>2800</v>
      </c>
      <c r="F730">
        <f t="shared" si="133"/>
        <v>1</v>
      </c>
      <c r="G730">
        <f>PMTable!Y728</f>
        <v>2200</v>
      </c>
      <c r="H730">
        <f t="shared" si="134"/>
        <v>1</v>
      </c>
      <c r="I730">
        <f>PMTable!Z728</f>
        <v>5800</v>
      </c>
      <c r="J730">
        <f t="shared" si="135"/>
        <v>0</v>
      </c>
      <c r="L730">
        <v>725</v>
      </c>
      <c r="M730">
        <f>PMTable!AE728</f>
        <v>62.551066093800266</v>
      </c>
      <c r="N730">
        <f t="shared" si="136"/>
        <v>0</v>
      </c>
      <c r="O730">
        <f>PMTable!AF728</f>
        <v>53.894759822565121</v>
      </c>
      <c r="P730">
        <f t="shared" si="137"/>
        <v>1</v>
      </c>
      <c r="Q730">
        <f>PMTable!AG728</f>
        <v>18.936625546552008</v>
      </c>
      <c r="R730">
        <f t="shared" si="138"/>
        <v>1</v>
      </c>
      <c r="S730">
        <f>PMTable!AH728</f>
        <v>12.310895306424623</v>
      </c>
      <c r="T730">
        <f t="shared" si="139"/>
        <v>1</v>
      </c>
      <c r="V730">
        <v>725</v>
      </c>
      <c r="W730">
        <f>PMTable!O728</f>
        <v>0.64858834510209096</v>
      </c>
      <c r="X730">
        <f t="shared" si="140"/>
        <v>1</v>
      </c>
      <c r="Y730">
        <f>PMTable!P728</f>
        <v>0.9036013124930139</v>
      </c>
      <c r="Z730">
        <f t="shared" si="141"/>
        <v>0</v>
      </c>
      <c r="AA730">
        <f>PMTable!Q728</f>
        <v>0.92818665318624549</v>
      </c>
      <c r="AB730">
        <f t="shared" si="142"/>
        <v>0</v>
      </c>
      <c r="AC730">
        <f>PMTable!R728</f>
        <v>0.96703773611988686</v>
      </c>
      <c r="AD730">
        <f t="shared" si="143"/>
        <v>0</v>
      </c>
    </row>
    <row r="731" spans="2:30" x14ac:dyDescent="0.25">
      <c r="B731">
        <v>726</v>
      </c>
      <c r="C731">
        <f>PMTable!W729</f>
        <v>1850</v>
      </c>
      <c r="D731">
        <f t="shared" si="132"/>
        <v>1</v>
      </c>
      <c r="E731">
        <f>PMTable!X729</f>
        <v>1800</v>
      </c>
      <c r="F731">
        <f t="shared" si="133"/>
        <v>1</v>
      </c>
      <c r="G731">
        <f>PMTable!Y729</f>
        <v>3800</v>
      </c>
      <c r="H731">
        <f t="shared" si="134"/>
        <v>1</v>
      </c>
      <c r="I731">
        <f>PMTable!Z729</f>
        <v>2500</v>
      </c>
      <c r="J731">
        <f t="shared" si="135"/>
        <v>1</v>
      </c>
      <c r="L731">
        <v>726</v>
      </c>
      <c r="M731">
        <f>PMTable!AE729</f>
        <v>68.206639732429295</v>
      </c>
      <c r="N731">
        <f t="shared" si="136"/>
        <v>0</v>
      </c>
      <c r="O731">
        <f>PMTable!AF729</f>
        <v>16.319411059692044</v>
      </c>
      <c r="P731">
        <f t="shared" si="137"/>
        <v>1</v>
      </c>
      <c r="Q731">
        <f>PMTable!AG729</f>
        <v>53.30183714164022</v>
      </c>
      <c r="R731">
        <f t="shared" si="138"/>
        <v>1</v>
      </c>
      <c r="S731">
        <f>PMTable!AH729</f>
        <v>0</v>
      </c>
      <c r="T731">
        <f t="shared" si="139"/>
        <v>1</v>
      </c>
      <c r="V731">
        <v>726</v>
      </c>
      <c r="W731">
        <f>PMTable!O729</f>
        <v>0.75110372020102623</v>
      </c>
      <c r="X731">
        <f t="shared" si="140"/>
        <v>0</v>
      </c>
      <c r="Y731">
        <f>PMTable!P729</f>
        <v>0.94290171278122281</v>
      </c>
      <c r="Z731">
        <f t="shared" si="141"/>
        <v>0</v>
      </c>
      <c r="AA731">
        <f>PMTable!Q729</f>
        <v>0.81808014669012485</v>
      </c>
      <c r="AB731">
        <f t="shared" si="142"/>
        <v>0</v>
      </c>
      <c r="AC731">
        <f>PMTable!R729</f>
        <v>1</v>
      </c>
      <c r="AD731">
        <f t="shared" si="143"/>
        <v>0</v>
      </c>
    </row>
    <row r="732" spans="2:30" x14ac:dyDescent="0.25">
      <c r="B732">
        <v>727</v>
      </c>
      <c r="C732">
        <f>PMTable!W730</f>
        <v>2000</v>
      </c>
      <c r="D732">
        <f t="shared" si="132"/>
        <v>1</v>
      </c>
      <c r="E732">
        <f>PMTable!X730</f>
        <v>2800</v>
      </c>
      <c r="F732">
        <f t="shared" si="133"/>
        <v>1</v>
      </c>
      <c r="G732">
        <f>PMTable!Y730</f>
        <v>2200</v>
      </c>
      <c r="H732">
        <f t="shared" si="134"/>
        <v>1</v>
      </c>
      <c r="I732">
        <f>PMTable!Z730</f>
        <v>2500</v>
      </c>
      <c r="J732">
        <f t="shared" si="135"/>
        <v>1</v>
      </c>
      <c r="L732">
        <v>727</v>
      </c>
      <c r="M732">
        <f>PMTable!AE730</f>
        <v>54.649126900474101</v>
      </c>
      <c r="N732">
        <f t="shared" si="136"/>
        <v>1</v>
      </c>
      <c r="O732">
        <f>PMTable!AF730</f>
        <v>24</v>
      </c>
      <c r="P732">
        <f t="shared" si="137"/>
        <v>1</v>
      </c>
      <c r="Q732">
        <f>PMTable!AG730</f>
        <v>29.504823900132124</v>
      </c>
      <c r="R732">
        <f t="shared" si="138"/>
        <v>1</v>
      </c>
      <c r="S732">
        <f>PMTable!AH730</f>
        <v>0</v>
      </c>
      <c r="T732">
        <f t="shared" si="139"/>
        <v>1</v>
      </c>
      <c r="V732">
        <v>727</v>
      </c>
      <c r="W732">
        <f>PMTable!O730</f>
        <v>0.68496044110752741</v>
      </c>
      <c r="X732">
        <f t="shared" si="140"/>
        <v>1</v>
      </c>
      <c r="Y732">
        <f>PMTable!P730</f>
        <v>0.86516244307709478</v>
      </c>
      <c r="Z732">
        <f t="shared" si="141"/>
        <v>0</v>
      </c>
      <c r="AA732">
        <f>PMTable!Q730</f>
        <v>0.91655093886695682</v>
      </c>
      <c r="AB732">
        <f t="shared" si="142"/>
        <v>0</v>
      </c>
      <c r="AC732">
        <f>PMTable!R730</f>
        <v>1</v>
      </c>
      <c r="AD732">
        <f t="shared" si="143"/>
        <v>0</v>
      </c>
    </row>
    <row r="733" spans="2:30" x14ac:dyDescent="0.25">
      <c r="B733">
        <v>728</v>
      </c>
      <c r="C733">
        <f>PMTable!W731</f>
        <v>1550</v>
      </c>
      <c r="D733">
        <f t="shared" si="132"/>
        <v>1</v>
      </c>
      <c r="E733">
        <f>PMTable!X731</f>
        <v>3400</v>
      </c>
      <c r="F733">
        <f t="shared" si="133"/>
        <v>1</v>
      </c>
      <c r="G733">
        <f>PMTable!Y731</f>
        <v>4200</v>
      </c>
      <c r="H733">
        <f t="shared" si="134"/>
        <v>1</v>
      </c>
      <c r="I733">
        <f>PMTable!Z731</f>
        <v>3600</v>
      </c>
      <c r="J733">
        <f t="shared" si="135"/>
        <v>1</v>
      </c>
      <c r="L733">
        <v>728</v>
      </c>
      <c r="M733">
        <f>PMTable!AE731</f>
        <v>36.633547447742082</v>
      </c>
      <c r="N733">
        <f t="shared" si="136"/>
        <v>1</v>
      </c>
      <c r="O733">
        <f>PMTable!AF731</f>
        <v>34.662722594827102</v>
      </c>
      <c r="P733">
        <f t="shared" si="137"/>
        <v>1</v>
      </c>
      <c r="Q733">
        <f>PMTable!AG731</f>
        <v>71.256800918705153</v>
      </c>
      <c r="R733">
        <f t="shared" si="138"/>
        <v>0</v>
      </c>
      <c r="S733">
        <f>PMTable!AH731</f>
        <v>7.0299257905534098</v>
      </c>
      <c r="T733">
        <f t="shared" si="139"/>
        <v>1</v>
      </c>
      <c r="V733">
        <v>728</v>
      </c>
      <c r="W733">
        <f>PMTable!O731</f>
        <v>0.81632283487762736</v>
      </c>
      <c r="X733">
        <f t="shared" si="140"/>
        <v>0</v>
      </c>
      <c r="Y733">
        <f>PMTable!P731</f>
        <v>0.84825783752527462</v>
      </c>
      <c r="Z733">
        <f t="shared" si="141"/>
        <v>0</v>
      </c>
      <c r="AA733">
        <f>PMTable!Q731</f>
        <v>0.78969051234737908</v>
      </c>
      <c r="AB733">
        <f t="shared" si="142"/>
        <v>0</v>
      </c>
      <c r="AC733">
        <f>PMTable!R731</f>
        <v>0.98587073342764753</v>
      </c>
      <c r="AD733">
        <f t="shared" si="143"/>
        <v>0</v>
      </c>
    </row>
    <row r="734" spans="2:30" x14ac:dyDescent="0.25">
      <c r="B734">
        <v>729</v>
      </c>
      <c r="C734">
        <f>PMTable!W732</f>
        <v>2300</v>
      </c>
      <c r="D734">
        <f t="shared" si="132"/>
        <v>1</v>
      </c>
      <c r="E734">
        <f>PMTable!X732</f>
        <v>3600</v>
      </c>
      <c r="F734">
        <f t="shared" si="133"/>
        <v>1</v>
      </c>
      <c r="G734">
        <f>PMTable!Y732</f>
        <v>3000</v>
      </c>
      <c r="H734">
        <f t="shared" si="134"/>
        <v>1</v>
      </c>
      <c r="I734">
        <f>PMTable!Z732</f>
        <v>3600</v>
      </c>
      <c r="J734">
        <f t="shared" si="135"/>
        <v>1</v>
      </c>
      <c r="L734">
        <v>729</v>
      </c>
      <c r="M734">
        <f>PMTable!AE732</f>
        <v>49.164463322610004</v>
      </c>
      <c r="N734">
        <f t="shared" si="136"/>
        <v>1</v>
      </c>
      <c r="O734">
        <f>PMTable!AF732</f>
        <v>66.427139780077326</v>
      </c>
      <c r="P734">
        <f t="shared" si="137"/>
        <v>0</v>
      </c>
      <c r="Q734">
        <f>PMTable!AG732</f>
        <v>56.303127687576392</v>
      </c>
      <c r="R734">
        <f t="shared" si="138"/>
        <v>0</v>
      </c>
      <c r="S734">
        <f>PMTable!AH732</f>
        <v>5.4947461888969711</v>
      </c>
      <c r="T734">
        <f t="shared" si="139"/>
        <v>1</v>
      </c>
      <c r="V734">
        <v>729</v>
      </c>
      <c r="W734">
        <f>PMTable!O732</f>
        <v>0.68394514328711387</v>
      </c>
      <c r="X734">
        <f t="shared" si="140"/>
        <v>1</v>
      </c>
      <c r="Y734">
        <f>PMTable!P732</f>
        <v>0.81944071628138726</v>
      </c>
      <c r="Z734">
        <f t="shared" si="141"/>
        <v>0</v>
      </c>
      <c r="AA734">
        <f>PMTable!Q732</f>
        <v>0.86542425389677413</v>
      </c>
      <c r="AB734">
        <f t="shared" si="142"/>
        <v>0</v>
      </c>
      <c r="AC734">
        <f>PMTable!R732</f>
        <v>0.98634474128932237</v>
      </c>
      <c r="AD734">
        <f t="shared" si="143"/>
        <v>0</v>
      </c>
    </row>
    <row r="735" spans="2:30" x14ac:dyDescent="0.25">
      <c r="B735">
        <v>730</v>
      </c>
      <c r="C735">
        <f>PMTable!W733</f>
        <v>2450</v>
      </c>
      <c r="D735">
        <f t="shared" si="132"/>
        <v>1</v>
      </c>
      <c r="E735">
        <f>PMTable!X733</f>
        <v>3600</v>
      </c>
      <c r="F735">
        <f t="shared" si="133"/>
        <v>1</v>
      </c>
      <c r="G735">
        <f>PMTable!Y733</f>
        <v>3400</v>
      </c>
      <c r="H735">
        <f t="shared" si="134"/>
        <v>1</v>
      </c>
      <c r="I735">
        <f>PMTable!Z733</f>
        <v>2500</v>
      </c>
      <c r="J735">
        <f t="shared" si="135"/>
        <v>1</v>
      </c>
      <c r="L735">
        <v>730</v>
      </c>
      <c r="M735">
        <f>PMTable!AE733</f>
        <v>105.64984235691198</v>
      </c>
      <c r="N735">
        <f t="shared" si="136"/>
        <v>0</v>
      </c>
      <c r="O735">
        <f>PMTable!AF733</f>
        <v>63.630473041436296</v>
      </c>
      <c r="P735">
        <f t="shared" si="137"/>
        <v>0</v>
      </c>
      <c r="Q735">
        <f>PMTable!AG733</f>
        <v>57.857813607787264</v>
      </c>
      <c r="R735">
        <f t="shared" si="138"/>
        <v>0</v>
      </c>
      <c r="S735">
        <f>PMTable!AH733</f>
        <v>0</v>
      </c>
      <c r="T735">
        <f t="shared" si="139"/>
        <v>1</v>
      </c>
      <c r="V735">
        <v>730</v>
      </c>
      <c r="W735">
        <f>PMTable!O733</f>
        <v>0.60722416268168311</v>
      </c>
      <c r="X735">
        <f t="shared" si="140"/>
        <v>1</v>
      </c>
      <c r="Y735">
        <f>PMTable!P733</f>
        <v>0.82896173661720307</v>
      </c>
      <c r="Z735">
        <f t="shared" si="141"/>
        <v>0</v>
      </c>
      <c r="AA735">
        <f>PMTable!Q733</f>
        <v>0.84431754622884114</v>
      </c>
      <c r="AB735">
        <f t="shared" si="142"/>
        <v>0</v>
      </c>
      <c r="AC735">
        <f>PMTable!R733</f>
        <v>1</v>
      </c>
      <c r="AD735">
        <f t="shared" si="143"/>
        <v>0</v>
      </c>
    </row>
    <row r="736" spans="2:30" x14ac:dyDescent="0.25">
      <c r="B736">
        <v>731</v>
      </c>
      <c r="C736">
        <f>PMTable!W734</f>
        <v>950</v>
      </c>
      <c r="D736">
        <f t="shared" si="132"/>
        <v>1</v>
      </c>
      <c r="E736">
        <f>PMTable!X734</f>
        <v>3400</v>
      </c>
      <c r="F736">
        <f t="shared" si="133"/>
        <v>1</v>
      </c>
      <c r="G736">
        <f>PMTable!Y734</f>
        <v>4200</v>
      </c>
      <c r="H736">
        <f t="shared" si="134"/>
        <v>1</v>
      </c>
      <c r="I736">
        <f>PMTable!Z734</f>
        <v>3600</v>
      </c>
      <c r="J736">
        <f t="shared" si="135"/>
        <v>1</v>
      </c>
      <c r="L736">
        <v>731</v>
      </c>
      <c r="M736">
        <f>PMTable!AE734</f>
        <v>31.163687619440186</v>
      </c>
      <c r="N736">
        <f t="shared" si="136"/>
        <v>1</v>
      </c>
      <c r="O736">
        <f>PMTable!AF734</f>
        <v>71.357086172150659</v>
      </c>
      <c r="P736">
        <f t="shared" si="137"/>
        <v>0</v>
      </c>
      <c r="Q736">
        <f>PMTable!AG734</f>
        <v>82.543289390918559</v>
      </c>
      <c r="R736">
        <f t="shared" si="138"/>
        <v>0</v>
      </c>
      <c r="S736">
        <f>PMTable!AH734</f>
        <v>3.410246376210182</v>
      </c>
      <c r="T736">
        <f t="shared" si="139"/>
        <v>1</v>
      </c>
      <c r="V736">
        <v>731</v>
      </c>
      <c r="W736">
        <f>PMTable!O734</f>
        <v>0.87978324260190022</v>
      </c>
      <c r="X736">
        <f t="shared" si="140"/>
        <v>0</v>
      </c>
      <c r="Y736">
        <f>PMTable!P734</f>
        <v>0.84892941235558039</v>
      </c>
      <c r="Z736">
        <f t="shared" si="141"/>
        <v>0</v>
      </c>
      <c r="AA736">
        <f>PMTable!Q734</f>
        <v>0.76730634683447951</v>
      </c>
      <c r="AB736">
        <f t="shared" si="142"/>
        <v>0</v>
      </c>
      <c r="AC736">
        <f>PMTable!R734</f>
        <v>0.9886910046846058</v>
      </c>
      <c r="AD736">
        <f t="shared" si="143"/>
        <v>0</v>
      </c>
    </row>
    <row r="737" spans="2:30" x14ac:dyDescent="0.25">
      <c r="B737">
        <v>732</v>
      </c>
      <c r="C737">
        <f>PMTable!W735</f>
        <v>2450</v>
      </c>
      <c r="D737">
        <f t="shared" si="132"/>
        <v>1</v>
      </c>
      <c r="E737">
        <f>PMTable!X735</f>
        <v>2800</v>
      </c>
      <c r="F737">
        <f t="shared" si="133"/>
        <v>1</v>
      </c>
      <c r="G737">
        <f>PMTable!Y735</f>
        <v>1400</v>
      </c>
      <c r="H737">
        <f t="shared" si="134"/>
        <v>1</v>
      </c>
      <c r="I737">
        <f>PMTable!Z735</f>
        <v>2500</v>
      </c>
      <c r="J737">
        <f t="shared" si="135"/>
        <v>1</v>
      </c>
      <c r="L737">
        <v>732</v>
      </c>
      <c r="M737">
        <f>PMTable!AE735</f>
        <v>80.746796745443234</v>
      </c>
      <c r="N737">
        <f t="shared" si="136"/>
        <v>0</v>
      </c>
      <c r="O737">
        <f>PMTable!AF735</f>
        <v>24</v>
      </c>
      <c r="P737">
        <f t="shared" si="137"/>
        <v>1</v>
      </c>
      <c r="Q737">
        <f>PMTable!AG735</f>
        <v>9.2459215313830683</v>
      </c>
      <c r="R737">
        <f t="shared" si="138"/>
        <v>1</v>
      </c>
      <c r="S737">
        <f>PMTable!AH735</f>
        <v>0</v>
      </c>
      <c r="T737">
        <f t="shared" si="139"/>
        <v>1</v>
      </c>
      <c r="V737">
        <v>732</v>
      </c>
      <c r="W737">
        <f>PMTable!O735</f>
        <v>0.60245261362655245</v>
      </c>
      <c r="X737">
        <f t="shared" si="140"/>
        <v>1</v>
      </c>
      <c r="Y737">
        <f>PMTable!P735</f>
        <v>0.93530376711407071</v>
      </c>
      <c r="Z737">
        <f t="shared" si="141"/>
        <v>0</v>
      </c>
      <c r="AA737">
        <f>PMTable!Q735</f>
        <v>0.97601483955096235</v>
      </c>
      <c r="AB737">
        <f t="shared" si="142"/>
        <v>0</v>
      </c>
      <c r="AC737">
        <f>PMTable!R735</f>
        <v>1</v>
      </c>
      <c r="AD737">
        <f t="shared" si="143"/>
        <v>0</v>
      </c>
    </row>
    <row r="738" spans="2:30" x14ac:dyDescent="0.25">
      <c r="B738">
        <v>733</v>
      </c>
      <c r="C738">
        <f>PMTable!W736</f>
        <v>1100</v>
      </c>
      <c r="D738">
        <f t="shared" si="132"/>
        <v>1</v>
      </c>
      <c r="E738">
        <f>PMTable!X736</f>
        <v>2800</v>
      </c>
      <c r="F738">
        <f t="shared" si="133"/>
        <v>1</v>
      </c>
      <c r="G738">
        <f>PMTable!Y736</f>
        <v>1800</v>
      </c>
      <c r="H738">
        <f t="shared" si="134"/>
        <v>1</v>
      </c>
      <c r="I738">
        <f>PMTable!Z736</f>
        <v>2500</v>
      </c>
      <c r="J738">
        <f t="shared" si="135"/>
        <v>1</v>
      </c>
      <c r="L738">
        <v>733</v>
      </c>
      <c r="M738">
        <f>PMTable!AE736</f>
        <v>22.314561585008082</v>
      </c>
      <c r="N738">
        <f t="shared" si="136"/>
        <v>1</v>
      </c>
      <c r="O738">
        <f>PMTable!AF736</f>
        <v>24</v>
      </c>
      <c r="P738">
        <f t="shared" si="137"/>
        <v>1</v>
      </c>
      <c r="Q738">
        <f>PMTable!AG736</f>
        <v>21.918073168744741</v>
      </c>
      <c r="R738">
        <f t="shared" si="138"/>
        <v>1</v>
      </c>
      <c r="S738">
        <f>PMTable!AH736</f>
        <v>0</v>
      </c>
      <c r="T738">
        <f t="shared" si="139"/>
        <v>1</v>
      </c>
      <c r="V738">
        <v>733</v>
      </c>
      <c r="W738">
        <f>PMTable!O736</f>
        <v>0.83296119249266631</v>
      </c>
      <c r="X738">
        <f t="shared" si="140"/>
        <v>0</v>
      </c>
      <c r="Y738">
        <f>PMTable!P736</f>
        <v>0.89834357108979446</v>
      </c>
      <c r="Z738">
        <f t="shared" si="141"/>
        <v>0</v>
      </c>
      <c r="AA738">
        <f>PMTable!Q736</f>
        <v>0.95346428910204206</v>
      </c>
      <c r="AB738">
        <f t="shared" si="142"/>
        <v>0</v>
      </c>
      <c r="AC738">
        <f>PMTable!R736</f>
        <v>1</v>
      </c>
      <c r="AD738">
        <f t="shared" si="143"/>
        <v>0</v>
      </c>
    </row>
    <row r="739" spans="2:30" x14ac:dyDescent="0.25">
      <c r="B739">
        <v>734</v>
      </c>
      <c r="C739">
        <f>PMTable!W737</f>
        <v>2450</v>
      </c>
      <c r="D739">
        <f t="shared" si="132"/>
        <v>1</v>
      </c>
      <c r="E739">
        <f>PMTable!X737</f>
        <v>2200</v>
      </c>
      <c r="F739">
        <f t="shared" si="133"/>
        <v>1</v>
      </c>
      <c r="G739">
        <f>PMTable!Y737</f>
        <v>1800</v>
      </c>
      <c r="H739">
        <f t="shared" si="134"/>
        <v>1</v>
      </c>
      <c r="I739">
        <f>PMTable!Z737</f>
        <v>2500</v>
      </c>
      <c r="J739">
        <f t="shared" si="135"/>
        <v>1</v>
      </c>
      <c r="L739">
        <v>734</v>
      </c>
      <c r="M739">
        <f>PMTable!AE737</f>
        <v>63.640537449471005</v>
      </c>
      <c r="N739">
        <f t="shared" si="136"/>
        <v>0</v>
      </c>
      <c r="O739">
        <f>PMTable!AF737</f>
        <v>23.558341931961724</v>
      </c>
      <c r="P739">
        <f t="shared" si="137"/>
        <v>1</v>
      </c>
      <c r="Q739">
        <f>PMTable!AG737</f>
        <v>15.115451129378169</v>
      </c>
      <c r="R739">
        <f t="shared" si="138"/>
        <v>1</v>
      </c>
      <c r="S739">
        <f>PMTable!AH737</f>
        <v>0</v>
      </c>
      <c r="T739">
        <f t="shared" si="139"/>
        <v>1</v>
      </c>
      <c r="V739">
        <v>734</v>
      </c>
      <c r="W739">
        <f>PMTable!O737</f>
        <v>0.64995683838624418</v>
      </c>
      <c r="X739">
        <f t="shared" si="140"/>
        <v>1</v>
      </c>
      <c r="Y739">
        <f>PMTable!P737</f>
        <v>0.88419833065799003</v>
      </c>
      <c r="Z739">
        <f t="shared" si="141"/>
        <v>0</v>
      </c>
      <c r="AA739">
        <f>PMTable!Q737</f>
        <v>0.94880922286181957</v>
      </c>
      <c r="AB739">
        <f t="shared" si="142"/>
        <v>0</v>
      </c>
      <c r="AC739">
        <f>PMTable!R737</f>
        <v>1</v>
      </c>
      <c r="AD739">
        <f t="shared" si="143"/>
        <v>0</v>
      </c>
    </row>
    <row r="740" spans="2:30" x14ac:dyDescent="0.25">
      <c r="B740">
        <v>735</v>
      </c>
      <c r="C740">
        <f>PMTable!W738</f>
        <v>800</v>
      </c>
      <c r="D740">
        <f t="shared" si="132"/>
        <v>1</v>
      </c>
      <c r="E740">
        <f>PMTable!X738</f>
        <v>1800</v>
      </c>
      <c r="F740">
        <f t="shared" si="133"/>
        <v>1</v>
      </c>
      <c r="G740">
        <f>PMTable!Y738</f>
        <v>2200</v>
      </c>
      <c r="H740">
        <f t="shared" si="134"/>
        <v>1</v>
      </c>
      <c r="I740">
        <f>PMTable!Z738</f>
        <v>4700</v>
      </c>
      <c r="J740">
        <f t="shared" si="135"/>
        <v>1</v>
      </c>
      <c r="L740">
        <v>735</v>
      </c>
      <c r="M740">
        <f>PMTable!AE738</f>
        <v>14.560092330151786</v>
      </c>
      <c r="N740">
        <f t="shared" si="136"/>
        <v>1</v>
      </c>
      <c r="O740">
        <f>PMTable!AF738</f>
        <v>23.162899035191259</v>
      </c>
      <c r="P740">
        <f t="shared" si="137"/>
        <v>1</v>
      </c>
      <c r="Q740">
        <f>PMTable!AG738</f>
        <v>46.212885275015424</v>
      </c>
      <c r="R740">
        <f t="shared" si="138"/>
        <v>1</v>
      </c>
      <c r="S740">
        <f>PMTable!AH738</f>
        <v>9.5697129937071779</v>
      </c>
      <c r="T740">
        <f t="shared" si="139"/>
        <v>1</v>
      </c>
      <c r="V740">
        <v>735</v>
      </c>
      <c r="W740">
        <f>PMTable!O738</f>
        <v>0.89632700410945854</v>
      </c>
      <c r="X740">
        <f t="shared" si="140"/>
        <v>0</v>
      </c>
      <c r="Y740">
        <f>PMTable!P738</f>
        <v>0.93531800189874759</v>
      </c>
      <c r="Z740">
        <f t="shared" si="141"/>
        <v>0</v>
      </c>
      <c r="AA740">
        <f>PMTable!Q738</f>
        <v>0.89765389753102909</v>
      </c>
      <c r="AB740">
        <f t="shared" si="142"/>
        <v>0</v>
      </c>
      <c r="AC740">
        <f>PMTable!R738</f>
        <v>0.97211953873914858</v>
      </c>
      <c r="AD740">
        <f t="shared" si="143"/>
        <v>0</v>
      </c>
    </row>
    <row r="741" spans="2:30" x14ac:dyDescent="0.25">
      <c r="B741">
        <v>736</v>
      </c>
      <c r="C741">
        <f>PMTable!W739</f>
        <v>2150</v>
      </c>
      <c r="D741">
        <f t="shared" si="132"/>
        <v>1</v>
      </c>
      <c r="E741">
        <f>PMTable!X739</f>
        <v>3200</v>
      </c>
      <c r="F741">
        <f t="shared" si="133"/>
        <v>1</v>
      </c>
      <c r="G741">
        <f>PMTable!Y739</f>
        <v>3000</v>
      </c>
      <c r="H741">
        <f t="shared" si="134"/>
        <v>1</v>
      </c>
      <c r="I741">
        <f>PMTable!Z739</f>
        <v>3600</v>
      </c>
      <c r="J741">
        <f t="shared" si="135"/>
        <v>1</v>
      </c>
      <c r="L741">
        <v>736</v>
      </c>
      <c r="M741">
        <f>PMTable!AE739</f>
        <v>68.120179958763984</v>
      </c>
      <c r="N741">
        <f t="shared" si="136"/>
        <v>0</v>
      </c>
      <c r="O741">
        <f>PMTable!AF739</f>
        <v>28</v>
      </c>
      <c r="P741">
        <f t="shared" si="137"/>
        <v>1</v>
      </c>
      <c r="Q741">
        <f>PMTable!AG739</f>
        <v>39.385466261777921</v>
      </c>
      <c r="R741">
        <f t="shared" si="138"/>
        <v>1</v>
      </c>
      <c r="S741">
        <f>PMTable!AH739</f>
        <v>6.0137026447717741</v>
      </c>
      <c r="T741">
        <f t="shared" si="139"/>
        <v>1</v>
      </c>
      <c r="V741">
        <v>736</v>
      </c>
      <c r="W741">
        <f>PMTable!O739</f>
        <v>0.68581732010802343</v>
      </c>
      <c r="X741">
        <f t="shared" si="140"/>
        <v>1</v>
      </c>
      <c r="Y741">
        <f>PMTable!P739</f>
        <v>0.86856040296727521</v>
      </c>
      <c r="Z741">
        <f t="shared" si="141"/>
        <v>0</v>
      </c>
      <c r="AA741">
        <f>PMTable!Q739</f>
        <v>0.8600619306480719</v>
      </c>
      <c r="AB741">
        <f t="shared" si="142"/>
        <v>0</v>
      </c>
      <c r="AC741">
        <f>PMTable!R739</f>
        <v>0.98094495698207251</v>
      </c>
      <c r="AD741">
        <f t="shared" si="143"/>
        <v>0</v>
      </c>
    </row>
    <row r="742" spans="2:30" x14ac:dyDescent="0.25">
      <c r="B742">
        <v>737</v>
      </c>
      <c r="C742">
        <f>PMTable!W740</f>
        <v>1700</v>
      </c>
      <c r="D742">
        <f t="shared" si="132"/>
        <v>1</v>
      </c>
      <c r="E742">
        <f>PMTable!X740</f>
        <v>1800</v>
      </c>
      <c r="F742">
        <f t="shared" si="133"/>
        <v>1</v>
      </c>
      <c r="G742">
        <f>PMTable!Y740</f>
        <v>3400</v>
      </c>
      <c r="H742">
        <f t="shared" si="134"/>
        <v>1</v>
      </c>
      <c r="I742">
        <f>PMTable!Z740</f>
        <v>3600</v>
      </c>
      <c r="J742">
        <f t="shared" si="135"/>
        <v>1</v>
      </c>
      <c r="L742">
        <v>737</v>
      </c>
      <c r="M742">
        <f>PMTable!AE740</f>
        <v>103.73063000527637</v>
      </c>
      <c r="N742">
        <f t="shared" si="136"/>
        <v>0</v>
      </c>
      <c r="O742">
        <f>PMTable!AF740</f>
        <v>20.662101763866975</v>
      </c>
      <c r="P742">
        <f t="shared" si="137"/>
        <v>1</v>
      </c>
      <c r="Q742">
        <f>PMTable!AG740</f>
        <v>69.800566976963694</v>
      </c>
      <c r="R742">
        <f t="shared" si="138"/>
        <v>0</v>
      </c>
      <c r="S742">
        <f>PMTable!AH740</f>
        <v>2.1976912703533378</v>
      </c>
      <c r="T742">
        <f t="shared" si="139"/>
        <v>1</v>
      </c>
      <c r="V742">
        <v>737</v>
      </c>
      <c r="W742">
        <f>PMTable!O740</f>
        <v>0.76145811544742281</v>
      </c>
      <c r="X742">
        <f t="shared" si="140"/>
        <v>0</v>
      </c>
      <c r="Y742">
        <f>PMTable!P740</f>
        <v>0.91846087146463762</v>
      </c>
      <c r="Z742">
        <f t="shared" si="141"/>
        <v>0</v>
      </c>
      <c r="AA742">
        <f>PMTable!Q740</f>
        <v>0.84619332590288943</v>
      </c>
      <c r="AB742">
        <f t="shared" si="142"/>
        <v>0</v>
      </c>
      <c r="AC742">
        <f>PMTable!R740</f>
        <v>0.98965832972687595</v>
      </c>
      <c r="AD742">
        <f t="shared" si="143"/>
        <v>0</v>
      </c>
    </row>
    <row r="743" spans="2:30" x14ac:dyDescent="0.25">
      <c r="B743">
        <v>738</v>
      </c>
      <c r="C743">
        <f>PMTable!W741</f>
        <v>1850</v>
      </c>
      <c r="D743">
        <f t="shared" si="132"/>
        <v>1</v>
      </c>
      <c r="E743">
        <f>PMTable!X741</f>
        <v>2400</v>
      </c>
      <c r="F743">
        <f t="shared" si="133"/>
        <v>1</v>
      </c>
      <c r="G743">
        <f>PMTable!Y741</f>
        <v>4200</v>
      </c>
      <c r="H743">
        <f t="shared" si="134"/>
        <v>1</v>
      </c>
      <c r="I743">
        <f>PMTable!Z741</f>
        <v>2500</v>
      </c>
      <c r="J743">
        <f t="shared" si="135"/>
        <v>1</v>
      </c>
      <c r="L743">
        <v>738</v>
      </c>
      <c r="M743">
        <f>PMTable!AE741</f>
        <v>69.092265355825305</v>
      </c>
      <c r="N743">
        <f t="shared" si="136"/>
        <v>0</v>
      </c>
      <c r="O743">
        <f>PMTable!AF741</f>
        <v>25.096829386974441</v>
      </c>
      <c r="P743">
        <f t="shared" si="137"/>
        <v>1</v>
      </c>
      <c r="Q743">
        <f>PMTable!AG741</f>
        <v>83.860282398328678</v>
      </c>
      <c r="R743">
        <f t="shared" si="138"/>
        <v>0</v>
      </c>
      <c r="S743">
        <f>PMTable!AH741</f>
        <v>0</v>
      </c>
      <c r="T743">
        <f t="shared" si="139"/>
        <v>1</v>
      </c>
      <c r="V743">
        <v>738</v>
      </c>
      <c r="W743">
        <f>PMTable!O741</f>
        <v>0.72500607283939345</v>
      </c>
      <c r="X743">
        <f t="shared" si="140"/>
        <v>0</v>
      </c>
      <c r="Y743">
        <f>PMTable!P741</f>
        <v>0.91941770087790708</v>
      </c>
      <c r="Z743">
        <f t="shared" si="141"/>
        <v>0</v>
      </c>
      <c r="AA743">
        <f>PMTable!Q741</f>
        <v>0.72849041942283499</v>
      </c>
      <c r="AB743">
        <f t="shared" si="142"/>
        <v>0</v>
      </c>
      <c r="AC743">
        <f>PMTable!R741</f>
        <v>1</v>
      </c>
      <c r="AD743">
        <f t="shared" si="143"/>
        <v>0</v>
      </c>
    </row>
    <row r="744" spans="2:30" x14ac:dyDescent="0.25">
      <c r="B744">
        <v>739</v>
      </c>
      <c r="C744">
        <f>PMTable!W742</f>
        <v>1250</v>
      </c>
      <c r="D744">
        <f t="shared" si="132"/>
        <v>1</v>
      </c>
      <c r="E744">
        <f>PMTable!X742</f>
        <v>3600</v>
      </c>
      <c r="F744">
        <f t="shared" si="133"/>
        <v>1</v>
      </c>
      <c r="G744">
        <f>PMTable!Y742</f>
        <v>2200</v>
      </c>
      <c r="H744">
        <f t="shared" si="134"/>
        <v>1</v>
      </c>
      <c r="I744">
        <f>PMTable!Z742</f>
        <v>4700</v>
      </c>
      <c r="J744">
        <f t="shared" si="135"/>
        <v>1</v>
      </c>
      <c r="L744">
        <v>739</v>
      </c>
      <c r="M744">
        <f>PMTable!AE742</f>
        <v>35.413596931415782</v>
      </c>
      <c r="N744">
        <f t="shared" si="136"/>
        <v>1</v>
      </c>
      <c r="O744">
        <f>PMTable!AF742</f>
        <v>71.115181781265463</v>
      </c>
      <c r="P744">
        <f t="shared" si="137"/>
        <v>0</v>
      </c>
      <c r="Q744">
        <f>PMTable!AG742</f>
        <v>25.537507710745366</v>
      </c>
      <c r="R744">
        <f t="shared" si="138"/>
        <v>1</v>
      </c>
      <c r="S744">
        <f>PMTable!AH742</f>
        <v>10.01223453158042</v>
      </c>
      <c r="T744">
        <f t="shared" si="139"/>
        <v>1</v>
      </c>
      <c r="V744">
        <v>739</v>
      </c>
      <c r="W744">
        <f>PMTable!O742</f>
        <v>0.82744495383785543</v>
      </c>
      <c r="X744">
        <f t="shared" si="140"/>
        <v>0</v>
      </c>
      <c r="Y744">
        <f>PMTable!P742</f>
        <v>0.77039600094109251</v>
      </c>
      <c r="Z744">
        <f t="shared" si="141"/>
        <v>0</v>
      </c>
      <c r="AA744">
        <f>PMTable!Q742</f>
        <v>0.94074363992954158</v>
      </c>
      <c r="AB744">
        <f t="shared" si="142"/>
        <v>0</v>
      </c>
      <c r="AC744">
        <f>PMTable!R742</f>
        <v>0.97140118243172779</v>
      </c>
      <c r="AD744">
        <f t="shared" si="143"/>
        <v>0</v>
      </c>
    </row>
    <row r="745" spans="2:30" x14ac:dyDescent="0.25">
      <c r="B745">
        <v>740</v>
      </c>
      <c r="C745">
        <f>PMTable!W743</f>
        <v>2600</v>
      </c>
      <c r="D745">
        <f t="shared" si="132"/>
        <v>1</v>
      </c>
      <c r="E745">
        <f>PMTable!X743</f>
        <v>3200</v>
      </c>
      <c r="F745">
        <f t="shared" si="133"/>
        <v>1</v>
      </c>
      <c r="G745">
        <f>PMTable!Y743</f>
        <v>3400</v>
      </c>
      <c r="H745">
        <f t="shared" si="134"/>
        <v>1</v>
      </c>
      <c r="I745">
        <f>PMTable!Z743</f>
        <v>4700</v>
      </c>
      <c r="J745">
        <f t="shared" si="135"/>
        <v>1</v>
      </c>
      <c r="L745">
        <v>740</v>
      </c>
      <c r="M745">
        <f>PMTable!AE743</f>
        <v>32</v>
      </c>
      <c r="N745">
        <f t="shared" si="136"/>
        <v>1</v>
      </c>
      <c r="O745">
        <f>PMTable!AF743</f>
        <v>43.143825984261539</v>
      </c>
      <c r="P745">
        <f t="shared" si="137"/>
        <v>1</v>
      </c>
      <c r="Q745">
        <f>PMTable!AG743</f>
        <v>79.969584455924917</v>
      </c>
      <c r="R745">
        <f t="shared" si="138"/>
        <v>0</v>
      </c>
      <c r="S745">
        <f>PMTable!AH743</f>
        <v>4</v>
      </c>
      <c r="T745">
        <f t="shared" si="139"/>
        <v>1</v>
      </c>
      <c r="V745">
        <v>740</v>
      </c>
      <c r="W745">
        <f>PMTable!O743</f>
        <v>0.6428000720492274</v>
      </c>
      <c r="X745">
        <f t="shared" si="140"/>
        <v>1</v>
      </c>
      <c r="Y745">
        <f>PMTable!P743</f>
        <v>0.88375222756860083</v>
      </c>
      <c r="Z745">
        <f t="shared" si="141"/>
        <v>0</v>
      </c>
      <c r="AA745">
        <f>PMTable!Q743</f>
        <v>0.81883720442028596</v>
      </c>
      <c r="AB745">
        <f t="shared" si="142"/>
        <v>0</v>
      </c>
      <c r="AC745">
        <f>PMTable!R743</f>
        <v>0.97777919329298935</v>
      </c>
      <c r="AD745">
        <f t="shared" si="143"/>
        <v>0</v>
      </c>
    </row>
    <row r="746" spans="2:30" x14ac:dyDescent="0.25">
      <c r="B746">
        <v>741</v>
      </c>
      <c r="C746">
        <f>PMTable!W744</f>
        <v>800</v>
      </c>
      <c r="D746">
        <f t="shared" si="132"/>
        <v>1</v>
      </c>
      <c r="E746">
        <f>PMTable!X744</f>
        <v>2600</v>
      </c>
      <c r="F746">
        <f t="shared" si="133"/>
        <v>1</v>
      </c>
      <c r="G746">
        <f>PMTable!Y744</f>
        <v>1800</v>
      </c>
      <c r="H746">
        <f t="shared" si="134"/>
        <v>1</v>
      </c>
      <c r="I746">
        <f>PMTable!Z744</f>
        <v>3600</v>
      </c>
      <c r="J746">
        <f t="shared" si="135"/>
        <v>1</v>
      </c>
      <c r="L746">
        <v>741</v>
      </c>
      <c r="M746">
        <f>PMTable!AE744</f>
        <v>8</v>
      </c>
      <c r="N746">
        <f t="shared" si="136"/>
        <v>1</v>
      </c>
      <c r="O746">
        <f>PMTable!AF744</f>
        <v>33.221833589091474</v>
      </c>
      <c r="P746">
        <f t="shared" si="137"/>
        <v>1</v>
      </c>
      <c r="Q746">
        <f>PMTable!AG744</f>
        <v>20.245254734711089</v>
      </c>
      <c r="R746">
        <f t="shared" si="138"/>
        <v>1</v>
      </c>
      <c r="S746">
        <f>PMTable!AH744</f>
        <v>6.0394528546619277</v>
      </c>
      <c r="T746">
        <f t="shared" si="139"/>
        <v>1</v>
      </c>
      <c r="V746">
        <v>741</v>
      </c>
      <c r="W746">
        <f>PMTable!O744</f>
        <v>0.9198185715367837</v>
      </c>
      <c r="X746">
        <f t="shared" si="140"/>
        <v>0</v>
      </c>
      <c r="Y746">
        <f>PMTable!P744</f>
        <v>0.90067724321131315</v>
      </c>
      <c r="Z746">
        <f t="shared" si="141"/>
        <v>0</v>
      </c>
      <c r="AA746">
        <f>PMTable!Q744</f>
        <v>0.94703605794427337</v>
      </c>
      <c r="AB746">
        <f t="shared" si="142"/>
        <v>0</v>
      </c>
      <c r="AC746">
        <f>PMTable!R744</f>
        <v>0.98299658156522207</v>
      </c>
      <c r="AD746">
        <f t="shared" si="143"/>
        <v>0</v>
      </c>
    </row>
    <row r="747" spans="2:30" x14ac:dyDescent="0.25">
      <c r="B747">
        <v>742</v>
      </c>
      <c r="C747">
        <f>PMTable!W745</f>
        <v>1550</v>
      </c>
      <c r="D747">
        <f t="shared" si="132"/>
        <v>1</v>
      </c>
      <c r="E747">
        <f>PMTable!X745</f>
        <v>2800</v>
      </c>
      <c r="F747">
        <f t="shared" si="133"/>
        <v>1</v>
      </c>
      <c r="G747">
        <f>PMTable!Y745</f>
        <v>3000</v>
      </c>
      <c r="H747">
        <f t="shared" si="134"/>
        <v>1</v>
      </c>
      <c r="I747">
        <f>PMTable!Z745</f>
        <v>3600</v>
      </c>
      <c r="J747">
        <f t="shared" si="135"/>
        <v>1</v>
      </c>
      <c r="L747">
        <v>742</v>
      </c>
      <c r="M747">
        <f>PMTable!AE745</f>
        <v>18</v>
      </c>
      <c r="N747">
        <f t="shared" si="136"/>
        <v>1</v>
      </c>
      <c r="O747">
        <f>PMTable!AF745</f>
        <v>39.617018022153857</v>
      </c>
      <c r="P747">
        <f t="shared" si="137"/>
        <v>1</v>
      </c>
      <c r="Q747">
        <f>PMTable!AG745</f>
        <v>29.292739258336908</v>
      </c>
      <c r="R747">
        <f t="shared" si="138"/>
        <v>1</v>
      </c>
      <c r="S747">
        <f>PMTable!AH745</f>
        <v>3.7502532911820632</v>
      </c>
      <c r="T747">
        <f t="shared" si="139"/>
        <v>1</v>
      </c>
      <c r="V747">
        <v>742</v>
      </c>
      <c r="W747">
        <f>PMTable!O745</f>
        <v>0.80216306566847351</v>
      </c>
      <c r="X747">
        <f t="shared" si="140"/>
        <v>0</v>
      </c>
      <c r="Y747">
        <f>PMTable!P745</f>
        <v>0.91167622159866712</v>
      </c>
      <c r="Z747">
        <f t="shared" si="141"/>
        <v>0</v>
      </c>
      <c r="AA747">
        <f>PMTable!Q745</f>
        <v>0.90892332509331486</v>
      </c>
      <c r="AB747">
        <f t="shared" si="142"/>
        <v>0</v>
      </c>
      <c r="AC747">
        <f>PMTable!R745</f>
        <v>0.98702700059458803</v>
      </c>
      <c r="AD747">
        <f t="shared" si="143"/>
        <v>0</v>
      </c>
    </row>
    <row r="748" spans="2:30" x14ac:dyDescent="0.25">
      <c r="B748">
        <v>743</v>
      </c>
      <c r="C748">
        <f>PMTable!W746</f>
        <v>2000</v>
      </c>
      <c r="D748">
        <f t="shared" si="132"/>
        <v>1</v>
      </c>
      <c r="E748">
        <f>PMTable!X746</f>
        <v>3200</v>
      </c>
      <c r="F748">
        <f t="shared" si="133"/>
        <v>1</v>
      </c>
      <c r="G748">
        <f>PMTable!Y746</f>
        <v>3400</v>
      </c>
      <c r="H748">
        <f t="shared" si="134"/>
        <v>1</v>
      </c>
      <c r="I748">
        <f>PMTable!Z746</f>
        <v>5800</v>
      </c>
      <c r="J748">
        <f t="shared" si="135"/>
        <v>0</v>
      </c>
      <c r="L748">
        <v>743</v>
      </c>
      <c r="M748">
        <f>PMTable!AE746</f>
        <v>40.299856557022501</v>
      </c>
      <c r="N748">
        <f t="shared" si="136"/>
        <v>1</v>
      </c>
      <c r="O748">
        <f>PMTable!AF746</f>
        <v>65.443384835848121</v>
      </c>
      <c r="P748">
        <f t="shared" si="137"/>
        <v>0</v>
      </c>
      <c r="Q748">
        <f>PMTable!AG746</f>
        <v>81.08302780206256</v>
      </c>
      <c r="R748">
        <f t="shared" si="138"/>
        <v>0</v>
      </c>
      <c r="S748">
        <f>PMTable!AH746</f>
        <v>22.563251484518322</v>
      </c>
      <c r="T748">
        <f t="shared" si="139"/>
        <v>1</v>
      </c>
      <c r="V748">
        <v>743</v>
      </c>
      <c r="W748">
        <f>PMTable!O746</f>
        <v>0.70923313842710667</v>
      </c>
      <c r="X748">
        <f t="shared" si="140"/>
        <v>0</v>
      </c>
      <c r="Y748">
        <f>PMTable!P746</f>
        <v>0.81744185920368329</v>
      </c>
      <c r="Z748">
        <f t="shared" si="141"/>
        <v>0</v>
      </c>
      <c r="AA748">
        <f>PMTable!Q746</f>
        <v>0.7840322210814068</v>
      </c>
      <c r="AB748">
        <f t="shared" si="142"/>
        <v>0</v>
      </c>
      <c r="AC748">
        <f>PMTable!R746</f>
        <v>0.94872963835346336</v>
      </c>
      <c r="AD748">
        <f t="shared" si="143"/>
        <v>0</v>
      </c>
    </row>
    <row r="749" spans="2:30" x14ac:dyDescent="0.25">
      <c r="B749">
        <v>744</v>
      </c>
      <c r="C749">
        <f>PMTable!W747</f>
        <v>1850</v>
      </c>
      <c r="D749">
        <f t="shared" si="132"/>
        <v>1</v>
      </c>
      <c r="E749">
        <f>PMTable!X747</f>
        <v>3600</v>
      </c>
      <c r="F749">
        <f t="shared" si="133"/>
        <v>1</v>
      </c>
      <c r="G749">
        <f>PMTable!Y747</f>
        <v>2200</v>
      </c>
      <c r="H749">
        <f t="shared" si="134"/>
        <v>1</v>
      </c>
      <c r="I749">
        <f>PMTable!Z747</f>
        <v>2500</v>
      </c>
      <c r="J749">
        <f t="shared" si="135"/>
        <v>1</v>
      </c>
      <c r="L749">
        <v>744</v>
      </c>
      <c r="M749">
        <f>PMTable!AE747</f>
        <v>62.084398426894765</v>
      </c>
      <c r="N749">
        <f t="shared" si="136"/>
        <v>0</v>
      </c>
      <c r="O749">
        <f>PMTable!AF747</f>
        <v>74.034777468160982</v>
      </c>
      <c r="P749">
        <f t="shared" si="137"/>
        <v>0</v>
      </c>
      <c r="Q749">
        <f>PMTable!AG747</f>
        <v>23.17456769047395</v>
      </c>
      <c r="R749">
        <f t="shared" si="138"/>
        <v>1</v>
      </c>
      <c r="S749">
        <f>PMTable!AH747</f>
        <v>0</v>
      </c>
      <c r="T749">
        <f t="shared" si="139"/>
        <v>1</v>
      </c>
      <c r="V749">
        <v>744</v>
      </c>
      <c r="W749">
        <f>PMTable!O747</f>
        <v>0.68838642573109154</v>
      </c>
      <c r="X749">
        <f t="shared" si="140"/>
        <v>1</v>
      </c>
      <c r="Y749">
        <f>PMTable!P747</f>
        <v>0.817881500290915</v>
      </c>
      <c r="Z749">
        <f t="shared" si="141"/>
        <v>0</v>
      </c>
      <c r="AA749">
        <f>PMTable!Q747</f>
        <v>0.93829643808094543</v>
      </c>
      <c r="AB749">
        <f t="shared" si="142"/>
        <v>0</v>
      </c>
      <c r="AC749">
        <f>PMTable!R747</f>
        <v>1</v>
      </c>
      <c r="AD749">
        <f t="shared" si="143"/>
        <v>0</v>
      </c>
    </row>
    <row r="750" spans="2:30" x14ac:dyDescent="0.25">
      <c r="B750">
        <v>745</v>
      </c>
      <c r="C750">
        <f>PMTable!W748</f>
        <v>1850</v>
      </c>
      <c r="D750">
        <f t="shared" si="132"/>
        <v>1</v>
      </c>
      <c r="E750">
        <f>PMTable!X748</f>
        <v>2200</v>
      </c>
      <c r="F750">
        <f t="shared" si="133"/>
        <v>1</v>
      </c>
      <c r="G750">
        <f>PMTable!Y748</f>
        <v>3400</v>
      </c>
      <c r="H750">
        <f t="shared" si="134"/>
        <v>1</v>
      </c>
      <c r="I750">
        <f>PMTable!Z748</f>
        <v>2500</v>
      </c>
      <c r="J750">
        <f t="shared" si="135"/>
        <v>1</v>
      </c>
      <c r="L750">
        <v>745</v>
      </c>
      <c r="M750">
        <f>PMTable!AE748</f>
        <v>117.996737511543</v>
      </c>
      <c r="N750">
        <f t="shared" si="136"/>
        <v>0</v>
      </c>
      <c r="O750">
        <f>PMTable!AF748</f>
        <v>34.026024906489795</v>
      </c>
      <c r="P750">
        <f t="shared" si="137"/>
        <v>1</v>
      </c>
      <c r="Q750">
        <f>PMTable!AG748</f>
        <v>41.480822044884505</v>
      </c>
      <c r="R750">
        <f t="shared" si="138"/>
        <v>1</v>
      </c>
      <c r="S750">
        <f>PMTable!AH748</f>
        <v>0</v>
      </c>
      <c r="T750">
        <f t="shared" si="139"/>
        <v>1</v>
      </c>
      <c r="V750">
        <v>745</v>
      </c>
      <c r="W750">
        <f>PMTable!O748</f>
        <v>0.66815393325493866</v>
      </c>
      <c r="X750">
        <f t="shared" si="140"/>
        <v>1</v>
      </c>
      <c r="Y750">
        <f>PMTable!P748</f>
        <v>0.91687165878883747</v>
      </c>
      <c r="Z750">
        <f t="shared" si="141"/>
        <v>0</v>
      </c>
      <c r="AA750">
        <f>PMTable!Q748</f>
        <v>0.85160048530779309</v>
      </c>
      <c r="AB750">
        <f t="shared" si="142"/>
        <v>0</v>
      </c>
      <c r="AC750">
        <f>PMTable!R748</f>
        <v>1</v>
      </c>
      <c r="AD750">
        <f t="shared" si="143"/>
        <v>0</v>
      </c>
    </row>
    <row r="751" spans="2:30" x14ac:dyDescent="0.25">
      <c r="B751">
        <v>746</v>
      </c>
      <c r="C751">
        <f>PMTable!W749</f>
        <v>1400</v>
      </c>
      <c r="D751">
        <f t="shared" si="132"/>
        <v>1</v>
      </c>
      <c r="E751">
        <f>PMTable!X749</f>
        <v>4000</v>
      </c>
      <c r="F751">
        <f t="shared" si="133"/>
        <v>1</v>
      </c>
      <c r="G751">
        <f>PMTable!Y749</f>
        <v>1800</v>
      </c>
      <c r="H751">
        <f t="shared" si="134"/>
        <v>1</v>
      </c>
      <c r="I751">
        <f>PMTable!Z749</f>
        <v>3600</v>
      </c>
      <c r="J751">
        <f t="shared" si="135"/>
        <v>1</v>
      </c>
      <c r="L751">
        <v>746</v>
      </c>
      <c r="M751">
        <f>PMTable!AE749</f>
        <v>91.993992741930583</v>
      </c>
      <c r="N751">
        <f t="shared" si="136"/>
        <v>0</v>
      </c>
      <c r="O751">
        <f>PMTable!AF749</f>
        <v>62.220610526569814</v>
      </c>
      <c r="P751">
        <f t="shared" si="137"/>
        <v>0</v>
      </c>
      <c r="Q751">
        <f>PMTable!AG749</f>
        <v>14.417936998648065</v>
      </c>
      <c r="R751">
        <f t="shared" si="138"/>
        <v>1</v>
      </c>
      <c r="S751">
        <f>PMTable!AH749</f>
        <v>2</v>
      </c>
      <c r="T751">
        <f t="shared" si="139"/>
        <v>1</v>
      </c>
      <c r="V751">
        <v>746</v>
      </c>
      <c r="W751">
        <f>PMTable!O749</f>
        <v>0.77905048011495459</v>
      </c>
      <c r="X751">
        <f t="shared" si="140"/>
        <v>0</v>
      </c>
      <c r="Y751">
        <f>PMTable!P749</f>
        <v>0.82700486067542944</v>
      </c>
      <c r="Z751">
        <f t="shared" si="141"/>
        <v>0</v>
      </c>
      <c r="AA751">
        <f>PMTable!Q749</f>
        <v>0.9420523104412496</v>
      </c>
      <c r="AB751">
        <f t="shared" si="142"/>
        <v>0</v>
      </c>
      <c r="AC751">
        <f>PMTable!R749</f>
        <v>0.99080546302854577</v>
      </c>
      <c r="AD751">
        <f t="shared" si="143"/>
        <v>0</v>
      </c>
    </row>
    <row r="752" spans="2:30" x14ac:dyDescent="0.25">
      <c r="B752">
        <v>747</v>
      </c>
      <c r="C752">
        <f>PMTable!W750</f>
        <v>1250</v>
      </c>
      <c r="D752">
        <f t="shared" si="132"/>
        <v>1</v>
      </c>
      <c r="E752">
        <f>PMTable!X750</f>
        <v>2000</v>
      </c>
      <c r="F752">
        <f t="shared" si="133"/>
        <v>1</v>
      </c>
      <c r="G752">
        <f>PMTable!Y750</f>
        <v>2600</v>
      </c>
      <c r="H752">
        <f t="shared" si="134"/>
        <v>1</v>
      </c>
      <c r="I752">
        <f>PMTable!Z750</f>
        <v>2500</v>
      </c>
      <c r="J752">
        <f t="shared" si="135"/>
        <v>1</v>
      </c>
      <c r="L752">
        <v>747</v>
      </c>
      <c r="M752">
        <f>PMTable!AE750</f>
        <v>43.392132172107296</v>
      </c>
      <c r="N752">
        <f t="shared" si="136"/>
        <v>1</v>
      </c>
      <c r="O752">
        <f>PMTable!AF750</f>
        <v>16</v>
      </c>
      <c r="P752">
        <f t="shared" si="137"/>
        <v>1</v>
      </c>
      <c r="Q752">
        <f>PMTable!AG750</f>
        <v>63.196916997228911</v>
      </c>
      <c r="R752">
        <f t="shared" si="138"/>
        <v>0</v>
      </c>
      <c r="S752">
        <f>PMTable!AH750</f>
        <v>0</v>
      </c>
      <c r="T752">
        <f t="shared" si="139"/>
        <v>1</v>
      </c>
      <c r="V752">
        <v>747</v>
      </c>
      <c r="W752">
        <f>PMTable!O750</f>
        <v>0.82643421908432202</v>
      </c>
      <c r="X752">
        <f t="shared" si="140"/>
        <v>0</v>
      </c>
      <c r="Y752">
        <f>PMTable!P750</f>
        <v>0.90232481062113534</v>
      </c>
      <c r="Z752">
        <f t="shared" si="141"/>
        <v>0</v>
      </c>
      <c r="AA752">
        <f>PMTable!Q750</f>
        <v>0.85590934426501042</v>
      </c>
      <c r="AB752">
        <f t="shared" si="142"/>
        <v>0</v>
      </c>
      <c r="AC752">
        <f>PMTable!R750</f>
        <v>1</v>
      </c>
      <c r="AD752">
        <f t="shared" si="143"/>
        <v>0</v>
      </c>
    </row>
    <row r="753" spans="2:30" x14ac:dyDescent="0.25">
      <c r="B753">
        <v>748</v>
      </c>
      <c r="C753">
        <f>PMTable!W751</f>
        <v>1100</v>
      </c>
      <c r="D753">
        <f t="shared" si="132"/>
        <v>1</v>
      </c>
      <c r="E753">
        <f>PMTable!X751</f>
        <v>4200</v>
      </c>
      <c r="F753">
        <f t="shared" si="133"/>
        <v>1</v>
      </c>
      <c r="G753">
        <f>PMTable!Y751</f>
        <v>2200</v>
      </c>
      <c r="H753">
        <f t="shared" si="134"/>
        <v>1</v>
      </c>
      <c r="I753">
        <f>PMTable!Z751</f>
        <v>3600</v>
      </c>
      <c r="J753">
        <f t="shared" si="135"/>
        <v>1</v>
      </c>
      <c r="L753">
        <v>748</v>
      </c>
      <c r="M753">
        <f>PMTable!AE751</f>
        <v>16.517606951073994</v>
      </c>
      <c r="N753">
        <f t="shared" si="136"/>
        <v>1</v>
      </c>
      <c r="O753">
        <f>PMTable!AF751</f>
        <v>89.777824919484416</v>
      </c>
      <c r="P753">
        <f t="shared" si="137"/>
        <v>0</v>
      </c>
      <c r="Q753">
        <f>PMTable!AG751</f>
        <v>40.782348645784239</v>
      </c>
      <c r="R753">
        <f t="shared" si="138"/>
        <v>1</v>
      </c>
      <c r="S753">
        <f>PMTable!AH751</f>
        <v>4.2233107374443932</v>
      </c>
      <c r="T753">
        <f t="shared" si="139"/>
        <v>1</v>
      </c>
      <c r="V753">
        <v>748</v>
      </c>
      <c r="W753">
        <f>PMTable!O751</f>
        <v>0.87219132696194346</v>
      </c>
      <c r="X753">
        <f t="shared" si="140"/>
        <v>0</v>
      </c>
      <c r="Y753">
        <f>PMTable!P751</f>
        <v>0.78114738828335595</v>
      </c>
      <c r="Z753">
        <f t="shared" si="141"/>
        <v>0</v>
      </c>
      <c r="AA753">
        <f>PMTable!Q751</f>
        <v>0.89936371178583252</v>
      </c>
      <c r="AB753">
        <f t="shared" si="142"/>
        <v>0</v>
      </c>
      <c r="AC753">
        <f>PMTable!R751</f>
        <v>0.98701584648731178</v>
      </c>
      <c r="AD753">
        <f t="shared" si="143"/>
        <v>0</v>
      </c>
    </row>
    <row r="754" spans="2:30" x14ac:dyDescent="0.25">
      <c r="B754">
        <v>749</v>
      </c>
      <c r="C754">
        <f>PMTable!W752</f>
        <v>1400</v>
      </c>
      <c r="D754">
        <f t="shared" si="132"/>
        <v>1</v>
      </c>
      <c r="E754">
        <f>PMTable!X752</f>
        <v>2000</v>
      </c>
      <c r="F754">
        <f t="shared" si="133"/>
        <v>1</v>
      </c>
      <c r="G754">
        <f>PMTable!Y752</f>
        <v>2200</v>
      </c>
      <c r="H754">
        <f t="shared" si="134"/>
        <v>1</v>
      </c>
      <c r="I754">
        <f>PMTable!Z752</f>
        <v>3600</v>
      </c>
      <c r="J754">
        <f t="shared" si="135"/>
        <v>1</v>
      </c>
      <c r="L754">
        <v>749</v>
      </c>
      <c r="M754">
        <f>PMTable!AE752</f>
        <v>21.896144129348013</v>
      </c>
      <c r="N754">
        <f t="shared" si="136"/>
        <v>1</v>
      </c>
      <c r="O754">
        <f>PMTable!AF752</f>
        <v>16</v>
      </c>
      <c r="P754">
        <f t="shared" si="137"/>
        <v>1</v>
      </c>
      <c r="Q754">
        <f>PMTable!AG752</f>
        <v>31.056895761885755</v>
      </c>
      <c r="R754">
        <f t="shared" si="138"/>
        <v>1</v>
      </c>
      <c r="S754">
        <f>PMTable!AH752</f>
        <v>2</v>
      </c>
      <c r="T754">
        <f t="shared" si="139"/>
        <v>1</v>
      </c>
      <c r="V754">
        <v>749</v>
      </c>
      <c r="W754">
        <f>PMTable!O752</f>
        <v>0.78843903932696979</v>
      </c>
      <c r="X754">
        <f t="shared" si="140"/>
        <v>0</v>
      </c>
      <c r="Y754">
        <f>PMTable!P752</f>
        <v>0.94150171090956958</v>
      </c>
      <c r="Z754">
        <f t="shared" si="141"/>
        <v>0</v>
      </c>
      <c r="AA754">
        <f>PMTable!Q752</f>
        <v>0.92833393008491216</v>
      </c>
      <c r="AB754">
        <f t="shared" si="142"/>
        <v>0</v>
      </c>
      <c r="AC754">
        <f>PMTable!R752</f>
        <v>0.99104854627255989</v>
      </c>
      <c r="AD754">
        <f t="shared" si="143"/>
        <v>0</v>
      </c>
    </row>
    <row r="755" spans="2:30" x14ac:dyDescent="0.25">
      <c r="B755">
        <v>750</v>
      </c>
      <c r="C755">
        <f>PMTable!W753</f>
        <v>2000</v>
      </c>
      <c r="D755">
        <f t="shared" si="132"/>
        <v>1</v>
      </c>
      <c r="E755">
        <f>PMTable!X753</f>
        <v>2800</v>
      </c>
      <c r="F755">
        <f t="shared" si="133"/>
        <v>1</v>
      </c>
      <c r="G755">
        <f>PMTable!Y753</f>
        <v>3000</v>
      </c>
      <c r="H755">
        <f t="shared" si="134"/>
        <v>1</v>
      </c>
      <c r="I755">
        <f>PMTable!Z753</f>
        <v>4700</v>
      </c>
      <c r="J755">
        <f t="shared" si="135"/>
        <v>1</v>
      </c>
      <c r="L755">
        <v>750</v>
      </c>
      <c r="M755">
        <f>PMTable!AE753</f>
        <v>47.039127283986701</v>
      </c>
      <c r="N755">
        <f t="shared" si="136"/>
        <v>1</v>
      </c>
      <c r="O755">
        <f>PMTable!AF753</f>
        <v>42.285952335186501</v>
      </c>
      <c r="P755">
        <f t="shared" si="137"/>
        <v>1</v>
      </c>
      <c r="Q755">
        <f>PMTable!AG753</f>
        <v>52.295553621178748</v>
      </c>
      <c r="R755">
        <f t="shared" si="138"/>
        <v>1</v>
      </c>
      <c r="S755">
        <f>PMTable!AH753</f>
        <v>7.1506612356133683</v>
      </c>
      <c r="T755">
        <f t="shared" si="139"/>
        <v>1</v>
      </c>
      <c r="V755">
        <v>750</v>
      </c>
      <c r="W755">
        <f>PMTable!O753</f>
        <v>0.70741974552089282</v>
      </c>
      <c r="X755">
        <f t="shared" si="140"/>
        <v>0</v>
      </c>
      <c r="Y755">
        <f>PMTable!P753</f>
        <v>0.88976689725497715</v>
      </c>
      <c r="Z755">
        <f t="shared" si="141"/>
        <v>0</v>
      </c>
      <c r="AA755">
        <f>PMTable!Q753</f>
        <v>0.86144399994127774</v>
      </c>
      <c r="AB755">
        <f t="shared" si="142"/>
        <v>0</v>
      </c>
      <c r="AC755">
        <f>PMTable!R753</f>
        <v>0.9785225498699186</v>
      </c>
      <c r="AD755">
        <f t="shared" si="143"/>
        <v>0</v>
      </c>
    </row>
    <row r="756" spans="2:30" x14ac:dyDescent="0.25">
      <c r="B756">
        <v>751</v>
      </c>
      <c r="C756">
        <f>PMTable!W754</f>
        <v>800</v>
      </c>
      <c r="D756">
        <f t="shared" si="132"/>
        <v>1</v>
      </c>
      <c r="E756">
        <f>PMTable!X754</f>
        <v>2200</v>
      </c>
      <c r="F756">
        <f t="shared" si="133"/>
        <v>1</v>
      </c>
      <c r="G756">
        <f>PMTable!Y754</f>
        <v>2600</v>
      </c>
      <c r="H756">
        <f t="shared" si="134"/>
        <v>1</v>
      </c>
      <c r="I756">
        <f>PMTable!Z754</f>
        <v>2500</v>
      </c>
      <c r="J756">
        <f t="shared" si="135"/>
        <v>1</v>
      </c>
      <c r="L756">
        <v>751</v>
      </c>
      <c r="M756">
        <f>PMTable!AE754</f>
        <v>31.647366359414683</v>
      </c>
      <c r="N756">
        <f t="shared" si="136"/>
        <v>1</v>
      </c>
      <c r="O756">
        <f>PMTable!AF754</f>
        <v>28.238927353162779</v>
      </c>
      <c r="P756">
        <f t="shared" si="137"/>
        <v>1</v>
      </c>
      <c r="Q756">
        <f>PMTable!AG754</f>
        <v>18.712071267520258</v>
      </c>
      <c r="R756">
        <f t="shared" si="138"/>
        <v>1</v>
      </c>
      <c r="S756">
        <f>PMTable!AH754</f>
        <v>0</v>
      </c>
      <c r="T756">
        <f t="shared" si="139"/>
        <v>1</v>
      </c>
      <c r="V756">
        <v>751</v>
      </c>
      <c r="W756">
        <f>PMTable!O754</f>
        <v>0.90089806569035757</v>
      </c>
      <c r="X756">
        <f t="shared" si="140"/>
        <v>0</v>
      </c>
      <c r="Y756">
        <f>PMTable!P754</f>
        <v>0.92656699853177116</v>
      </c>
      <c r="Z756">
        <f t="shared" si="141"/>
        <v>0</v>
      </c>
      <c r="AA756">
        <f>PMTable!Q754</f>
        <v>0.92187129043149252</v>
      </c>
      <c r="AB756">
        <f t="shared" si="142"/>
        <v>0</v>
      </c>
      <c r="AC756">
        <f>PMTable!R754</f>
        <v>1</v>
      </c>
      <c r="AD756">
        <f t="shared" si="143"/>
        <v>0</v>
      </c>
    </row>
    <row r="757" spans="2:30" x14ac:dyDescent="0.25">
      <c r="B757">
        <v>752</v>
      </c>
      <c r="C757">
        <f>PMTable!W755</f>
        <v>2000</v>
      </c>
      <c r="D757">
        <f t="shared" si="132"/>
        <v>1</v>
      </c>
      <c r="E757">
        <f>PMTable!X755</f>
        <v>3000</v>
      </c>
      <c r="F757">
        <f t="shared" si="133"/>
        <v>1</v>
      </c>
      <c r="G757">
        <f>PMTable!Y755</f>
        <v>3800</v>
      </c>
      <c r="H757">
        <f t="shared" si="134"/>
        <v>1</v>
      </c>
      <c r="I757">
        <f>PMTable!Z755</f>
        <v>3600</v>
      </c>
      <c r="J757">
        <f t="shared" si="135"/>
        <v>1</v>
      </c>
      <c r="L757">
        <v>752</v>
      </c>
      <c r="M757">
        <f>PMTable!AE755</f>
        <v>90.867879663205912</v>
      </c>
      <c r="N757">
        <f t="shared" si="136"/>
        <v>0</v>
      </c>
      <c r="O757">
        <f>PMTable!AF755</f>
        <v>44.290246293427629</v>
      </c>
      <c r="P757">
        <f t="shared" si="137"/>
        <v>1</v>
      </c>
      <c r="Q757">
        <f>PMTable!AG755</f>
        <v>67.759672657979479</v>
      </c>
      <c r="R757">
        <f t="shared" si="138"/>
        <v>0</v>
      </c>
      <c r="S757">
        <f>PMTable!AH755</f>
        <v>3.6829165958831442</v>
      </c>
      <c r="T757">
        <f t="shared" si="139"/>
        <v>1</v>
      </c>
      <c r="V757">
        <v>752</v>
      </c>
      <c r="W757">
        <f>PMTable!O755</f>
        <v>0.61027194947531238</v>
      </c>
      <c r="X757">
        <f t="shared" si="140"/>
        <v>1</v>
      </c>
      <c r="Y757">
        <f>PMTable!P755</f>
        <v>0.89588158556871755</v>
      </c>
      <c r="Z757">
        <f t="shared" si="141"/>
        <v>0</v>
      </c>
      <c r="AA757">
        <f>PMTable!Q755</f>
        <v>0.76688911523412395</v>
      </c>
      <c r="AB757">
        <f t="shared" si="142"/>
        <v>0</v>
      </c>
      <c r="AC757">
        <f>PMTable!R755</f>
        <v>0.98917843104152026</v>
      </c>
      <c r="AD757">
        <f t="shared" si="143"/>
        <v>0</v>
      </c>
    </row>
    <row r="758" spans="2:30" x14ac:dyDescent="0.25">
      <c r="B758">
        <v>753</v>
      </c>
      <c r="C758">
        <f>PMTable!W756</f>
        <v>1400</v>
      </c>
      <c r="D758">
        <f t="shared" si="132"/>
        <v>1</v>
      </c>
      <c r="E758">
        <f>PMTable!X756</f>
        <v>1800</v>
      </c>
      <c r="F758">
        <f t="shared" si="133"/>
        <v>1</v>
      </c>
      <c r="G758">
        <f>PMTable!Y756</f>
        <v>1800</v>
      </c>
      <c r="H758">
        <f t="shared" si="134"/>
        <v>1</v>
      </c>
      <c r="I758">
        <f>PMTable!Z756</f>
        <v>4700</v>
      </c>
      <c r="J758">
        <f t="shared" si="135"/>
        <v>1</v>
      </c>
      <c r="L758">
        <v>753</v>
      </c>
      <c r="M758">
        <f>PMTable!AE756</f>
        <v>60.684676981029874</v>
      </c>
      <c r="N758">
        <f t="shared" si="136"/>
        <v>0</v>
      </c>
      <c r="O758">
        <f>PMTable!AF756</f>
        <v>17.237527887143482</v>
      </c>
      <c r="P758">
        <f t="shared" si="137"/>
        <v>1</v>
      </c>
      <c r="Q758">
        <f>PMTable!AG756</f>
        <v>23.927708747244736</v>
      </c>
      <c r="R758">
        <f t="shared" si="138"/>
        <v>1</v>
      </c>
      <c r="S758">
        <f>PMTable!AH756</f>
        <v>9.1170282048437272</v>
      </c>
      <c r="T758">
        <f t="shared" si="139"/>
        <v>1</v>
      </c>
      <c r="V758">
        <v>753</v>
      </c>
      <c r="W758">
        <f>PMTable!O756</f>
        <v>0.77804646074344364</v>
      </c>
      <c r="X758">
        <f t="shared" si="140"/>
        <v>0</v>
      </c>
      <c r="Y758">
        <f>PMTable!P756</f>
        <v>0.9468167609419107</v>
      </c>
      <c r="Z758">
        <f t="shared" si="141"/>
        <v>0</v>
      </c>
      <c r="AA758">
        <f>PMTable!Q756</f>
        <v>0.93935512620849471</v>
      </c>
      <c r="AB758">
        <f t="shared" si="142"/>
        <v>0</v>
      </c>
      <c r="AC758">
        <f>PMTable!R756</f>
        <v>0.9731711796603153</v>
      </c>
      <c r="AD758">
        <f t="shared" si="143"/>
        <v>0</v>
      </c>
    </row>
    <row r="759" spans="2:30" x14ac:dyDescent="0.25">
      <c r="B759">
        <v>754</v>
      </c>
      <c r="C759">
        <f>PMTable!W757</f>
        <v>650</v>
      </c>
      <c r="D759">
        <f t="shared" si="132"/>
        <v>1</v>
      </c>
      <c r="E759">
        <f>PMTable!X757</f>
        <v>3400</v>
      </c>
      <c r="F759">
        <f t="shared" si="133"/>
        <v>1</v>
      </c>
      <c r="G759">
        <f>PMTable!Y757</f>
        <v>2200</v>
      </c>
      <c r="H759">
        <f t="shared" si="134"/>
        <v>1</v>
      </c>
      <c r="I759">
        <f>PMTable!Z757</f>
        <v>4700</v>
      </c>
      <c r="J759">
        <f t="shared" si="135"/>
        <v>1</v>
      </c>
      <c r="L759">
        <v>754</v>
      </c>
      <c r="M759">
        <f>PMTable!AE757</f>
        <v>22.89945356565282</v>
      </c>
      <c r="N759">
        <f t="shared" si="136"/>
        <v>1</v>
      </c>
      <c r="O759">
        <f>PMTable!AF757</f>
        <v>48.419957226915493</v>
      </c>
      <c r="P759">
        <f t="shared" si="137"/>
        <v>1</v>
      </c>
      <c r="Q759">
        <f>PMTable!AG757</f>
        <v>47.909074560670547</v>
      </c>
      <c r="R759">
        <f t="shared" si="138"/>
        <v>1</v>
      </c>
      <c r="S759">
        <f>PMTable!AH757</f>
        <v>4</v>
      </c>
      <c r="T759">
        <f t="shared" si="139"/>
        <v>1</v>
      </c>
      <c r="V759">
        <v>754</v>
      </c>
      <c r="W759">
        <f>PMTable!O757</f>
        <v>0.92963680525693748</v>
      </c>
      <c r="X759">
        <f t="shared" si="140"/>
        <v>0</v>
      </c>
      <c r="Y759">
        <f>PMTable!P757</f>
        <v>0.91843870604959177</v>
      </c>
      <c r="Z759">
        <f t="shared" si="141"/>
        <v>0</v>
      </c>
      <c r="AA759">
        <f>PMTable!Q757</f>
        <v>0.864489146421618</v>
      </c>
      <c r="AB759">
        <f t="shared" si="142"/>
        <v>0</v>
      </c>
      <c r="AC759">
        <f>PMTable!R757</f>
        <v>0.97959837753827261</v>
      </c>
      <c r="AD759">
        <f t="shared" si="143"/>
        <v>0</v>
      </c>
    </row>
    <row r="760" spans="2:30" x14ac:dyDescent="0.25">
      <c r="B760">
        <v>755</v>
      </c>
      <c r="C760">
        <f>PMTable!W758</f>
        <v>2000</v>
      </c>
      <c r="D760">
        <f t="shared" si="132"/>
        <v>1</v>
      </c>
      <c r="E760">
        <f>PMTable!X758</f>
        <v>2600</v>
      </c>
      <c r="F760">
        <f t="shared" si="133"/>
        <v>1</v>
      </c>
      <c r="G760">
        <f>PMTable!Y758</f>
        <v>3800</v>
      </c>
      <c r="H760">
        <f t="shared" si="134"/>
        <v>1</v>
      </c>
      <c r="I760">
        <f>PMTable!Z758</f>
        <v>5800</v>
      </c>
      <c r="J760">
        <f t="shared" si="135"/>
        <v>0</v>
      </c>
      <c r="L760">
        <v>755</v>
      </c>
      <c r="M760">
        <f>PMTable!AE758</f>
        <v>106.72820042614256</v>
      </c>
      <c r="N760">
        <f t="shared" si="136"/>
        <v>0</v>
      </c>
      <c r="O760">
        <f>PMTable!AF758</f>
        <v>32.977575991419698</v>
      </c>
      <c r="P760">
        <f t="shared" si="137"/>
        <v>1</v>
      </c>
      <c r="Q760">
        <f>PMTable!AG758</f>
        <v>67.194320385829997</v>
      </c>
      <c r="R760">
        <f t="shared" si="138"/>
        <v>0</v>
      </c>
      <c r="S760">
        <f>PMTable!AH758</f>
        <v>11.889427799623085</v>
      </c>
      <c r="T760">
        <f t="shared" si="139"/>
        <v>1</v>
      </c>
      <c r="V760">
        <v>755</v>
      </c>
      <c r="W760">
        <f>PMTable!O758</f>
        <v>0.64959934899389948</v>
      </c>
      <c r="X760">
        <f t="shared" si="140"/>
        <v>1</v>
      </c>
      <c r="Y760">
        <f>PMTable!P758</f>
        <v>0.8893917837985631</v>
      </c>
      <c r="Z760">
        <f t="shared" si="141"/>
        <v>0</v>
      </c>
      <c r="AA760">
        <f>PMTable!Q758</f>
        <v>0.80515935250045656</v>
      </c>
      <c r="AB760">
        <f t="shared" si="142"/>
        <v>0</v>
      </c>
      <c r="AC760">
        <f>PMTable!R758</f>
        <v>0.95865804658040366</v>
      </c>
      <c r="AD760">
        <f t="shared" si="143"/>
        <v>0</v>
      </c>
    </row>
    <row r="761" spans="2:30" x14ac:dyDescent="0.25">
      <c r="B761">
        <v>756</v>
      </c>
      <c r="C761">
        <f>PMTable!W759</f>
        <v>2300</v>
      </c>
      <c r="D761">
        <f t="shared" si="132"/>
        <v>1</v>
      </c>
      <c r="E761">
        <f>PMTable!X759</f>
        <v>3200</v>
      </c>
      <c r="F761">
        <f t="shared" si="133"/>
        <v>1</v>
      </c>
      <c r="G761">
        <f>PMTable!Y759</f>
        <v>2600</v>
      </c>
      <c r="H761">
        <f t="shared" si="134"/>
        <v>1</v>
      </c>
      <c r="I761">
        <f>PMTable!Z759</f>
        <v>2500</v>
      </c>
      <c r="J761">
        <f t="shared" si="135"/>
        <v>1</v>
      </c>
      <c r="L761">
        <v>756</v>
      </c>
      <c r="M761">
        <f>PMTable!AE759</f>
        <v>104.10278208825528</v>
      </c>
      <c r="N761">
        <f t="shared" si="136"/>
        <v>0</v>
      </c>
      <c r="O761">
        <f>PMTable!AF759</f>
        <v>39.118825505818791</v>
      </c>
      <c r="P761">
        <f t="shared" si="137"/>
        <v>1</v>
      </c>
      <c r="Q761">
        <f>PMTable!AG759</f>
        <v>65.227491968766742</v>
      </c>
      <c r="R761">
        <f t="shared" si="138"/>
        <v>0</v>
      </c>
      <c r="S761">
        <f>PMTable!AH759</f>
        <v>0</v>
      </c>
      <c r="T761">
        <f t="shared" si="139"/>
        <v>1</v>
      </c>
      <c r="V761">
        <v>756</v>
      </c>
      <c r="W761">
        <f>PMTable!O759</f>
        <v>0.60378258709699384</v>
      </c>
      <c r="X761">
        <f t="shared" si="140"/>
        <v>1</v>
      </c>
      <c r="Y761">
        <f>PMTable!P759</f>
        <v>0.88109689558897974</v>
      </c>
      <c r="Z761">
        <f t="shared" si="141"/>
        <v>0</v>
      </c>
      <c r="AA761">
        <f>PMTable!Q759</f>
        <v>0.86858118685960151</v>
      </c>
      <c r="AB761">
        <f t="shared" si="142"/>
        <v>0</v>
      </c>
      <c r="AC761">
        <f>PMTable!R759</f>
        <v>1</v>
      </c>
      <c r="AD761">
        <f t="shared" si="143"/>
        <v>0</v>
      </c>
    </row>
    <row r="762" spans="2:30" x14ac:dyDescent="0.25">
      <c r="B762">
        <v>757</v>
      </c>
      <c r="C762">
        <f>PMTable!W760</f>
        <v>2000</v>
      </c>
      <c r="D762">
        <f t="shared" si="132"/>
        <v>1</v>
      </c>
      <c r="E762">
        <f>PMTable!X760</f>
        <v>4600</v>
      </c>
      <c r="F762">
        <f t="shared" si="133"/>
        <v>1</v>
      </c>
      <c r="G762">
        <f>PMTable!Y760</f>
        <v>1400</v>
      </c>
      <c r="H762">
        <f t="shared" si="134"/>
        <v>1</v>
      </c>
      <c r="I762">
        <f>PMTable!Z760</f>
        <v>2500</v>
      </c>
      <c r="J762">
        <f t="shared" si="135"/>
        <v>1</v>
      </c>
      <c r="L762">
        <v>757</v>
      </c>
      <c r="M762">
        <f>PMTable!AE760</f>
        <v>24</v>
      </c>
      <c r="N762">
        <f t="shared" si="136"/>
        <v>1</v>
      </c>
      <c r="O762">
        <f>PMTable!AF760</f>
        <v>75.349472355698268</v>
      </c>
      <c r="P762">
        <f t="shared" si="137"/>
        <v>0</v>
      </c>
      <c r="Q762">
        <f>PMTable!AG760</f>
        <v>13.379163177738613</v>
      </c>
      <c r="R762">
        <f t="shared" si="138"/>
        <v>1</v>
      </c>
      <c r="S762">
        <f>PMTable!AH760</f>
        <v>0</v>
      </c>
      <c r="T762">
        <f t="shared" si="139"/>
        <v>1</v>
      </c>
      <c r="V762">
        <v>757</v>
      </c>
      <c r="W762">
        <f>PMTable!O760</f>
        <v>0.72613118896543838</v>
      </c>
      <c r="X762">
        <f t="shared" si="140"/>
        <v>0</v>
      </c>
      <c r="Y762">
        <f>PMTable!P760</f>
        <v>0.84955808077915773</v>
      </c>
      <c r="Z762">
        <f t="shared" si="141"/>
        <v>0</v>
      </c>
      <c r="AA762">
        <f>PMTable!Q760</f>
        <v>0.97230524266688512</v>
      </c>
      <c r="AB762">
        <f t="shared" si="142"/>
        <v>0</v>
      </c>
      <c r="AC762">
        <f>PMTable!R760</f>
        <v>1</v>
      </c>
      <c r="AD762">
        <f t="shared" si="143"/>
        <v>0</v>
      </c>
    </row>
    <row r="763" spans="2:30" x14ac:dyDescent="0.25">
      <c r="B763">
        <v>758</v>
      </c>
      <c r="C763">
        <f>PMTable!W761</f>
        <v>1250</v>
      </c>
      <c r="D763">
        <f t="shared" si="132"/>
        <v>1</v>
      </c>
      <c r="E763">
        <f>PMTable!X761</f>
        <v>5000</v>
      </c>
      <c r="F763">
        <f t="shared" si="133"/>
        <v>0</v>
      </c>
      <c r="G763">
        <f>PMTable!Y761</f>
        <v>3000</v>
      </c>
      <c r="H763">
        <f t="shared" si="134"/>
        <v>1</v>
      </c>
      <c r="I763">
        <f>PMTable!Z761</f>
        <v>4700</v>
      </c>
      <c r="J763">
        <f t="shared" si="135"/>
        <v>1</v>
      </c>
      <c r="L763">
        <v>758</v>
      </c>
      <c r="M763">
        <f>PMTable!AE761</f>
        <v>49.119833844608635</v>
      </c>
      <c r="N763">
        <f t="shared" si="136"/>
        <v>1</v>
      </c>
      <c r="O763">
        <f>PMTable!AF761</f>
        <v>76.378672490471502</v>
      </c>
      <c r="P763">
        <f t="shared" si="137"/>
        <v>0</v>
      </c>
      <c r="Q763">
        <f>PMTable!AG761</f>
        <v>15.39580203138204</v>
      </c>
      <c r="R763">
        <f t="shared" si="138"/>
        <v>1</v>
      </c>
      <c r="S763">
        <f>PMTable!AH761</f>
        <v>16.15210507912132</v>
      </c>
      <c r="T763">
        <f t="shared" si="139"/>
        <v>1</v>
      </c>
      <c r="V763">
        <v>758</v>
      </c>
      <c r="W763">
        <f>PMTable!O761</f>
        <v>0.83259839044238126</v>
      </c>
      <c r="X763">
        <f t="shared" si="140"/>
        <v>0</v>
      </c>
      <c r="Y763">
        <f>PMTable!P761</f>
        <v>0.81902691034364317</v>
      </c>
      <c r="Z763">
        <f t="shared" si="141"/>
        <v>0</v>
      </c>
      <c r="AA763">
        <f>PMTable!Q761</f>
        <v>0.90012301170748255</v>
      </c>
      <c r="AB763">
        <f t="shared" si="142"/>
        <v>0</v>
      </c>
      <c r="AC763">
        <f>PMTable!R761</f>
        <v>0.96583952635165071</v>
      </c>
      <c r="AD763">
        <f t="shared" si="143"/>
        <v>0</v>
      </c>
    </row>
    <row r="764" spans="2:30" x14ac:dyDescent="0.25">
      <c r="B764">
        <v>759</v>
      </c>
      <c r="C764">
        <f>PMTable!W762</f>
        <v>650</v>
      </c>
      <c r="D764">
        <f t="shared" si="132"/>
        <v>1</v>
      </c>
      <c r="E764">
        <f>PMTable!X762</f>
        <v>2000</v>
      </c>
      <c r="F764">
        <f t="shared" si="133"/>
        <v>1</v>
      </c>
      <c r="G764">
        <f>PMTable!Y762</f>
        <v>3000</v>
      </c>
      <c r="H764">
        <f t="shared" si="134"/>
        <v>1</v>
      </c>
      <c r="I764">
        <f>PMTable!Z762</f>
        <v>3600</v>
      </c>
      <c r="J764">
        <f t="shared" si="135"/>
        <v>1</v>
      </c>
      <c r="L764">
        <v>759</v>
      </c>
      <c r="M764">
        <f>PMTable!AE762</f>
        <v>6</v>
      </c>
      <c r="N764">
        <f t="shared" si="136"/>
        <v>1</v>
      </c>
      <c r="O764">
        <f>PMTable!AF762</f>
        <v>16.056135803119666</v>
      </c>
      <c r="P764">
        <f t="shared" si="137"/>
        <v>1</v>
      </c>
      <c r="Q764">
        <f>PMTable!AG762</f>
        <v>56.690856993040114</v>
      </c>
      <c r="R764">
        <f t="shared" si="138"/>
        <v>0</v>
      </c>
      <c r="S764">
        <f>PMTable!AH762</f>
        <v>2.592892306850703</v>
      </c>
      <c r="T764">
        <f t="shared" si="139"/>
        <v>1</v>
      </c>
      <c r="V764">
        <v>759</v>
      </c>
      <c r="W764">
        <f>PMTable!O762</f>
        <v>0.93150362836192957</v>
      </c>
      <c r="X764">
        <f t="shared" si="140"/>
        <v>0</v>
      </c>
      <c r="Y764">
        <f>PMTable!P762</f>
        <v>0.95661060194357972</v>
      </c>
      <c r="Z764">
        <f t="shared" si="141"/>
        <v>0</v>
      </c>
      <c r="AA764">
        <f>PMTable!Q762</f>
        <v>0.81840503079943183</v>
      </c>
      <c r="AB764">
        <f t="shared" si="142"/>
        <v>0</v>
      </c>
      <c r="AC764">
        <f>PMTable!R762</f>
        <v>0.98996231989119665</v>
      </c>
      <c r="AD764">
        <f t="shared" si="143"/>
        <v>0</v>
      </c>
    </row>
    <row r="765" spans="2:30" x14ac:dyDescent="0.25">
      <c r="B765">
        <v>760</v>
      </c>
      <c r="C765">
        <f>PMTable!W763</f>
        <v>1550</v>
      </c>
      <c r="D765">
        <f t="shared" si="132"/>
        <v>1</v>
      </c>
      <c r="E765">
        <f>PMTable!X763</f>
        <v>3400</v>
      </c>
      <c r="F765">
        <f t="shared" si="133"/>
        <v>1</v>
      </c>
      <c r="G765">
        <f>PMTable!Y763</f>
        <v>3000</v>
      </c>
      <c r="H765">
        <f t="shared" si="134"/>
        <v>1</v>
      </c>
      <c r="I765">
        <f>PMTable!Z763</f>
        <v>2500</v>
      </c>
      <c r="J765">
        <f t="shared" si="135"/>
        <v>1</v>
      </c>
      <c r="L765">
        <v>760</v>
      </c>
      <c r="M765">
        <f>PMTable!AE763</f>
        <v>21.5326348717877</v>
      </c>
      <c r="N765">
        <f t="shared" si="136"/>
        <v>1</v>
      </c>
      <c r="O765">
        <f>PMTable!AF763</f>
        <v>44.174222986186209</v>
      </c>
      <c r="P765">
        <f t="shared" si="137"/>
        <v>1</v>
      </c>
      <c r="Q765">
        <f>PMTable!AG763</f>
        <v>26.547779951424992</v>
      </c>
      <c r="R765">
        <f t="shared" si="138"/>
        <v>1</v>
      </c>
      <c r="S765">
        <f>PMTable!AH763</f>
        <v>0</v>
      </c>
      <c r="T765">
        <f t="shared" si="139"/>
        <v>1</v>
      </c>
      <c r="V765">
        <v>760</v>
      </c>
      <c r="W765">
        <f>PMTable!O763</f>
        <v>0.82453719709731399</v>
      </c>
      <c r="X765">
        <f t="shared" si="140"/>
        <v>0</v>
      </c>
      <c r="Y765">
        <f>PMTable!P763</f>
        <v>0.83858201332346283</v>
      </c>
      <c r="Z765">
        <f t="shared" si="141"/>
        <v>0</v>
      </c>
      <c r="AA765">
        <f>PMTable!Q763</f>
        <v>0.90633820301035939</v>
      </c>
      <c r="AB765">
        <f t="shared" si="142"/>
        <v>0</v>
      </c>
      <c r="AC765">
        <f>PMTable!R763</f>
        <v>1</v>
      </c>
      <c r="AD765">
        <f t="shared" si="143"/>
        <v>0</v>
      </c>
    </row>
    <row r="766" spans="2:30" x14ac:dyDescent="0.25">
      <c r="B766">
        <v>761</v>
      </c>
      <c r="C766">
        <f>PMTable!W764</f>
        <v>1550</v>
      </c>
      <c r="D766">
        <f t="shared" si="132"/>
        <v>1</v>
      </c>
      <c r="E766">
        <f>PMTable!X764</f>
        <v>2800</v>
      </c>
      <c r="F766">
        <f t="shared" si="133"/>
        <v>1</v>
      </c>
      <c r="G766">
        <f>PMTable!Y764</f>
        <v>3400</v>
      </c>
      <c r="H766">
        <f t="shared" si="134"/>
        <v>1</v>
      </c>
      <c r="I766">
        <f>PMTable!Z764</f>
        <v>2500</v>
      </c>
      <c r="J766">
        <f t="shared" si="135"/>
        <v>1</v>
      </c>
      <c r="L766">
        <v>761</v>
      </c>
      <c r="M766">
        <f>PMTable!AE764</f>
        <v>65.496277834973569</v>
      </c>
      <c r="N766">
        <f t="shared" si="136"/>
        <v>0</v>
      </c>
      <c r="O766">
        <f>PMTable!AF764</f>
        <v>25.964678548851051</v>
      </c>
      <c r="P766">
        <f t="shared" si="137"/>
        <v>1</v>
      </c>
      <c r="Q766">
        <f>PMTable!AG764</f>
        <v>61.40212381223381</v>
      </c>
      <c r="R766">
        <f t="shared" si="138"/>
        <v>0</v>
      </c>
      <c r="S766">
        <f>PMTable!AH764</f>
        <v>0</v>
      </c>
      <c r="T766">
        <f t="shared" si="139"/>
        <v>1</v>
      </c>
      <c r="V766">
        <v>761</v>
      </c>
      <c r="W766">
        <f>PMTable!O764</f>
        <v>0.76895783508961046</v>
      </c>
      <c r="X766">
        <f t="shared" si="140"/>
        <v>0</v>
      </c>
      <c r="Y766">
        <f>PMTable!P764</f>
        <v>0.89867029141370092</v>
      </c>
      <c r="Z766">
        <f t="shared" si="141"/>
        <v>0</v>
      </c>
      <c r="AA766">
        <f>PMTable!Q764</f>
        <v>0.83861606566052593</v>
      </c>
      <c r="AB766">
        <f t="shared" si="142"/>
        <v>0</v>
      </c>
      <c r="AC766">
        <f>PMTable!R764</f>
        <v>1</v>
      </c>
      <c r="AD766">
        <f t="shared" si="143"/>
        <v>0</v>
      </c>
    </row>
    <row r="767" spans="2:30" x14ac:dyDescent="0.25">
      <c r="B767">
        <v>762</v>
      </c>
      <c r="C767">
        <f>PMTable!W765</f>
        <v>950</v>
      </c>
      <c r="D767">
        <f t="shared" si="132"/>
        <v>1</v>
      </c>
      <c r="E767">
        <f>PMTable!X765</f>
        <v>1800</v>
      </c>
      <c r="F767">
        <f t="shared" si="133"/>
        <v>1</v>
      </c>
      <c r="G767">
        <f>PMTable!Y765</f>
        <v>3400</v>
      </c>
      <c r="H767">
        <f t="shared" si="134"/>
        <v>1</v>
      </c>
      <c r="I767">
        <f>PMTable!Z765</f>
        <v>3600</v>
      </c>
      <c r="J767">
        <f t="shared" si="135"/>
        <v>1</v>
      </c>
      <c r="L767">
        <v>762</v>
      </c>
      <c r="M767">
        <f>PMTable!AE765</f>
        <v>22.218874928245533</v>
      </c>
      <c r="N767">
        <f t="shared" si="136"/>
        <v>1</v>
      </c>
      <c r="O767">
        <f>PMTable!AF765</f>
        <v>14.166318540502665</v>
      </c>
      <c r="P767">
        <f t="shared" si="137"/>
        <v>1</v>
      </c>
      <c r="Q767">
        <f>PMTable!AG765</f>
        <v>70.982539185002935</v>
      </c>
      <c r="R767">
        <f t="shared" si="138"/>
        <v>0</v>
      </c>
      <c r="S767">
        <f>PMTable!AH765</f>
        <v>4.4550849128392338</v>
      </c>
      <c r="T767">
        <f t="shared" si="139"/>
        <v>1</v>
      </c>
      <c r="V767">
        <v>762</v>
      </c>
      <c r="W767">
        <f>PMTable!O765</f>
        <v>0.8799727755574468</v>
      </c>
      <c r="X767">
        <f t="shared" si="140"/>
        <v>0</v>
      </c>
      <c r="Y767">
        <f>PMTable!P765</f>
        <v>0.9255056501467237</v>
      </c>
      <c r="Z767">
        <f t="shared" si="141"/>
        <v>0</v>
      </c>
      <c r="AA767">
        <f>PMTable!Q765</f>
        <v>0.8252388226782571</v>
      </c>
      <c r="AB767">
        <f t="shared" si="142"/>
        <v>0</v>
      </c>
      <c r="AC767">
        <f>PMTable!R765</f>
        <v>0.98760952084381581</v>
      </c>
      <c r="AD767">
        <f t="shared" si="143"/>
        <v>0</v>
      </c>
    </row>
    <row r="768" spans="2:30" x14ac:dyDescent="0.25">
      <c r="B768">
        <v>763</v>
      </c>
      <c r="C768">
        <f>PMTable!W766</f>
        <v>1700</v>
      </c>
      <c r="D768">
        <f t="shared" si="132"/>
        <v>1</v>
      </c>
      <c r="E768">
        <f>PMTable!X766</f>
        <v>2800</v>
      </c>
      <c r="F768">
        <f t="shared" si="133"/>
        <v>1</v>
      </c>
      <c r="G768">
        <f>PMTable!Y766</f>
        <v>3800</v>
      </c>
      <c r="H768">
        <f t="shared" si="134"/>
        <v>1</v>
      </c>
      <c r="I768">
        <f>PMTable!Z766</f>
        <v>3600</v>
      </c>
      <c r="J768">
        <f t="shared" si="135"/>
        <v>1</v>
      </c>
      <c r="L768">
        <v>763</v>
      </c>
      <c r="M768">
        <f>PMTable!AE766</f>
        <v>21.225848716865091</v>
      </c>
      <c r="N768">
        <f t="shared" si="136"/>
        <v>1</v>
      </c>
      <c r="O768">
        <f>PMTable!AF766</f>
        <v>24</v>
      </c>
      <c r="P768">
        <f t="shared" si="137"/>
        <v>1</v>
      </c>
      <c r="Q768">
        <f>PMTable!AG766</f>
        <v>56.598247016267962</v>
      </c>
      <c r="R768">
        <f t="shared" si="138"/>
        <v>0</v>
      </c>
      <c r="S768">
        <f>PMTable!AH766</f>
        <v>6.1660237807753795</v>
      </c>
      <c r="T768">
        <f t="shared" si="139"/>
        <v>1</v>
      </c>
      <c r="V768">
        <v>763</v>
      </c>
      <c r="W768">
        <f>PMTable!O766</f>
        <v>0.79740694702532988</v>
      </c>
      <c r="X768">
        <f t="shared" si="140"/>
        <v>0</v>
      </c>
      <c r="Y768">
        <f>PMTable!P766</f>
        <v>0.85634568388452836</v>
      </c>
      <c r="Z768">
        <f t="shared" si="141"/>
        <v>0</v>
      </c>
      <c r="AA768">
        <f>PMTable!Q766</f>
        <v>0.85150677717707313</v>
      </c>
      <c r="AB768">
        <f t="shared" si="142"/>
        <v>0</v>
      </c>
      <c r="AC768">
        <f>PMTable!R766</f>
        <v>0.9862564281940166</v>
      </c>
      <c r="AD768">
        <f t="shared" si="143"/>
        <v>0</v>
      </c>
    </row>
    <row r="769" spans="2:30" x14ac:dyDescent="0.25">
      <c r="B769">
        <v>764</v>
      </c>
      <c r="C769">
        <f>PMTable!W767</f>
        <v>2600</v>
      </c>
      <c r="D769">
        <f t="shared" si="132"/>
        <v>1</v>
      </c>
      <c r="E769">
        <f>PMTable!X767</f>
        <v>3400</v>
      </c>
      <c r="F769">
        <f t="shared" si="133"/>
        <v>1</v>
      </c>
      <c r="G769">
        <f>PMTable!Y767</f>
        <v>3000</v>
      </c>
      <c r="H769">
        <f t="shared" si="134"/>
        <v>1</v>
      </c>
      <c r="I769">
        <f>PMTable!Z767</f>
        <v>4700</v>
      </c>
      <c r="J769">
        <f t="shared" si="135"/>
        <v>1</v>
      </c>
      <c r="L769">
        <v>764</v>
      </c>
      <c r="M769">
        <f>PMTable!AE767</f>
        <v>32</v>
      </c>
      <c r="N769">
        <f t="shared" si="136"/>
        <v>1</v>
      </c>
      <c r="O769">
        <f>PMTable!AF767</f>
        <v>38.983559967759035</v>
      </c>
      <c r="P769">
        <f t="shared" si="137"/>
        <v>1</v>
      </c>
      <c r="Q769">
        <f>PMTable!AG767</f>
        <v>65.121101659231485</v>
      </c>
      <c r="R769">
        <f t="shared" si="138"/>
        <v>0</v>
      </c>
      <c r="S769">
        <f>PMTable!AH767</f>
        <v>4</v>
      </c>
      <c r="T769">
        <f t="shared" si="139"/>
        <v>1</v>
      </c>
      <c r="V769">
        <v>764</v>
      </c>
      <c r="W769">
        <f>PMTable!O767</f>
        <v>0.64460364522975477</v>
      </c>
      <c r="X769">
        <f t="shared" si="140"/>
        <v>1</v>
      </c>
      <c r="Y769">
        <f>PMTable!P767</f>
        <v>0.83598886134761585</v>
      </c>
      <c r="Z769">
        <f t="shared" si="141"/>
        <v>0</v>
      </c>
      <c r="AA769">
        <f>PMTable!Q767</f>
        <v>0.83986005366691219</v>
      </c>
      <c r="AB769">
        <f t="shared" si="142"/>
        <v>0</v>
      </c>
      <c r="AC769">
        <f>PMTable!R767</f>
        <v>0.97894996156838543</v>
      </c>
      <c r="AD769">
        <f t="shared" si="143"/>
        <v>0</v>
      </c>
    </row>
    <row r="770" spans="2:30" x14ac:dyDescent="0.25">
      <c r="B770">
        <v>765</v>
      </c>
      <c r="C770">
        <f>PMTable!W768</f>
        <v>1100</v>
      </c>
      <c r="D770">
        <f t="shared" si="132"/>
        <v>1</v>
      </c>
      <c r="E770">
        <f>PMTable!X768</f>
        <v>3400</v>
      </c>
      <c r="F770">
        <f t="shared" si="133"/>
        <v>1</v>
      </c>
      <c r="G770">
        <f>PMTable!Y768</f>
        <v>2600</v>
      </c>
      <c r="H770">
        <f t="shared" si="134"/>
        <v>1</v>
      </c>
      <c r="I770">
        <f>PMTable!Z768</f>
        <v>2500</v>
      </c>
      <c r="J770">
        <f t="shared" si="135"/>
        <v>1</v>
      </c>
      <c r="L770">
        <v>765</v>
      </c>
      <c r="M770">
        <f>PMTable!AE768</f>
        <v>74.463691665018217</v>
      </c>
      <c r="N770">
        <f t="shared" si="136"/>
        <v>0</v>
      </c>
      <c r="O770">
        <f>PMTable!AF768</f>
        <v>30</v>
      </c>
      <c r="P770">
        <f t="shared" si="137"/>
        <v>1</v>
      </c>
      <c r="Q770">
        <f>PMTable!AG768</f>
        <v>34.41016570413678</v>
      </c>
      <c r="R770">
        <f t="shared" si="138"/>
        <v>1</v>
      </c>
      <c r="S770">
        <f>PMTable!AH768</f>
        <v>0</v>
      </c>
      <c r="T770">
        <f t="shared" si="139"/>
        <v>1</v>
      </c>
      <c r="V770">
        <v>765</v>
      </c>
      <c r="W770">
        <f>PMTable!O768</f>
        <v>0.81547400921133506</v>
      </c>
      <c r="X770">
        <f t="shared" si="140"/>
        <v>0</v>
      </c>
      <c r="Y770">
        <f>PMTable!P768</f>
        <v>0.9074926840546188</v>
      </c>
      <c r="Z770">
        <f t="shared" si="141"/>
        <v>0</v>
      </c>
      <c r="AA770">
        <f>PMTable!Q768</f>
        <v>0.92106610166251135</v>
      </c>
      <c r="AB770">
        <f t="shared" si="142"/>
        <v>0</v>
      </c>
      <c r="AC770">
        <f>PMTable!R768</f>
        <v>1</v>
      </c>
      <c r="AD770">
        <f t="shared" si="143"/>
        <v>0</v>
      </c>
    </row>
    <row r="771" spans="2:30" x14ac:dyDescent="0.25">
      <c r="B771">
        <v>766</v>
      </c>
      <c r="C771">
        <f>PMTable!W769</f>
        <v>1100</v>
      </c>
      <c r="D771">
        <f t="shared" si="132"/>
        <v>1</v>
      </c>
      <c r="E771">
        <f>PMTable!X769</f>
        <v>2000</v>
      </c>
      <c r="F771">
        <f t="shared" si="133"/>
        <v>1</v>
      </c>
      <c r="G771">
        <f>PMTable!Y769</f>
        <v>2200</v>
      </c>
      <c r="H771">
        <f t="shared" si="134"/>
        <v>1</v>
      </c>
      <c r="I771">
        <f>PMTable!Z769</f>
        <v>2500</v>
      </c>
      <c r="J771">
        <f t="shared" si="135"/>
        <v>1</v>
      </c>
      <c r="L771">
        <v>766</v>
      </c>
      <c r="M771">
        <f>PMTable!AE769</f>
        <v>24.626648063882605</v>
      </c>
      <c r="N771">
        <f t="shared" si="136"/>
        <v>1</v>
      </c>
      <c r="O771">
        <f>PMTable!AF769</f>
        <v>17.051611763873712</v>
      </c>
      <c r="P771">
        <f t="shared" si="137"/>
        <v>1</v>
      </c>
      <c r="Q771">
        <f>PMTable!AG769</f>
        <v>35.203744061989006</v>
      </c>
      <c r="R771">
        <f t="shared" si="138"/>
        <v>1</v>
      </c>
      <c r="S771">
        <f>PMTable!AH769</f>
        <v>0</v>
      </c>
      <c r="T771">
        <f t="shared" si="139"/>
        <v>1</v>
      </c>
      <c r="V771">
        <v>766</v>
      </c>
      <c r="W771">
        <f>PMTable!O769</f>
        <v>0.85803955095306317</v>
      </c>
      <c r="X771">
        <f t="shared" si="140"/>
        <v>0</v>
      </c>
      <c r="Y771">
        <f>PMTable!P769</f>
        <v>0.91675915171746225</v>
      </c>
      <c r="Z771">
        <f t="shared" si="141"/>
        <v>0</v>
      </c>
      <c r="AA771">
        <f>PMTable!Q769</f>
        <v>0.90579376475685491</v>
      </c>
      <c r="AB771">
        <f t="shared" si="142"/>
        <v>0</v>
      </c>
      <c r="AC771">
        <f>PMTable!R769</f>
        <v>1</v>
      </c>
      <c r="AD771">
        <f t="shared" si="143"/>
        <v>0</v>
      </c>
    </row>
    <row r="772" spans="2:30" x14ac:dyDescent="0.25">
      <c r="B772">
        <v>767</v>
      </c>
      <c r="C772">
        <f>PMTable!W770</f>
        <v>1400</v>
      </c>
      <c r="D772">
        <f t="shared" si="132"/>
        <v>1</v>
      </c>
      <c r="E772">
        <f>PMTable!X770</f>
        <v>2400</v>
      </c>
      <c r="F772">
        <f t="shared" si="133"/>
        <v>1</v>
      </c>
      <c r="G772">
        <f>PMTable!Y770</f>
        <v>2600</v>
      </c>
      <c r="H772">
        <f t="shared" si="134"/>
        <v>1</v>
      </c>
      <c r="I772">
        <f>PMTable!Z770</f>
        <v>3600</v>
      </c>
      <c r="J772">
        <f t="shared" si="135"/>
        <v>1</v>
      </c>
      <c r="L772">
        <v>767</v>
      </c>
      <c r="M772">
        <f>PMTable!AE770</f>
        <v>79.693411443666463</v>
      </c>
      <c r="N772">
        <f t="shared" si="136"/>
        <v>0</v>
      </c>
      <c r="O772">
        <f>PMTable!AF770</f>
        <v>39.92287437220569</v>
      </c>
      <c r="P772">
        <f t="shared" si="137"/>
        <v>1</v>
      </c>
      <c r="Q772">
        <f>PMTable!AG770</f>
        <v>21.196774315135393</v>
      </c>
      <c r="R772">
        <f t="shared" si="138"/>
        <v>1</v>
      </c>
      <c r="S772">
        <f>PMTable!AH770</f>
        <v>5.537166441264155</v>
      </c>
      <c r="T772">
        <f t="shared" si="139"/>
        <v>1</v>
      </c>
      <c r="V772">
        <v>767</v>
      </c>
      <c r="W772">
        <f>PMTable!O770</f>
        <v>0.80426130158507669</v>
      </c>
      <c r="X772">
        <f t="shared" si="140"/>
        <v>0</v>
      </c>
      <c r="Y772">
        <f>PMTable!P770</f>
        <v>0.91446334052361822</v>
      </c>
      <c r="Z772">
        <f t="shared" si="141"/>
        <v>0</v>
      </c>
      <c r="AA772">
        <f>PMTable!Q770</f>
        <v>0.90033689761031721</v>
      </c>
      <c r="AB772">
        <f t="shared" si="142"/>
        <v>0</v>
      </c>
      <c r="AC772">
        <f>PMTable!R770</f>
        <v>0.98522974766276405</v>
      </c>
      <c r="AD772">
        <f t="shared" si="143"/>
        <v>0</v>
      </c>
    </row>
    <row r="773" spans="2:30" x14ac:dyDescent="0.25">
      <c r="B773">
        <v>768</v>
      </c>
      <c r="C773">
        <f>PMTable!W771</f>
        <v>1550</v>
      </c>
      <c r="D773">
        <f t="shared" si="132"/>
        <v>1</v>
      </c>
      <c r="E773">
        <f>PMTable!X771</f>
        <v>3200</v>
      </c>
      <c r="F773">
        <f t="shared" si="133"/>
        <v>1</v>
      </c>
      <c r="G773">
        <f>PMTable!Y771</f>
        <v>2200</v>
      </c>
      <c r="H773">
        <f t="shared" si="134"/>
        <v>1</v>
      </c>
      <c r="I773">
        <f>PMTable!Z771</f>
        <v>3600</v>
      </c>
      <c r="J773">
        <f t="shared" si="135"/>
        <v>1</v>
      </c>
      <c r="L773">
        <v>768</v>
      </c>
      <c r="M773">
        <f>PMTable!AE771</f>
        <v>33.651319002877663</v>
      </c>
      <c r="N773">
        <f t="shared" si="136"/>
        <v>1</v>
      </c>
      <c r="O773">
        <f>PMTable!AF771</f>
        <v>28.287723556604806</v>
      </c>
      <c r="P773">
        <f t="shared" si="137"/>
        <v>1</v>
      </c>
      <c r="Q773">
        <f>PMTable!AG771</f>
        <v>39.466218063292075</v>
      </c>
      <c r="R773">
        <f t="shared" si="138"/>
        <v>1</v>
      </c>
      <c r="S773">
        <f>PMTable!AH771</f>
        <v>7.1514085066336186</v>
      </c>
      <c r="T773">
        <f t="shared" si="139"/>
        <v>1</v>
      </c>
      <c r="V773">
        <v>768</v>
      </c>
      <c r="W773">
        <f>PMTable!O771</f>
        <v>0.8186811784243534</v>
      </c>
      <c r="X773">
        <f t="shared" si="140"/>
        <v>0</v>
      </c>
      <c r="Y773">
        <f>PMTable!P771</f>
        <v>0.86279440571394528</v>
      </c>
      <c r="Z773">
        <f t="shared" si="141"/>
        <v>0</v>
      </c>
      <c r="AA773">
        <f>PMTable!Q771</f>
        <v>0.93325717243673123</v>
      </c>
      <c r="AB773">
        <f t="shared" si="142"/>
        <v>0</v>
      </c>
      <c r="AC773">
        <f>PMTable!R771</f>
        <v>0.98410897253860252</v>
      </c>
      <c r="AD773">
        <f t="shared" si="143"/>
        <v>0</v>
      </c>
    </row>
    <row r="774" spans="2:30" x14ac:dyDescent="0.25">
      <c r="B774">
        <v>769</v>
      </c>
      <c r="C774">
        <f>PMTable!W772</f>
        <v>1100</v>
      </c>
      <c r="D774">
        <f t="shared" si="132"/>
        <v>1</v>
      </c>
      <c r="E774">
        <f>PMTable!X772</f>
        <v>2800</v>
      </c>
      <c r="F774">
        <f t="shared" si="133"/>
        <v>1</v>
      </c>
      <c r="G774">
        <f>PMTable!Y772</f>
        <v>3400</v>
      </c>
      <c r="H774">
        <f t="shared" si="134"/>
        <v>1</v>
      </c>
      <c r="I774">
        <f>PMTable!Z772</f>
        <v>3600</v>
      </c>
      <c r="J774">
        <f t="shared" si="135"/>
        <v>1</v>
      </c>
      <c r="L774">
        <v>769</v>
      </c>
      <c r="M774">
        <f>PMTable!AE772</f>
        <v>45.622301696595692</v>
      </c>
      <c r="N774">
        <f t="shared" si="136"/>
        <v>1</v>
      </c>
      <c r="O774">
        <f>PMTable!AF772</f>
        <v>24</v>
      </c>
      <c r="P774">
        <f t="shared" si="137"/>
        <v>1</v>
      </c>
      <c r="Q774">
        <f>PMTable!AG772</f>
        <v>62.735530373995701</v>
      </c>
      <c r="R774">
        <f t="shared" si="138"/>
        <v>0</v>
      </c>
      <c r="S774">
        <f>PMTable!AH772</f>
        <v>5.2004733383706627</v>
      </c>
      <c r="T774">
        <f t="shared" si="139"/>
        <v>1</v>
      </c>
      <c r="V774">
        <v>769</v>
      </c>
      <c r="W774">
        <f>PMTable!O772</f>
        <v>0.81641369756539939</v>
      </c>
      <c r="X774">
        <f t="shared" si="140"/>
        <v>0</v>
      </c>
      <c r="Y774">
        <f>PMTable!P772</f>
        <v>0.88868923405137823</v>
      </c>
      <c r="Z774">
        <f t="shared" si="141"/>
        <v>0</v>
      </c>
      <c r="AA774">
        <f>PMTable!Q772</f>
        <v>0.80032393139945823</v>
      </c>
      <c r="AB774">
        <f t="shared" si="142"/>
        <v>0</v>
      </c>
      <c r="AC774">
        <f>PMTable!R772</f>
        <v>0.98643186750279832</v>
      </c>
      <c r="AD774">
        <f t="shared" si="143"/>
        <v>0</v>
      </c>
    </row>
    <row r="775" spans="2:30" x14ac:dyDescent="0.25">
      <c r="B775">
        <v>770</v>
      </c>
      <c r="C775">
        <f>PMTable!W773</f>
        <v>2450</v>
      </c>
      <c r="D775">
        <f t="shared" ref="D775:D838" si="144">IF(C775&lt;$C$4,1,0)</f>
        <v>1</v>
      </c>
      <c r="E775">
        <f>PMTable!X773</f>
        <v>2200</v>
      </c>
      <c r="F775">
        <f t="shared" ref="F775:F838" si="145">IF(E775&lt;$E$4,1,0)</f>
        <v>1</v>
      </c>
      <c r="G775">
        <f>PMTable!Y773</f>
        <v>2200</v>
      </c>
      <c r="H775">
        <f t="shared" ref="H775:H838" si="146">IF(G775&lt;$G$4,1,0)</f>
        <v>1</v>
      </c>
      <c r="I775">
        <f>PMTable!Z773</f>
        <v>3600</v>
      </c>
      <c r="J775">
        <f t="shared" ref="J775:J838" si="147">IF(I775&lt;$I$4,1,0)</f>
        <v>1</v>
      </c>
      <c r="L775">
        <v>770</v>
      </c>
      <c r="M775">
        <f>PMTable!AE773</f>
        <v>30</v>
      </c>
      <c r="N775">
        <f t="shared" ref="N775:N838" si="148">IF(M775&lt;$M$4,1,0)</f>
        <v>1</v>
      </c>
      <c r="O775">
        <f>PMTable!AF773</f>
        <v>34.280796207111997</v>
      </c>
      <c r="P775">
        <f t="shared" ref="P775:P838" si="149">IF(O775&lt;$O$4,1,0)</f>
        <v>1</v>
      </c>
      <c r="Q775">
        <f>PMTable!AG773</f>
        <v>25.169028747301798</v>
      </c>
      <c r="R775">
        <f t="shared" ref="R775:R838" si="150">IF(Q775&lt;$Q$4,1,0)</f>
        <v>1</v>
      </c>
      <c r="S775">
        <f>PMTable!AH773</f>
        <v>3.0122567775514146</v>
      </c>
      <c r="T775">
        <f t="shared" ref="T775:T838" si="151">IF(S775&lt;$S$4,1,0)</f>
        <v>1</v>
      </c>
      <c r="V775">
        <v>770</v>
      </c>
      <c r="W775">
        <f>PMTable!O773</f>
        <v>0.71820678685788786</v>
      </c>
      <c r="X775">
        <f t="shared" ref="X775:X838" si="152">IF(W775&lt;$W$4,1,0)</f>
        <v>0</v>
      </c>
      <c r="Y775">
        <f>PMTable!P773</f>
        <v>0.88464480030383374</v>
      </c>
      <c r="Z775">
        <f t="shared" ref="Z775:Z838" si="153">IF(Y775&lt;$Y$4,1,0)</f>
        <v>0</v>
      </c>
      <c r="AA775">
        <f>PMTable!Q773</f>
        <v>0.90693147320741918</v>
      </c>
      <c r="AB775">
        <f t="shared" ref="AB775:AB838" si="154">IF(AA775&lt;$AA$4,1,0)</f>
        <v>0</v>
      </c>
      <c r="AC775">
        <f>PMTable!R773</f>
        <v>0.98841732643828084</v>
      </c>
      <c r="AD775">
        <f t="shared" ref="AD775:AD838" si="155">IF(AC775&lt;$AC$4,1,0)</f>
        <v>0</v>
      </c>
    </row>
    <row r="776" spans="2:30" x14ac:dyDescent="0.25">
      <c r="B776">
        <v>771</v>
      </c>
      <c r="C776">
        <f>PMTable!W774</f>
        <v>1550</v>
      </c>
      <c r="D776">
        <f t="shared" si="144"/>
        <v>1</v>
      </c>
      <c r="E776">
        <f>PMTable!X774</f>
        <v>2200</v>
      </c>
      <c r="F776">
        <f t="shared" si="145"/>
        <v>1</v>
      </c>
      <c r="G776">
        <f>PMTable!Y774</f>
        <v>2200</v>
      </c>
      <c r="H776">
        <f t="shared" si="146"/>
        <v>1</v>
      </c>
      <c r="I776">
        <f>PMTable!Z774</f>
        <v>3600</v>
      </c>
      <c r="J776">
        <f t="shared" si="147"/>
        <v>1</v>
      </c>
      <c r="L776">
        <v>771</v>
      </c>
      <c r="M776">
        <f>PMTable!AE774</f>
        <v>78.668914668865256</v>
      </c>
      <c r="N776">
        <f t="shared" si="148"/>
        <v>0</v>
      </c>
      <c r="O776">
        <f>PMTable!AF774</f>
        <v>21.642682366340232</v>
      </c>
      <c r="P776">
        <f t="shared" si="149"/>
        <v>1</v>
      </c>
      <c r="Q776">
        <f>PMTable!AG774</f>
        <v>34.865240909489039</v>
      </c>
      <c r="R776">
        <f t="shared" si="150"/>
        <v>1</v>
      </c>
      <c r="S776">
        <f>PMTable!AH774</f>
        <v>6.9437118276421952</v>
      </c>
      <c r="T776">
        <f t="shared" si="151"/>
        <v>1</v>
      </c>
      <c r="V776">
        <v>771</v>
      </c>
      <c r="W776">
        <f>PMTable!O774</f>
        <v>0.74948736391325177</v>
      </c>
      <c r="X776">
        <f t="shared" si="152"/>
        <v>0</v>
      </c>
      <c r="Y776">
        <f>PMTable!P774</f>
        <v>0.9000389119228337</v>
      </c>
      <c r="Z776">
        <f t="shared" si="153"/>
        <v>0</v>
      </c>
      <c r="AA776">
        <f>PMTable!Q774</f>
        <v>0.88782764396333624</v>
      </c>
      <c r="AB776">
        <f t="shared" si="154"/>
        <v>0</v>
      </c>
      <c r="AC776">
        <f>PMTable!R774</f>
        <v>0.98444268153491754</v>
      </c>
      <c r="AD776">
        <f t="shared" si="155"/>
        <v>0</v>
      </c>
    </row>
    <row r="777" spans="2:30" x14ac:dyDescent="0.25">
      <c r="B777">
        <v>772</v>
      </c>
      <c r="C777">
        <f>PMTable!W775</f>
        <v>2300</v>
      </c>
      <c r="D777">
        <f t="shared" si="144"/>
        <v>1</v>
      </c>
      <c r="E777">
        <f>PMTable!X775</f>
        <v>2800</v>
      </c>
      <c r="F777">
        <f t="shared" si="145"/>
        <v>1</v>
      </c>
      <c r="G777">
        <f>PMTable!Y775</f>
        <v>2600</v>
      </c>
      <c r="H777">
        <f t="shared" si="146"/>
        <v>1</v>
      </c>
      <c r="I777">
        <f>PMTable!Z775</f>
        <v>2500</v>
      </c>
      <c r="J777">
        <f t="shared" si="147"/>
        <v>1</v>
      </c>
      <c r="L777">
        <v>772</v>
      </c>
      <c r="M777">
        <f>PMTable!AE775</f>
        <v>109.67539192874702</v>
      </c>
      <c r="N777">
        <f t="shared" si="148"/>
        <v>0</v>
      </c>
      <c r="O777">
        <f>PMTable!AF775</f>
        <v>49.125420948730934</v>
      </c>
      <c r="P777">
        <f t="shared" si="149"/>
        <v>1</v>
      </c>
      <c r="Q777">
        <f>PMTable!AG775</f>
        <v>43.774931899777556</v>
      </c>
      <c r="R777">
        <f t="shared" si="150"/>
        <v>1</v>
      </c>
      <c r="S777">
        <f>PMTable!AH775</f>
        <v>0</v>
      </c>
      <c r="T777">
        <f t="shared" si="151"/>
        <v>1</v>
      </c>
      <c r="V777">
        <v>772</v>
      </c>
      <c r="W777">
        <f>PMTable!O775</f>
        <v>0.65655214752351998</v>
      </c>
      <c r="X777">
        <f t="shared" si="152"/>
        <v>1</v>
      </c>
      <c r="Y777">
        <f>PMTable!P775</f>
        <v>0.88307295626602322</v>
      </c>
      <c r="Z777">
        <f t="shared" si="153"/>
        <v>0</v>
      </c>
      <c r="AA777">
        <f>PMTable!Q775</f>
        <v>0.84038374955243489</v>
      </c>
      <c r="AB777">
        <f t="shared" si="154"/>
        <v>0</v>
      </c>
      <c r="AC777">
        <f>PMTable!R775</f>
        <v>1</v>
      </c>
      <c r="AD777">
        <f t="shared" si="155"/>
        <v>0</v>
      </c>
    </row>
    <row r="778" spans="2:30" x14ac:dyDescent="0.25">
      <c r="B778">
        <v>773</v>
      </c>
      <c r="C778">
        <f>PMTable!W776</f>
        <v>1850</v>
      </c>
      <c r="D778">
        <f t="shared" si="144"/>
        <v>1</v>
      </c>
      <c r="E778">
        <f>PMTable!X776</f>
        <v>2200</v>
      </c>
      <c r="F778">
        <f t="shared" si="145"/>
        <v>1</v>
      </c>
      <c r="G778">
        <f>PMTable!Y776</f>
        <v>1400</v>
      </c>
      <c r="H778">
        <f t="shared" si="146"/>
        <v>1</v>
      </c>
      <c r="I778">
        <f>PMTable!Z776</f>
        <v>4700</v>
      </c>
      <c r="J778">
        <f t="shared" si="147"/>
        <v>1</v>
      </c>
      <c r="L778">
        <v>773</v>
      </c>
      <c r="M778">
        <f>PMTable!AE776</f>
        <v>69.116873636920687</v>
      </c>
      <c r="N778">
        <f t="shared" si="148"/>
        <v>0</v>
      </c>
      <c r="O778">
        <f>PMTable!AF776</f>
        <v>25.021201491714312</v>
      </c>
      <c r="P778">
        <f t="shared" si="149"/>
        <v>1</v>
      </c>
      <c r="Q778">
        <f>PMTable!AG776</f>
        <v>8.7121046227978951</v>
      </c>
      <c r="R778">
        <f t="shared" si="150"/>
        <v>1</v>
      </c>
      <c r="S778">
        <f>PMTable!AH776</f>
        <v>8.3952734618642939</v>
      </c>
      <c r="T778">
        <f t="shared" si="151"/>
        <v>1</v>
      </c>
      <c r="V778">
        <v>773</v>
      </c>
      <c r="W778">
        <f>PMTable!O776</f>
        <v>0.72079310979482514</v>
      </c>
      <c r="X778">
        <f t="shared" si="152"/>
        <v>0</v>
      </c>
      <c r="Y778">
        <f>PMTable!P776</f>
        <v>0.94067057675944188</v>
      </c>
      <c r="Z778">
        <f t="shared" si="153"/>
        <v>0</v>
      </c>
      <c r="AA778">
        <f>PMTable!Q776</f>
        <v>0.96943623917903032</v>
      </c>
      <c r="AB778">
        <f t="shared" si="154"/>
        <v>0</v>
      </c>
      <c r="AC778">
        <f>PMTable!R776</f>
        <v>0.97118687518168645</v>
      </c>
      <c r="AD778">
        <f t="shared" si="155"/>
        <v>0</v>
      </c>
    </row>
    <row r="779" spans="2:30" x14ac:dyDescent="0.25">
      <c r="B779">
        <v>774</v>
      </c>
      <c r="C779">
        <f>PMTable!W777</f>
        <v>1550</v>
      </c>
      <c r="D779">
        <f t="shared" si="144"/>
        <v>1</v>
      </c>
      <c r="E779">
        <f>PMTable!X777</f>
        <v>2400</v>
      </c>
      <c r="F779">
        <f t="shared" si="145"/>
        <v>1</v>
      </c>
      <c r="G779">
        <f>PMTable!Y777</f>
        <v>1800</v>
      </c>
      <c r="H779">
        <f t="shared" si="146"/>
        <v>1</v>
      </c>
      <c r="I779">
        <f>PMTable!Z777</f>
        <v>2500</v>
      </c>
      <c r="J779">
        <f t="shared" si="147"/>
        <v>1</v>
      </c>
      <c r="L779">
        <v>774</v>
      </c>
      <c r="M779">
        <f>PMTable!AE777</f>
        <v>18</v>
      </c>
      <c r="N779">
        <f t="shared" si="148"/>
        <v>1</v>
      </c>
      <c r="O779">
        <f>PMTable!AF777</f>
        <v>30.809085109857719</v>
      </c>
      <c r="P779">
        <f t="shared" si="149"/>
        <v>1</v>
      </c>
      <c r="Q779">
        <f>PMTable!AG777</f>
        <v>24.767972807709917</v>
      </c>
      <c r="R779">
        <f t="shared" si="150"/>
        <v>1</v>
      </c>
      <c r="S779">
        <f>PMTable!AH777</f>
        <v>0</v>
      </c>
      <c r="T779">
        <f t="shared" si="151"/>
        <v>1</v>
      </c>
      <c r="V779">
        <v>774</v>
      </c>
      <c r="W779">
        <f>PMTable!O777</f>
        <v>0.804993115103672</v>
      </c>
      <c r="X779">
        <f t="shared" si="152"/>
        <v>0</v>
      </c>
      <c r="Y779">
        <f>PMTable!P777</f>
        <v>0.93774590463171847</v>
      </c>
      <c r="Z779">
        <f t="shared" si="153"/>
        <v>0</v>
      </c>
      <c r="AA779">
        <f>PMTable!Q777</f>
        <v>0.94832243532209948</v>
      </c>
      <c r="AB779">
        <f t="shared" si="154"/>
        <v>0</v>
      </c>
      <c r="AC779">
        <f>PMTable!R777</f>
        <v>1</v>
      </c>
      <c r="AD779">
        <f t="shared" si="155"/>
        <v>0</v>
      </c>
    </row>
    <row r="780" spans="2:30" x14ac:dyDescent="0.25">
      <c r="B780">
        <v>775</v>
      </c>
      <c r="C780">
        <f>PMTable!W778</f>
        <v>2150</v>
      </c>
      <c r="D780">
        <f t="shared" si="144"/>
        <v>1</v>
      </c>
      <c r="E780">
        <f>PMTable!X778</f>
        <v>2600</v>
      </c>
      <c r="F780">
        <f t="shared" si="145"/>
        <v>1</v>
      </c>
      <c r="G780">
        <f>PMTable!Y778</f>
        <v>3400</v>
      </c>
      <c r="H780">
        <f t="shared" si="146"/>
        <v>1</v>
      </c>
      <c r="I780">
        <f>PMTable!Z778</f>
        <v>2500</v>
      </c>
      <c r="J780">
        <f t="shared" si="147"/>
        <v>1</v>
      </c>
      <c r="L780">
        <v>775</v>
      </c>
      <c r="M780">
        <f>PMTable!AE778</f>
        <v>45.541706806908735</v>
      </c>
      <c r="N780">
        <f t="shared" si="148"/>
        <v>1</v>
      </c>
      <c r="O780">
        <f>PMTable!AF778</f>
        <v>45.473807503408665</v>
      </c>
      <c r="P780">
        <f t="shared" si="149"/>
        <v>1</v>
      </c>
      <c r="Q780">
        <f>PMTable!AG778</f>
        <v>55.158670944901544</v>
      </c>
      <c r="R780">
        <f t="shared" si="150"/>
        <v>0</v>
      </c>
      <c r="S780">
        <f>PMTable!AH778</f>
        <v>0</v>
      </c>
      <c r="T780">
        <f t="shared" si="151"/>
        <v>1</v>
      </c>
      <c r="V780">
        <v>775</v>
      </c>
      <c r="W780">
        <f>PMTable!O778</f>
        <v>0.68662878275655181</v>
      </c>
      <c r="X780">
        <f t="shared" si="152"/>
        <v>1</v>
      </c>
      <c r="Y780">
        <f>PMTable!P778</f>
        <v>0.88534102902287848</v>
      </c>
      <c r="Z780">
        <f t="shared" si="153"/>
        <v>0</v>
      </c>
      <c r="AA780">
        <f>PMTable!Q778</f>
        <v>0.89424253762532113</v>
      </c>
      <c r="AB780">
        <f t="shared" si="154"/>
        <v>0</v>
      </c>
      <c r="AC780">
        <f>PMTable!R778</f>
        <v>1</v>
      </c>
      <c r="AD780">
        <f t="shared" si="155"/>
        <v>0</v>
      </c>
    </row>
    <row r="781" spans="2:30" x14ac:dyDescent="0.25">
      <c r="B781">
        <v>776</v>
      </c>
      <c r="C781">
        <f>PMTable!W779</f>
        <v>2300</v>
      </c>
      <c r="D781">
        <f t="shared" si="144"/>
        <v>1</v>
      </c>
      <c r="E781">
        <f>PMTable!X779</f>
        <v>2600</v>
      </c>
      <c r="F781">
        <f t="shared" si="145"/>
        <v>1</v>
      </c>
      <c r="G781">
        <f>PMTable!Y779</f>
        <v>2200</v>
      </c>
      <c r="H781">
        <f t="shared" si="146"/>
        <v>1</v>
      </c>
      <c r="I781">
        <f>PMTable!Z779</f>
        <v>3600</v>
      </c>
      <c r="J781">
        <f t="shared" si="147"/>
        <v>1</v>
      </c>
      <c r="L781">
        <v>776</v>
      </c>
      <c r="M781">
        <f>PMTable!AE779</f>
        <v>28</v>
      </c>
      <c r="N781">
        <f t="shared" si="148"/>
        <v>1</v>
      </c>
      <c r="O781">
        <f>PMTable!AF779</f>
        <v>39.590928971408445</v>
      </c>
      <c r="P781">
        <f t="shared" si="149"/>
        <v>1</v>
      </c>
      <c r="Q781">
        <f>PMTable!AG779</f>
        <v>23.588048765856016</v>
      </c>
      <c r="R781">
        <f t="shared" si="150"/>
        <v>1</v>
      </c>
      <c r="S781">
        <f>PMTable!AH779</f>
        <v>4.4331028965319108</v>
      </c>
      <c r="T781">
        <f t="shared" si="151"/>
        <v>1</v>
      </c>
      <c r="V781">
        <v>776</v>
      </c>
      <c r="W781">
        <f>PMTable!O779</f>
        <v>0.63256023075872514</v>
      </c>
      <c r="X781">
        <f t="shared" si="152"/>
        <v>1</v>
      </c>
      <c r="Y781">
        <f>PMTable!P779</f>
        <v>0.9029250033480879</v>
      </c>
      <c r="Z781">
        <f t="shared" si="153"/>
        <v>0</v>
      </c>
      <c r="AA781">
        <f>PMTable!Q779</f>
        <v>0.95010928669990746</v>
      </c>
      <c r="AB781">
        <f t="shared" si="154"/>
        <v>0</v>
      </c>
      <c r="AC781">
        <f>PMTable!R779</f>
        <v>0.9889642405621627</v>
      </c>
      <c r="AD781">
        <f t="shared" si="155"/>
        <v>0</v>
      </c>
    </row>
    <row r="782" spans="2:30" x14ac:dyDescent="0.25">
      <c r="B782">
        <v>777</v>
      </c>
      <c r="C782">
        <f>PMTable!W780</f>
        <v>800</v>
      </c>
      <c r="D782">
        <f t="shared" si="144"/>
        <v>1</v>
      </c>
      <c r="E782">
        <f>PMTable!X780</f>
        <v>2600</v>
      </c>
      <c r="F782">
        <f t="shared" si="145"/>
        <v>1</v>
      </c>
      <c r="G782">
        <f>PMTable!Y780</f>
        <v>3800</v>
      </c>
      <c r="H782">
        <f t="shared" si="146"/>
        <v>1</v>
      </c>
      <c r="I782">
        <f>PMTable!Z780</f>
        <v>4700</v>
      </c>
      <c r="J782">
        <f t="shared" si="147"/>
        <v>1</v>
      </c>
      <c r="L782">
        <v>777</v>
      </c>
      <c r="M782">
        <f>PMTable!AE780</f>
        <v>21.105835675513831</v>
      </c>
      <c r="N782">
        <f t="shared" si="148"/>
        <v>1</v>
      </c>
      <c r="O782">
        <f>PMTable!AF780</f>
        <v>52.710176583754446</v>
      </c>
      <c r="P782">
        <f t="shared" si="149"/>
        <v>1</v>
      </c>
      <c r="Q782">
        <f>PMTable!AG780</f>
        <v>59.948546809207159</v>
      </c>
      <c r="R782">
        <f t="shared" si="150"/>
        <v>0</v>
      </c>
      <c r="S782">
        <f>PMTable!AH780</f>
        <v>10.975673476639418</v>
      </c>
      <c r="T782">
        <f t="shared" si="151"/>
        <v>1</v>
      </c>
      <c r="V782">
        <v>777</v>
      </c>
      <c r="W782">
        <f>PMTable!O780</f>
        <v>0.90067813186970069</v>
      </c>
      <c r="X782">
        <f t="shared" si="152"/>
        <v>0</v>
      </c>
      <c r="Y782">
        <f>PMTable!P780</f>
        <v>0.89373610823177718</v>
      </c>
      <c r="Z782">
        <f t="shared" si="153"/>
        <v>0</v>
      </c>
      <c r="AA782">
        <f>PMTable!Q780</f>
        <v>0.82600683306659384</v>
      </c>
      <c r="AB782">
        <f t="shared" si="154"/>
        <v>0</v>
      </c>
      <c r="AC782">
        <f>PMTable!R780</f>
        <v>0.97208430193386952</v>
      </c>
      <c r="AD782">
        <f t="shared" si="155"/>
        <v>0</v>
      </c>
    </row>
    <row r="783" spans="2:30" x14ac:dyDescent="0.25">
      <c r="B783">
        <v>778</v>
      </c>
      <c r="C783">
        <f>PMTable!W781</f>
        <v>2000</v>
      </c>
      <c r="D783">
        <f t="shared" si="144"/>
        <v>1</v>
      </c>
      <c r="E783">
        <f>PMTable!X781</f>
        <v>2000</v>
      </c>
      <c r="F783">
        <f t="shared" si="145"/>
        <v>1</v>
      </c>
      <c r="G783">
        <f>PMTable!Y781</f>
        <v>3000</v>
      </c>
      <c r="H783">
        <f t="shared" si="146"/>
        <v>1</v>
      </c>
      <c r="I783">
        <f>PMTable!Z781</f>
        <v>3600</v>
      </c>
      <c r="J783">
        <f t="shared" si="147"/>
        <v>1</v>
      </c>
      <c r="L783">
        <v>778</v>
      </c>
      <c r="M783">
        <f>PMTable!AE781</f>
        <v>95.385145340032722</v>
      </c>
      <c r="N783">
        <f t="shared" si="148"/>
        <v>0</v>
      </c>
      <c r="O783">
        <f>PMTable!AF781</f>
        <v>22.516827730900559</v>
      </c>
      <c r="P783">
        <f t="shared" si="149"/>
        <v>1</v>
      </c>
      <c r="Q783">
        <f>PMTable!AG781</f>
        <v>70.010239738879847</v>
      </c>
      <c r="R783">
        <f t="shared" si="150"/>
        <v>0</v>
      </c>
      <c r="S783">
        <f>PMTable!AH781</f>
        <v>4.7898031723272014</v>
      </c>
      <c r="T783">
        <f t="shared" si="151"/>
        <v>1</v>
      </c>
      <c r="V783">
        <v>778</v>
      </c>
      <c r="W783">
        <f>PMTable!O781</f>
        <v>0.6736530061721091</v>
      </c>
      <c r="X783">
        <f t="shared" si="152"/>
        <v>1</v>
      </c>
      <c r="Y783">
        <f>PMTable!P781</f>
        <v>0.92350862942699696</v>
      </c>
      <c r="Z783">
        <f t="shared" si="153"/>
        <v>0</v>
      </c>
      <c r="AA783">
        <f>PMTable!Q781</f>
        <v>0.80348108851425748</v>
      </c>
      <c r="AB783">
        <f t="shared" si="154"/>
        <v>0</v>
      </c>
      <c r="AC783">
        <f>PMTable!R781</f>
        <v>0.98623124874611334</v>
      </c>
      <c r="AD783">
        <f t="shared" si="155"/>
        <v>0</v>
      </c>
    </row>
    <row r="784" spans="2:30" x14ac:dyDescent="0.25">
      <c r="B784">
        <v>779</v>
      </c>
      <c r="C784">
        <f>PMTable!W782</f>
        <v>1250</v>
      </c>
      <c r="D784">
        <f t="shared" si="144"/>
        <v>1</v>
      </c>
      <c r="E784">
        <f>PMTable!X782</f>
        <v>3000</v>
      </c>
      <c r="F784">
        <f t="shared" si="145"/>
        <v>1</v>
      </c>
      <c r="G784">
        <f>PMTable!Y782</f>
        <v>4200</v>
      </c>
      <c r="H784">
        <f t="shared" si="146"/>
        <v>1</v>
      </c>
      <c r="I784">
        <f>PMTable!Z782</f>
        <v>3600</v>
      </c>
      <c r="J784">
        <f t="shared" si="147"/>
        <v>1</v>
      </c>
      <c r="L784">
        <v>779</v>
      </c>
      <c r="M784">
        <f>PMTable!AE782</f>
        <v>30.604796686437524</v>
      </c>
      <c r="N784">
        <f t="shared" si="148"/>
        <v>1</v>
      </c>
      <c r="O784">
        <f>PMTable!AF782</f>
        <v>66.200132127426997</v>
      </c>
      <c r="P784">
        <f t="shared" si="149"/>
        <v>0</v>
      </c>
      <c r="Q784">
        <f>PMTable!AG782</f>
        <v>112.06556325517136</v>
      </c>
      <c r="R784">
        <f t="shared" si="150"/>
        <v>0</v>
      </c>
      <c r="S784">
        <f>PMTable!AH782</f>
        <v>5.2680287957896255</v>
      </c>
      <c r="T784">
        <f t="shared" si="151"/>
        <v>1</v>
      </c>
      <c r="V784">
        <v>779</v>
      </c>
      <c r="W784">
        <f>PMTable!O782</f>
        <v>0.82509568979250547</v>
      </c>
      <c r="X784">
        <f t="shared" si="152"/>
        <v>0</v>
      </c>
      <c r="Y784">
        <f>PMTable!P782</f>
        <v>0.86152335979562855</v>
      </c>
      <c r="Z784">
        <f t="shared" si="153"/>
        <v>0</v>
      </c>
      <c r="AA784">
        <f>PMTable!Q782</f>
        <v>0.78411118772137878</v>
      </c>
      <c r="AB784">
        <f t="shared" si="154"/>
        <v>0</v>
      </c>
      <c r="AC784">
        <f>PMTable!R782</f>
        <v>0.98620493017927724</v>
      </c>
      <c r="AD784">
        <f t="shared" si="155"/>
        <v>0</v>
      </c>
    </row>
    <row r="785" spans="2:30" x14ac:dyDescent="0.25">
      <c r="B785">
        <v>780</v>
      </c>
      <c r="C785">
        <f>PMTable!W783</f>
        <v>2150</v>
      </c>
      <c r="D785">
        <f t="shared" si="144"/>
        <v>1</v>
      </c>
      <c r="E785">
        <f>PMTable!X783</f>
        <v>3400</v>
      </c>
      <c r="F785">
        <f t="shared" si="145"/>
        <v>1</v>
      </c>
      <c r="G785">
        <f>PMTable!Y783</f>
        <v>2200</v>
      </c>
      <c r="H785">
        <f t="shared" si="146"/>
        <v>1</v>
      </c>
      <c r="I785">
        <f>PMTable!Z783</f>
        <v>3600</v>
      </c>
      <c r="J785">
        <f t="shared" si="147"/>
        <v>1</v>
      </c>
      <c r="L785">
        <v>780</v>
      </c>
      <c r="M785">
        <f>PMTable!AE783</f>
        <v>81.521485132755146</v>
      </c>
      <c r="N785">
        <f t="shared" si="148"/>
        <v>0</v>
      </c>
      <c r="O785">
        <f>PMTable!AF783</f>
        <v>65.764058396556109</v>
      </c>
      <c r="P785">
        <f t="shared" si="149"/>
        <v>0</v>
      </c>
      <c r="Q785">
        <f>PMTable!AG783</f>
        <v>35.557693628143198</v>
      </c>
      <c r="R785">
        <f t="shared" si="150"/>
        <v>1</v>
      </c>
      <c r="S785">
        <f>PMTable!AH783</f>
        <v>3.0766137355300271</v>
      </c>
      <c r="T785">
        <f t="shared" si="151"/>
        <v>1</v>
      </c>
      <c r="V785">
        <v>780</v>
      </c>
      <c r="W785">
        <f>PMTable!O783</f>
        <v>0.69778554684804894</v>
      </c>
      <c r="X785">
        <f t="shared" si="152"/>
        <v>1</v>
      </c>
      <c r="Y785">
        <f>PMTable!P783</f>
        <v>0.88336375526068356</v>
      </c>
      <c r="Z785">
        <f t="shared" si="153"/>
        <v>0</v>
      </c>
      <c r="AA785">
        <f>PMTable!Q783</f>
        <v>0.92021015518355354</v>
      </c>
      <c r="AB785">
        <f t="shared" si="154"/>
        <v>0</v>
      </c>
      <c r="AC785">
        <f>PMTable!R783</f>
        <v>0.9887158810795168</v>
      </c>
      <c r="AD785">
        <f t="shared" si="155"/>
        <v>0</v>
      </c>
    </row>
    <row r="786" spans="2:30" x14ac:dyDescent="0.25">
      <c r="B786">
        <v>781</v>
      </c>
      <c r="C786">
        <f>PMTable!W784</f>
        <v>1400</v>
      </c>
      <c r="D786">
        <f t="shared" si="144"/>
        <v>1</v>
      </c>
      <c r="E786">
        <f>PMTable!X784</f>
        <v>3000</v>
      </c>
      <c r="F786">
        <f t="shared" si="145"/>
        <v>1</v>
      </c>
      <c r="G786">
        <f>PMTable!Y784</f>
        <v>5000</v>
      </c>
      <c r="H786">
        <f t="shared" si="146"/>
        <v>0</v>
      </c>
      <c r="I786">
        <f>PMTable!Z784</f>
        <v>3600</v>
      </c>
      <c r="J786">
        <f t="shared" si="147"/>
        <v>1</v>
      </c>
      <c r="L786">
        <v>781</v>
      </c>
      <c r="M786">
        <f>PMTable!AE784</f>
        <v>49.777512024800096</v>
      </c>
      <c r="N786">
        <f t="shared" si="148"/>
        <v>1</v>
      </c>
      <c r="O786">
        <f>PMTable!AF784</f>
        <v>26</v>
      </c>
      <c r="P786">
        <f t="shared" si="149"/>
        <v>1</v>
      </c>
      <c r="Q786">
        <f>PMTable!AG784</f>
        <v>68.044733812610602</v>
      </c>
      <c r="R786">
        <f t="shared" si="150"/>
        <v>0</v>
      </c>
      <c r="S786">
        <f>PMTable!AH784</f>
        <v>4.1380366604854144</v>
      </c>
      <c r="T786">
        <f t="shared" si="151"/>
        <v>1</v>
      </c>
      <c r="V786">
        <v>781</v>
      </c>
      <c r="W786">
        <f>PMTable!O784</f>
        <v>0.81566934427830806</v>
      </c>
      <c r="X786">
        <f t="shared" si="152"/>
        <v>0</v>
      </c>
      <c r="Y786">
        <f>PMTable!P784</f>
        <v>0.89348564185746238</v>
      </c>
      <c r="Z786">
        <f t="shared" si="153"/>
        <v>0</v>
      </c>
      <c r="AA786">
        <f>PMTable!Q784</f>
        <v>0.76978810398693287</v>
      </c>
      <c r="AB786">
        <f t="shared" si="154"/>
        <v>0</v>
      </c>
      <c r="AC786">
        <f>PMTable!R784</f>
        <v>0.98703485362415</v>
      </c>
      <c r="AD786">
        <f t="shared" si="155"/>
        <v>0</v>
      </c>
    </row>
    <row r="787" spans="2:30" x14ac:dyDescent="0.25">
      <c r="B787">
        <v>782</v>
      </c>
      <c r="C787">
        <f>PMTable!W785</f>
        <v>1700</v>
      </c>
      <c r="D787">
        <f t="shared" si="144"/>
        <v>1</v>
      </c>
      <c r="E787">
        <f>PMTable!X785</f>
        <v>2600</v>
      </c>
      <c r="F787">
        <f t="shared" si="145"/>
        <v>1</v>
      </c>
      <c r="G787">
        <f>PMTable!Y785</f>
        <v>3000</v>
      </c>
      <c r="H787">
        <f t="shared" si="146"/>
        <v>1</v>
      </c>
      <c r="I787">
        <f>PMTable!Z785</f>
        <v>5800</v>
      </c>
      <c r="J787">
        <f t="shared" si="147"/>
        <v>0</v>
      </c>
      <c r="L787">
        <v>782</v>
      </c>
      <c r="M787">
        <f>PMTable!AE785</f>
        <v>55.190030352197979</v>
      </c>
      <c r="N787">
        <f t="shared" si="148"/>
        <v>0</v>
      </c>
      <c r="O787">
        <f>PMTable!AF785</f>
        <v>24.694562054160681</v>
      </c>
      <c r="P787">
        <f t="shared" si="149"/>
        <v>1</v>
      </c>
      <c r="Q787">
        <f>PMTable!AG785</f>
        <v>57.553487039329013</v>
      </c>
      <c r="R787">
        <f t="shared" si="150"/>
        <v>0</v>
      </c>
      <c r="S787">
        <f>PMTable!AH785</f>
        <v>22.897492004723922</v>
      </c>
      <c r="T787">
        <f t="shared" si="151"/>
        <v>1</v>
      </c>
      <c r="V787">
        <v>782</v>
      </c>
      <c r="W787">
        <f>PMTable!O785</f>
        <v>0.71420040398600626</v>
      </c>
      <c r="X787">
        <f t="shared" si="152"/>
        <v>0</v>
      </c>
      <c r="Y787">
        <f>PMTable!P785</f>
        <v>0.92064948755064313</v>
      </c>
      <c r="Z787">
        <f t="shared" si="153"/>
        <v>0</v>
      </c>
      <c r="AA787">
        <f>PMTable!Q785</f>
        <v>0.88145067630842389</v>
      </c>
      <c r="AB787">
        <f t="shared" si="154"/>
        <v>0</v>
      </c>
      <c r="AC787">
        <f>PMTable!R785</f>
        <v>0.94494001715273035</v>
      </c>
      <c r="AD787">
        <f t="shared" si="155"/>
        <v>0</v>
      </c>
    </row>
    <row r="788" spans="2:30" x14ac:dyDescent="0.25">
      <c r="B788">
        <v>783</v>
      </c>
      <c r="C788">
        <f>PMTable!W786</f>
        <v>1400</v>
      </c>
      <c r="D788">
        <f t="shared" si="144"/>
        <v>1</v>
      </c>
      <c r="E788">
        <f>PMTable!X786</f>
        <v>3200</v>
      </c>
      <c r="F788">
        <f t="shared" si="145"/>
        <v>1</v>
      </c>
      <c r="G788">
        <f>PMTable!Y786</f>
        <v>2200</v>
      </c>
      <c r="H788">
        <f t="shared" si="146"/>
        <v>1</v>
      </c>
      <c r="I788">
        <f>PMTable!Z786</f>
        <v>2500</v>
      </c>
      <c r="J788">
        <f t="shared" si="147"/>
        <v>1</v>
      </c>
      <c r="L788">
        <v>783</v>
      </c>
      <c r="M788">
        <f>PMTable!AE786</f>
        <v>16</v>
      </c>
      <c r="N788">
        <f t="shared" si="148"/>
        <v>1</v>
      </c>
      <c r="O788">
        <f>PMTable!AF786</f>
        <v>55.373360317139309</v>
      </c>
      <c r="P788">
        <f t="shared" si="149"/>
        <v>0</v>
      </c>
      <c r="Q788">
        <f>PMTable!AG786</f>
        <v>28.615828864310046</v>
      </c>
      <c r="R788">
        <f t="shared" si="150"/>
        <v>1</v>
      </c>
      <c r="S788">
        <f>PMTable!AH786</f>
        <v>0</v>
      </c>
      <c r="T788">
        <f t="shared" si="151"/>
        <v>1</v>
      </c>
      <c r="V788">
        <v>783</v>
      </c>
      <c r="W788">
        <f>PMTable!O786</f>
        <v>0.80013227811804055</v>
      </c>
      <c r="X788">
        <f t="shared" si="152"/>
        <v>0</v>
      </c>
      <c r="Y788">
        <f>PMTable!P786</f>
        <v>0.81814914164676411</v>
      </c>
      <c r="Z788">
        <f t="shared" si="153"/>
        <v>0</v>
      </c>
      <c r="AA788">
        <f>PMTable!Q786</f>
        <v>0.88940911846074078</v>
      </c>
      <c r="AB788">
        <f t="shared" si="154"/>
        <v>0</v>
      </c>
      <c r="AC788">
        <f>PMTable!R786</f>
        <v>1</v>
      </c>
      <c r="AD788">
        <f t="shared" si="155"/>
        <v>0</v>
      </c>
    </row>
    <row r="789" spans="2:30" x14ac:dyDescent="0.25">
      <c r="B789">
        <v>784</v>
      </c>
      <c r="C789">
        <f>PMTable!W787</f>
        <v>1700</v>
      </c>
      <c r="D789">
        <f t="shared" si="144"/>
        <v>1</v>
      </c>
      <c r="E789">
        <f>PMTable!X787</f>
        <v>3600</v>
      </c>
      <c r="F789">
        <f t="shared" si="145"/>
        <v>1</v>
      </c>
      <c r="G789">
        <f>PMTable!Y787</f>
        <v>3400</v>
      </c>
      <c r="H789">
        <f t="shared" si="146"/>
        <v>1</v>
      </c>
      <c r="I789">
        <f>PMTable!Z787</f>
        <v>2500</v>
      </c>
      <c r="J789">
        <f t="shared" si="147"/>
        <v>1</v>
      </c>
      <c r="L789">
        <v>784</v>
      </c>
      <c r="M789">
        <f>PMTable!AE787</f>
        <v>83.328557098887458</v>
      </c>
      <c r="N789">
        <f t="shared" si="148"/>
        <v>0</v>
      </c>
      <c r="O789">
        <f>PMTable!AF787</f>
        <v>43.699247087606381</v>
      </c>
      <c r="P789">
        <f t="shared" si="149"/>
        <v>1</v>
      </c>
      <c r="Q789">
        <f>PMTable!AG787</f>
        <v>46.261234539037652</v>
      </c>
      <c r="R789">
        <f t="shared" si="150"/>
        <v>1</v>
      </c>
      <c r="S789">
        <f>PMTable!AH787</f>
        <v>0</v>
      </c>
      <c r="T789">
        <f t="shared" si="151"/>
        <v>1</v>
      </c>
      <c r="V789">
        <v>784</v>
      </c>
      <c r="W789">
        <f>PMTable!O787</f>
        <v>0.69805619801275343</v>
      </c>
      <c r="X789">
        <f t="shared" si="152"/>
        <v>1</v>
      </c>
      <c r="Y789">
        <f>PMTable!P787</f>
        <v>0.87348477708917027</v>
      </c>
      <c r="Z789">
        <f t="shared" si="153"/>
        <v>0</v>
      </c>
      <c r="AA789">
        <f>PMTable!Q787</f>
        <v>0.804883832437296</v>
      </c>
      <c r="AB789">
        <f t="shared" si="154"/>
        <v>0</v>
      </c>
      <c r="AC789">
        <f>PMTable!R787</f>
        <v>1</v>
      </c>
      <c r="AD789">
        <f t="shared" si="155"/>
        <v>0</v>
      </c>
    </row>
    <row r="790" spans="2:30" x14ac:dyDescent="0.25">
      <c r="B790">
        <v>785</v>
      </c>
      <c r="C790">
        <f>PMTable!W788</f>
        <v>1700</v>
      </c>
      <c r="D790">
        <f t="shared" si="144"/>
        <v>1</v>
      </c>
      <c r="E790">
        <f>PMTable!X788</f>
        <v>2000</v>
      </c>
      <c r="F790">
        <f t="shared" si="145"/>
        <v>1</v>
      </c>
      <c r="G790">
        <f>PMTable!Y788</f>
        <v>3400</v>
      </c>
      <c r="H790">
        <f t="shared" si="146"/>
        <v>1</v>
      </c>
      <c r="I790">
        <f>PMTable!Z788</f>
        <v>3600</v>
      </c>
      <c r="J790">
        <f t="shared" si="147"/>
        <v>1</v>
      </c>
      <c r="L790">
        <v>785</v>
      </c>
      <c r="M790">
        <f>PMTable!AE788</f>
        <v>33.062404207266809</v>
      </c>
      <c r="N790">
        <f t="shared" si="148"/>
        <v>1</v>
      </c>
      <c r="O790">
        <f>PMTable!AF788</f>
        <v>29.256526663504403</v>
      </c>
      <c r="P790">
        <f t="shared" si="149"/>
        <v>1</v>
      </c>
      <c r="Q790">
        <f>PMTable!AG788</f>
        <v>59.75258799339484</v>
      </c>
      <c r="R790">
        <f t="shared" si="150"/>
        <v>0</v>
      </c>
      <c r="S790">
        <f>PMTable!AH788</f>
        <v>5.8581867574404525</v>
      </c>
      <c r="T790">
        <f t="shared" si="151"/>
        <v>1</v>
      </c>
      <c r="V790">
        <v>785</v>
      </c>
      <c r="W790">
        <f>PMTable!O788</f>
        <v>0.74781150813924713</v>
      </c>
      <c r="X790">
        <f t="shared" si="152"/>
        <v>0</v>
      </c>
      <c r="Y790">
        <f>PMTable!P788</f>
        <v>0.9220375445235196</v>
      </c>
      <c r="Z790">
        <f t="shared" si="153"/>
        <v>0</v>
      </c>
      <c r="AA790">
        <f>PMTable!Q788</f>
        <v>0.82783367725440959</v>
      </c>
      <c r="AB790">
        <f t="shared" si="154"/>
        <v>0</v>
      </c>
      <c r="AC790">
        <f>PMTable!R788</f>
        <v>0.98267312146504948</v>
      </c>
      <c r="AD790">
        <f t="shared" si="155"/>
        <v>0</v>
      </c>
    </row>
    <row r="791" spans="2:30" x14ac:dyDescent="0.25">
      <c r="B791">
        <v>786</v>
      </c>
      <c r="C791">
        <f>PMTable!W789</f>
        <v>2150</v>
      </c>
      <c r="D791">
        <f t="shared" si="144"/>
        <v>1</v>
      </c>
      <c r="E791">
        <f>PMTable!X789</f>
        <v>3000</v>
      </c>
      <c r="F791">
        <f t="shared" si="145"/>
        <v>1</v>
      </c>
      <c r="G791">
        <f>PMTable!Y789</f>
        <v>1400</v>
      </c>
      <c r="H791">
        <f t="shared" si="146"/>
        <v>1</v>
      </c>
      <c r="I791">
        <f>PMTable!Z789</f>
        <v>2500</v>
      </c>
      <c r="J791">
        <f t="shared" si="147"/>
        <v>1</v>
      </c>
      <c r="L791">
        <v>786</v>
      </c>
      <c r="M791">
        <f>PMTable!AE789</f>
        <v>61.045438100091495</v>
      </c>
      <c r="N791">
        <f t="shared" si="148"/>
        <v>0</v>
      </c>
      <c r="O791">
        <f>PMTable!AF789</f>
        <v>51.990495005760863</v>
      </c>
      <c r="P791">
        <f t="shared" si="149"/>
        <v>1</v>
      </c>
      <c r="Q791">
        <f>PMTable!AG789</f>
        <v>7.1343315328047181</v>
      </c>
      <c r="R791">
        <f t="shared" si="150"/>
        <v>1</v>
      </c>
      <c r="S791">
        <f>PMTable!AH789</f>
        <v>0</v>
      </c>
      <c r="T791">
        <f t="shared" si="151"/>
        <v>1</v>
      </c>
      <c r="V791">
        <v>786</v>
      </c>
      <c r="W791">
        <f>PMTable!O789</f>
        <v>0.68390323736514047</v>
      </c>
      <c r="X791">
        <f t="shared" si="152"/>
        <v>1</v>
      </c>
      <c r="Y791">
        <f>PMTable!P789</f>
        <v>0.8557642455610881</v>
      </c>
      <c r="Z791">
        <f t="shared" si="153"/>
        <v>0</v>
      </c>
      <c r="AA791">
        <f>PMTable!Q789</f>
        <v>0.97907893140784097</v>
      </c>
      <c r="AB791">
        <f t="shared" si="154"/>
        <v>0</v>
      </c>
      <c r="AC791">
        <f>PMTable!R789</f>
        <v>1</v>
      </c>
      <c r="AD791">
        <f t="shared" si="155"/>
        <v>0</v>
      </c>
    </row>
    <row r="792" spans="2:30" x14ac:dyDescent="0.25">
      <c r="B792">
        <v>787</v>
      </c>
      <c r="C792">
        <f>PMTable!W790</f>
        <v>2000</v>
      </c>
      <c r="D792">
        <f t="shared" si="144"/>
        <v>1</v>
      </c>
      <c r="E792">
        <f>PMTable!X790</f>
        <v>2000</v>
      </c>
      <c r="F792">
        <f t="shared" si="145"/>
        <v>1</v>
      </c>
      <c r="G792">
        <f>PMTable!Y790</f>
        <v>1800</v>
      </c>
      <c r="H792">
        <f t="shared" si="146"/>
        <v>1</v>
      </c>
      <c r="I792">
        <f>PMTable!Z790</f>
        <v>2500</v>
      </c>
      <c r="J792">
        <f t="shared" si="147"/>
        <v>1</v>
      </c>
      <c r="L792">
        <v>787</v>
      </c>
      <c r="M792">
        <f>PMTable!AE790</f>
        <v>88.108735961455295</v>
      </c>
      <c r="N792">
        <f t="shared" si="148"/>
        <v>0</v>
      </c>
      <c r="O792">
        <f>PMTable!AF790</f>
        <v>25.461755124363624</v>
      </c>
      <c r="P792">
        <f t="shared" si="149"/>
        <v>1</v>
      </c>
      <c r="Q792">
        <f>PMTable!AG790</f>
        <v>26.728544041696459</v>
      </c>
      <c r="R792">
        <f t="shared" si="150"/>
        <v>1</v>
      </c>
      <c r="S792">
        <f>PMTable!AH790</f>
        <v>0</v>
      </c>
      <c r="T792">
        <f t="shared" si="151"/>
        <v>1</v>
      </c>
      <c r="V792">
        <v>787</v>
      </c>
      <c r="W792">
        <f>PMTable!O790</f>
        <v>0.69991200205766813</v>
      </c>
      <c r="X792">
        <f t="shared" si="152"/>
        <v>1</v>
      </c>
      <c r="Y792">
        <f>PMTable!P790</f>
        <v>0.92135246918088998</v>
      </c>
      <c r="Z792">
        <f t="shared" si="153"/>
        <v>0</v>
      </c>
      <c r="AA792">
        <f>PMTable!Q790</f>
        <v>0.94844660203986142</v>
      </c>
      <c r="AB792">
        <f t="shared" si="154"/>
        <v>0</v>
      </c>
      <c r="AC792">
        <f>PMTable!R790</f>
        <v>1</v>
      </c>
      <c r="AD792">
        <f t="shared" si="155"/>
        <v>0</v>
      </c>
    </row>
    <row r="793" spans="2:30" x14ac:dyDescent="0.25">
      <c r="B793">
        <v>788</v>
      </c>
      <c r="C793">
        <f>PMTable!W791</f>
        <v>1550</v>
      </c>
      <c r="D793">
        <f t="shared" si="144"/>
        <v>1</v>
      </c>
      <c r="E793">
        <f>PMTable!X791</f>
        <v>3600</v>
      </c>
      <c r="F793">
        <f t="shared" si="145"/>
        <v>1</v>
      </c>
      <c r="G793">
        <f>PMTable!Y791</f>
        <v>1800</v>
      </c>
      <c r="H793">
        <f t="shared" si="146"/>
        <v>1</v>
      </c>
      <c r="I793">
        <f>PMTable!Z791</f>
        <v>2500</v>
      </c>
      <c r="J793">
        <f t="shared" si="147"/>
        <v>1</v>
      </c>
      <c r="L793">
        <v>788</v>
      </c>
      <c r="M793">
        <f>PMTable!AE791</f>
        <v>67.628411239427223</v>
      </c>
      <c r="N793">
        <f t="shared" si="148"/>
        <v>0</v>
      </c>
      <c r="O793">
        <f>PMTable!AF791</f>
        <v>33.069168049617474</v>
      </c>
      <c r="P793">
        <f t="shared" si="149"/>
        <v>1</v>
      </c>
      <c r="Q793">
        <f>PMTable!AG791</f>
        <v>18.134236295185971</v>
      </c>
      <c r="R793">
        <f t="shared" si="150"/>
        <v>1</v>
      </c>
      <c r="S793">
        <f>PMTable!AH791</f>
        <v>0</v>
      </c>
      <c r="T793">
        <f t="shared" si="151"/>
        <v>1</v>
      </c>
      <c r="V793">
        <v>788</v>
      </c>
      <c r="W793">
        <f>PMTable!O791</f>
        <v>0.75210754593662443</v>
      </c>
      <c r="X793">
        <f t="shared" si="152"/>
        <v>0</v>
      </c>
      <c r="Y793">
        <f>PMTable!P791</f>
        <v>0.85865288964882969</v>
      </c>
      <c r="Z793">
        <f t="shared" si="153"/>
        <v>0</v>
      </c>
      <c r="AA793">
        <f>PMTable!Q791</f>
        <v>0.93960981226104989</v>
      </c>
      <c r="AB793">
        <f t="shared" si="154"/>
        <v>0</v>
      </c>
      <c r="AC793">
        <f>PMTable!R791</f>
        <v>1</v>
      </c>
      <c r="AD793">
        <f t="shared" si="155"/>
        <v>0</v>
      </c>
    </row>
    <row r="794" spans="2:30" x14ac:dyDescent="0.25">
      <c r="B794">
        <v>789</v>
      </c>
      <c r="C794">
        <f>PMTable!W792</f>
        <v>1100</v>
      </c>
      <c r="D794">
        <f t="shared" si="144"/>
        <v>1</v>
      </c>
      <c r="E794">
        <f>PMTable!X792</f>
        <v>3600</v>
      </c>
      <c r="F794">
        <f t="shared" si="145"/>
        <v>1</v>
      </c>
      <c r="G794">
        <f>PMTable!Y792</f>
        <v>5800</v>
      </c>
      <c r="H794">
        <f t="shared" si="146"/>
        <v>0</v>
      </c>
      <c r="I794">
        <f>PMTable!Z792</f>
        <v>2500</v>
      </c>
      <c r="J794">
        <f t="shared" si="147"/>
        <v>1</v>
      </c>
      <c r="L794">
        <v>789</v>
      </c>
      <c r="M794">
        <f>PMTable!AE792</f>
        <v>12</v>
      </c>
      <c r="N794">
        <f t="shared" si="148"/>
        <v>1</v>
      </c>
      <c r="O794">
        <f>PMTable!AF792</f>
        <v>37.370501566269027</v>
      </c>
      <c r="P794">
        <f t="shared" si="149"/>
        <v>1</v>
      </c>
      <c r="Q794">
        <f>PMTable!AG792</f>
        <v>199.2858178448954</v>
      </c>
      <c r="R794">
        <f t="shared" si="150"/>
        <v>0</v>
      </c>
      <c r="S794">
        <f>PMTable!AH792</f>
        <v>0</v>
      </c>
      <c r="T794">
        <f t="shared" si="151"/>
        <v>1</v>
      </c>
      <c r="V794">
        <v>789</v>
      </c>
      <c r="W794">
        <f>PMTable!O792</f>
        <v>0.88328808763139743</v>
      </c>
      <c r="X794">
        <f t="shared" si="152"/>
        <v>0</v>
      </c>
      <c r="Y794">
        <f>PMTable!P792</f>
        <v>0.8484920966668017</v>
      </c>
      <c r="Z794">
        <f t="shared" si="153"/>
        <v>0</v>
      </c>
      <c r="AA794">
        <f>PMTable!Q792</f>
        <v>0.61118012868118177</v>
      </c>
      <c r="AB794">
        <f t="shared" si="154"/>
        <v>1</v>
      </c>
      <c r="AC794">
        <f>PMTable!R792</f>
        <v>1</v>
      </c>
      <c r="AD794">
        <f t="shared" si="155"/>
        <v>0</v>
      </c>
    </row>
    <row r="795" spans="2:30" x14ac:dyDescent="0.25">
      <c r="B795">
        <v>790</v>
      </c>
      <c r="C795">
        <f>PMTable!W793</f>
        <v>1400</v>
      </c>
      <c r="D795">
        <f t="shared" si="144"/>
        <v>1</v>
      </c>
      <c r="E795">
        <f>PMTable!X793</f>
        <v>2800</v>
      </c>
      <c r="F795">
        <f t="shared" si="145"/>
        <v>1</v>
      </c>
      <c r="G795">
        <f>PMTable!Y793</f>
        <v>2600</v>
      </c>
      <c r="H795">
        <f t="shared" si="146"/>
        <v>1</v>
      </c>
      <c r="I795">
        <f>PMTable!Z793</f>
        <v>3600</v>
      </c>
      <c r="J795">
        <f t="shared" si="147"/>
        <v>1</v>
      </c>
      <c r="L795">
        <v>790</v>
      </c>
      <c r="M795">
        <f>PMTable!AE793</f>
        <v>32.156703363360919</v>
      </c>
      <c r="N795">
        <f t="shared" si="148"/>
        <v>1</v>
      </c>
      <c r="O795">
        <f>PMTable!AF793</f>
        <v>67.373388060287965</v>
      </c>
      <c r="P795">
        <f t="shared" si="149"/>
        <v>0</v>
      </c>
      <c r="Q795">
        <f>PMTable!AG793</f>
        <v>12.485133063919275</v>
      </c>
      <c r="R795">
        <f t="shared" si="150"/>
        <v>1</v>
      </c>
      <c r="S795">
        <f>PMTable!AH793</f>
        <v>2</v>
      </c>
      <c r="T795">
        <f t="shared" si="151"/>
        <v>1</v>
      </c>
      <c r="V795">
        <v>790</v>
      </c>
      <c r="W795">
        <f>PMTable!O793</f>
        <v>0.79791177200990204</v>
      </c>
      <c r="X795">
        <f t="shared" si="152"/>
        <v>0</v>
      </c>
      <c r="Y795">
        <f>PMTable!P793</f>
        <v>0.85487476049792899</v>
      </c>
      <c r="Z795">
        <f t="shared" si="153"/>
        <v>0</v>
      </c>
      <c r="AA795">
        <f>PMTable!Q793</f>
        <v>0.95973296803183406</v>
      </c>
      <c r="AB795">
        <f t="shared" si="154"/>
        <v>0</v>
      </c>
      <c r="AC795">
        <f>PMTable!R793</f>
        <v>0.99090738944820833</v>
      </c>
      <c r="AD795">
        <f t="shared" si="155"/>
        <v>0</v>
      </c>
    </row>
    <row r="796" spans="2:30" x14ac:dyDescent="0.25">
      <c r="B796">
        <v>791</v>
      </c>
      <c r="C796">
        <f>PMTable!W794</f>
        <v>2000</v>
      </c>
      <c r="D796">
        <f t="shared" si="144"/>
        <v>1</v>
      </c>
      <c r="E796">
        <f>PMTable!X794</f>
        <v>2400</v>
      </c>
      <c r="F796">
        <f t="shared" si="145"/>
        <v>1</v>
      </c>
      <c r="G796">
        <f>PMTable!Y794</f>
        <v>3400</v>
      </c>
      <c r="H796">
        <f t="shared" si="146"/>
        <v>1</v>
      </c>
      <c r="I796">
        <f>PMTable!Z794</f>
        <v>4700</v>
      </c>
      <c r="J796">
        <f t="shared" si="147"/>
        <v>1</v>
      </c>
      <c r="L796">
        <v>791</v>
      </c>
      <c r="M796">
        <f>PMTable!AE794</f>
        <v>63.2109113809625</v>
      </c>
      <c r="N796">
        <f t="shared" si="148"/>
        <v>0</v>
      </c>
      <c r="O796">
        <f>PMTable!AF794</f>
        <v>22.643559453621826</v>
      </c>
      <c r="P796">
        <f t="shared" si="149"/>
        <v>1</v>
      </c>
      <c r="Q796">
        <f>PMTable!AG794</f>
        <v>88.533295742310429</v>
      </c>
      <c r="R796">
        <f t="shared" si="150"/>
        <v>0</v>
      </c>
      <c r="S796">
        <f>PMTable!AH794</f>
        <v>4</v>
      </c>
      <c r="T796">
        <f t="shared" si="151"/>
        <v>1</v>
      </c>
      <c r="V796">
        <v>791</v>
      </c>
      <c r="W796">
        <f>PMTable!O794</f>
        <v>0.77621209253960122</v>
      </c>
      <c r="X796">
        <f t="shared" si="152"/>
        <v>0</v>
      </c>
      <c r="Y796">
        <f>PMTable!P794</f>
        <v>0.90150604458208539</v>
      </c>
      <c r="Z796">
        <f t="shared" si="153"/>
        <v>0</v>
      </c>
      <c r="AA796">
        <f>PMTable!Q794</f>
        <v>0.77528969376070178</v>
      </c>
      <c r="AB796">
        <f t="shared" si="154"/>
        <v>0</v>
      </c>
      <c r="AC796">
        <f>PMTable!R794</f>
        <v>0.98483282200314703</v>
      </c>
      <c r="AD796">
        <f t="shared" si="155"/>
        <v>0</v>
      </c>
    </row>
    <row r="797" spans="2:30" x14ac:dyDescent="0.25">
      <c r="B797">
        <v>792</v>
      </c>
      <c r="C797">
        <f>PMTable!W795</f>
        <v>1400</v>
      </c>
      <c r="D797">
        <f t="shared" si="144"/>
        <v>1</v>
      </c>
      <c r="E797">
        <f>PMTable!X795</f>
        <v>2200</v>
      </c>
      <c r="F797">
        <f t="shared" si="145"/>
        <v>1</v>
      </c>
      <c r="G797">
        <f>PMTable!Y795</f>
        <v>2200</v>
      </c>
      <c r="H797">
        <f t="shared" si="146"/>
        <v>1</v>
      </c>
      <c r="I797">
        <f>PMTable!Z795</f>
        <v>2500</v>
      </c>
      <c r="J797">
        <f t="shared" si="147"/>
        <v>1</v>
      </c>
      <c r="L797">
        <v>792</v>
      </c>
      <c r="M797">
        <f>PMTable!AE795</f>
        <v>58.585508091119117</v>
      </c>
      <c r="N797">
        <f t="shared" si="148"/>
        <v>0</v>
      </c>
      <c r="O797">
        <f>PMTable!AF795</f>
        <v>23.806566046739089</v>
      </c>
      <c r="P797">
        <f t="shared" si="149"/>
        <v>1</v>
      </c>
      <c r="Q797">
        <f>PMTable!AG795</f>
        <v>35.348278024483633</v>
      </c>
      <c r="R797">
        <f t="shared" si="150"/>
        <v>1</v>
      </c>
      <c r="S797">
        <f>PMTable!AH795</f>
        <v>0</v>
      </c>
      <c r="T797">
        <f t="shared" si="151"/>
        <v>1</v>
      </c>
      <c r="V797">
        <v>792</v>
      </c>
      <c r="W797">
        <f>PMTable!O795</f>
        <v>0.82536983884982218</v>
      </c>
      <c r="X797">
        <f t="shared" si="152"/>
        <v>0</v>
      </c>
      <c r="Y797">
        <f>PMTable!P795</f>
        <v>0.89877968343967785</v>
      </c>
      <c r="Z797">
        <f t="shared" si="153"/>
        <v>0</v>
      </c>
      <c r="AA797">
        <f>PMTable!Q795</f>
        <v>0.90650169966308691</v>
      </c>
      <c r="AB797">
        <f t="shared" si="154"/>
        <v>0</v>
      </c>
      <c r="AC797">
        <f>PMTable!R795</f>
        <v>1</v>
      </c>
      <c r="AD797">
        <f t="shared" si="155"/>
        <v>0</v>
      </c>
    </row>
    <row r="798" spans="2:30" x14ac:dyDescent="0.25">
      <c r="B798">
        <v>793</v>
      </c>
      <c r="C798">
        <f>PMTable!W796</f>
        <v>2300</v>
      </c>
      <c r="D798">
        <f t="shared" si="144"/>
        <v>1</v>
      </c>
      <c r="E798">
        <f>PMTable!X796</f>
        <v>3600</v>
      </c>
      <c r="F798">
        <f t="shared" si="145"/>
        <v>1</v>
      </c>
      <c r="G798">
        <f>PMTable!Y796</f>
        <v>1800</v>
      </c>
      <c r="H798">
        <f t="shared" si="146"/>
        <v>1</v>
      </c>
      <c r="I798">
        <f>PMTable!Z796</f>
        <v>3600</v>
      </c>
      <c r="J798">
        <f t="shared" si="147"/>
        <v>1</v>
      </c>
      <c r="L798">
        <v>793</v>
      </c>
      <c r="M798">
        <f>PMTable!AE796</f>
        <v>81.437463637506227</v>
      </c>
      <c r="N798">
        <f t="shared" si="148"/>
        <v>0</v>
      </c>
      <c r="O798">
        <f>PMTable!AF796</f>
        <v>32</v>
      </c>
      <c r="P798">
        <f t="shared" si="149"/>
        <v>1</v>
      </c>
      <c r="Q798">
        <f>PMTable!AG796</f>
        <v>15.422994362139095</v>
      </c>
      <c r="R798">
        <f t="shared" si="150"/>
        <v>1</v>
      </c>
      <c r="S798">
        <f>PMTable!AH796</f>
        <v>5.1165838977690274</v>
      </c>
      <c r="T798">
        <f t="shared" si="151"/>
        <v>1</v>
      </c>
      <c r="V798">
        <v>793</v>
      </c>
      <c r="W798">
        <f>PMTable!O796</f>
        <v>0.61937463220087896</v>
      </c>
      <c r="X798">
        <f t="shared" si="152"/>
        <v>1</v>
      </c>
      <c r="Y798">
        <f>PMTable!P796</f>
        <v>0.91270388012760939</v>
      </c>
      <c r="Z798">
        <f t="shared" si="153"/>
        <v>0</v>
      </c>
      <c r="AA798">
        <f>PMTable!Q796</f>
        <v>0.95681630467328327</v>
      </c>
      <c r="AB798">
        <f t="shared" si="154"/>
        <v>0</v>
      </c>
      <c r="AC798">
        <f>PMTable!R796</f>
        <v>0.98799822780637503</v>
      </c>
      <c r="AD798">
        <f t="shared" si="155"/>
        <v>0</v>
      </c>
    </row>
    <row r="799" spans="2:30" x14ac:dyDescent="0.25">
      <c r="B799">
        <v>794</v>
      </c>
      <c r="C799">
        <f>PMTable!W797</f>
        <v>1250</v>
      </c>
      <c r="D799">
        <f t="shared" si="144"/>
        <v>1</v>
      </c>
      <c r="E799">
        <f>PMTable!X797</f>
        <v>2600</v>
      </c>
      <c r="F799">
        <f t="shared" si="145"/>
        <v>1</v>
      </c>
      <c r="G799">
        <f>PMTable!Y797</f>
        <v>3400</v>
      </c>
      <c r="H799">
        <f t="shared" si="146"/>
        <v>1</v>
      </c>
      <c r="I799">
        <f>PMTable!Z797</f>
        <v>5800</v>
      </c>
      <c r="J799">
        <f t="shared" si="147"/>
        <v>0</v>
      </c>
      <c r="L799">
        <v>794</v>
      </c>
      <c r="M799">
        <f>PMTable!AE797</f>
        <v>14</v>
      </c>
      <c r="N799">
        <f t="shared" si="148"/>
        <v>1</v>
      </c>
      <c r="O799">
        <f>PMTable!AF797</f>
        <v>31.247717857670992</v>
      </c>
      <c r="P799">
        <f t="shared" si="149"/>
        <v>1</v>
      </c>
      <c r="Q799">
        <f>PMTable!AG797</f>
        <v>67.730910995090881</v>
      </c>
      <c r="R799">
        <f t="shared" si="150"/>
        <v>0</v>
      </c>
      <c r="S799">
        <f>PMTable!AH797</f>
        <v>17.337422667864029</v>
      </c>
      <c r="T799">
        <f t="shared" si="151"/>
        <v>1</v>
      </c>
      <c r="V799">
        <v>794</v>
      </c>
      <c r="W799">
        <f>PMTable!O797</f>
        <v>0.85564344713583973</v>
      </c>
      <c r="X799">
        <f t="shared" si="152"/>
        <v>0</v>
      </c>
      <c r="Y799">
        <f>PMTable!P797</f>
        <v>0.91016687774957694</v>
      </c>
      <c r="Z799">
        <f t="shared" si="153"/>
        <v>0</v>
      </c>
      <c r="AA799">
        <f>PMTable!Q797</f>
        <v>0.79101038075702268</v>
      </c>
      <c r="AB799">
        <f t="shared" si="154"/>
        <v>0</v>
      </c>
      <c r="AC799">
        <f>PMTable!R797</f>
        <v>0.95480675205286603</v>
      </c>
      <c r="AD799">
        <f t="shared" si="155"/>
        <v>0</v>
      </c>
    </row>
    <row r="800" spans="2:30" x14ac:dyDescent="0.25">
      <c r="B800">
        <v>795</v>
      </c>
      <c r="C800">
        <f>PMTable!W798</f>
        <v>1100</v>
      </c>
      <c r="D800">
        <f t="shared" si="144"/>
        <v>1</v>
      </c>
      <c r="E800">
        <f>PMTable!X798</f>
        <v>2600</v>
      </c>
      <c r="F800">
        <f t="shared" si="145"/>
        <v>1</v>
      </c>
      <c r="G800">
        <f>PMTable!Y798</f>
        <v>1800</v>
      </c>
      <c r="H800">
        <f t="shared" si="146"/>
        <v>1</v>
      </c>
      <c r="I800">
        <f>PMTable!Z798</f>
        <v>2500</v>
      </c>
      <c r="J800">
        <f t="shared" si="147"/>
        <v>1</v>
      </c>
      <c r="L800">
        <v>795</v>
      </c>
      <c r="M800">
        <f>PMTable!AE798</f>
        <v>24.098496080407465</v>
      </c>
      <c r="N800">
        <f t="shared" si="148"/>
        <v>1</v>
      </c>
      <c r="O800">
        <f>PMTable!AF798</f>
        <v>34.199483734674416</v>
      </c>
      <c r="P800">
        <f t="shared" si="149"/>
        <v>1</v>
      </c>
      <c r="Q800">
        <f>PMTable!AG798</f>
        <v>22.759583241448752</v>
      </c>
      <c r="R800">
        <f t="shared" si="150"/>
        <v>1</v>
      </c>
      <c r="S800">
        <f>PMTable!AH798</f>
        <v>0</v>
      </c>
      <c r="T800">
        <f t="shared" si="151"/>
        <v>1</v>
      </c>
      <c r="V800">
        <v>795</v>
      </c>
      <c r="W800">
        <f>PMTable!O798</f>
        <v>0.85169955923420904</v>
      </c>
      <c r="X800">
        <f t="shared" si="152"/>
        <v>0</v>
      </c>
      <c r="Y800">
        <f>PMTable!P798</f>
        <v>0.90352435986022372</v>
      </c>
      <c r="Z800">
        <f t="shared" si="153"/>
        <v>0</v>
      </c>
      <c r="AA800">
        <f>PMTable!Q798</f>
        <v>0.95546872723725917</v>
      </c>
      <c r="AB800">
        <f t="shared" si="154"/>
        <v>0</v>
      </c>
      <c r="AC800">
        <f>PMTable!R798</f>
        <v>1</v>
      </c>
      <c r="AD800">
        <f t="shared" si="155"/>
        <v>0</v>
      </c>
    </row>
    <row r="801" spans="2:30" x14ac:dyDescent="0.25">
      <c r="B801">
        <v>796</v>
      </c>
      <c r="C801">
        <f>PMTable!W799</f>
        <v>1550</v>
      </c>
      <c r="D801">
        <f t="shared" si="144"/>
        <v>1</v>
      </c>
      <c r="E801">
        <f>PMTable!X799</f>
        <v>4400</v>
      </c>
      <c r="F801">
        <f t="shared" si="145"/>
        <v>1</v>
      </c>
      <c r="G801">
        <f>PMTable!Y799</f>
        <v>3400</v>
      </c>
      <c r="H801">
        <f t="shared" si="146"/>
        <v>1</v>
      </c>
      <c r="I801">
        <f>PMTable!Z799</f>
        <v>4700</v>
      </c>
      <c r="J801">
        <f t="shared" si="147"/>
        <v>1</v>
      </c>
      <c r="L801">
        <v>796</v>
      </c>
      <c r="M801">
        <f>PMTable!AE799</f>
        <v>25.235900534653332</v>
      </c>
      <c r="N801">
        <f t="shared" si="148"/>
        <v>1</v>
      </c>
      <c r="O801">
        <f>PMTable!AF799</f>
        <v>43.58193166669443</v>
      </c>
      <c r="P801">
        <f t="shared" si="149"/>
        <v>1</v>
      </c>
      <c r="Q801">
        <f>PMTable!AG799</f>
        <v>72.453567649749615</v>
      </c>
      <c r="R801">
        <f t="shared" si="150"/>
        <v>0</v>
      </c>
      <c r="S801">
        <f>PMTable!AH799</f>
        <v>11.629274260342399</v>
      </c>
      <c r="T801">
        <f t="shared" si="151"/>
        <v>1</v>
      </c>
      <c r="V801">
        <v>796</v>
      </c>
      <c r="W801">
        <f>PMTable!O799</f>
        <v>0.775596987146845</v>
      </c>
      <c r="X801">
        <f t="shared" si="152"/>
        <v>0</v>
      </c>
      <c r="Y801">
        <f>PMTable!P799</f>
        <v>0.81336251828340855</v>
      </c>
      <c r="Z801">
        <f t="shared" si="153"/>
        <v>0</v>
      </c>
      <c r="AA801">
        <f>PMTable!Q799</f>
        <v>0.80286804428976888</v>
      </c>
      <c r="AB801">
        <f t="shared" si="154"/>
        <v>0</v>
      </c>
      <c r="AC801">
        <f>PMTable!R799</f>
        <v>0.97020065180549153</v>
      </c>
      <c r="AD801">
        <f t="shared" si="155"/>
        <v>0</v>
      </c>
    </row>
    <row r="802" spans="2:30" x14ac:dyDescent="0.25">
      <c r="B802">
        <v>797</v>
      </c>
      <c r="C802">
        <f>PMTable!W800</f>
        <v>1550</v>
      </c>
      <c r="D802">
        <f t="shared" si="144"/>
        <v>1</v>
      </c>
      <c r="E802">
        <f>PMTable!X800</f>
        <v>3200</v>
      </c>
      <c r="F802">
        <f t="shared" si="145"/>
        <v>1</v>
      </c>
      <c r="G802">
        <f>PMTable!Y800</f>
        <v>2600</v>
      </c>
      <c r="H802">
        <f t="shared" si="146"/>
        <v>1</v>
      </c>
      <c r="I802">
        <f>PMTable!Z800</f>
        <v>4700</v>
      </c>
      <c r="J802">
        <f t="shared" si="147"/>
        <v>1</v>
      </c>
      <c r="L802">
        <v>797</v>
      </c>
      <c r="M802">
        <f>PMTable!AE800</f>
        <v>59.667012184688531</v>
      </c>
      <c r="N802">
        <f t="shared" si="148"/>
        <v>0</v>
      </c>
      <c r="O802">
        <f>PMTable!AF800</f>
        <v>30.420830117596701</v>
      </c>
      <c r="P802">
        <f t="shared" si="149"/>
        <v>1</v>
      </c>
      <c r="Q802">
        <f>PMTable!AG800</f>
        <v>24.737944534301452</v>
      </c>
      <c r="R802">
        <f t="shared" si="150"/>
        <v>1</v>
      </c>
      <c r="S802">
        <f>PMTable!AH800</f>
        <v>11.692786882800245</v>
      </c>
      <c r="T802">
        <f t="shared" si="151"/>
        <v>1</v>
      </c>
      <c r="V802">
        <v>797</v>
      </c>
      <c r="W802">
        <f>PMTable!O800</f>
        <v>0.75581772516555268</v>
      </c>
      <c r="X802">
        <f t="shared" si="152"/>
        <v>0</v>
      </c>
      <c r="Y802">
        <f>PMTable!P800</f>
        <v>0.89628424806183848</v>
      </c>
      <c r="Z802">
        <f t="shared" si="153"/>
        <v>0</v>
      </c>
      <c r="AA802">
        <f>PMTable!Q800</f>
        <v>0.92728538916005587</v>
      </c>
      <c r="AB802">
        <f t="shared" si="154"/>
        <v>0</v>
      </c>
      <c r="AC802">
        <f>PMTable!R800</f>
        <v>0.96820518606648642</v>
      </c>
      <c r="AD802">
        <f t="shared" si="155"/>
        <v>0</v>
      </c>
    </row>
    <row r="803" spans="2:30" x14ac:dyDescent="0.25">
      <c r="B803">
        <v>798</v>
      </c>
      <c r="C803">
        <f>PMTable!W801</f>
        <v>1250</v>
      </c>
      <c r="D803">
        <f t="shared" si="144"/>
        <v>1</v>
      </c>
      <c r="E803">
        <f>PMTable!X801</f>
        <v>2400</v>
      </c>
      <c r="F803">
        <f t="shared" si="145"/>
        <v>1</v>
      </c>
      <c r="G803">
        <f>PMTable!Y801</f>
        <v>3000</v>
      </c>
      <c r="H803">
        <f t="shared" si="146"/>
        <v>1</v>
      </c>
      <c r="I803">
        <f>PMTable!Z801</f>
        <v>3600</v>
      </c>
      <c r="J803">
        <f t="shared" si="147"/>
        <v>1</v>
      </c>
      <c r="L803">
        <v>798</v>
      </c>
      <c r="M803">
        <f>PMTable!AE801</f>
        <v>36.69487601890259</v>
      </c>
      <c r="N803">
        <f t="shared" si="148"/>
        <v>1</v>
      </c>
      <c r="O803">
        <f>PMTable!AF801</f>
        <v>28.540503987994171</v>
      </c>
      <c r="P803">
        <f t="shared" si="149"/>
        <v>1</v>
      </c>
      <c r="Q803">
        <f>PMTable!AG801</f>
        <v>63.805756023483596</v>
      </c>
      <c r="R803">
        <f t="shared" si="150"/>
        <v>0</v>
      </c>
      <c r="S803">
        <f>PMTable!AH801</f>
        <v>2</v>
      </c>
      <c r="T803">
        <f t="shared" si="151"/>
        <v>1</v>
      </c>
      <c r="V803">
        <v>798</v>
      </c>
      <c r="W803">
        <f>PMTable!O801</f>
        <v>0.81107989327424801</v>
      </c>
      <c r="X803">
        <f t="shared" si="152"/>
        <v>0</v>
      </c>
      <c r="Y803">
        <f>PMTable!P801</f>
        <v>0.92194635751355369</v>
      </c>
      <c r="Z803">
        <f t="shared" si="153"/>
        <v>0</v>
      </c>
      <c r="AA803">
        <f>PMTable!Q801</f>
        <v>0.85559811759064308</v>
      </c>
      <c r="AB803">
        <f t="shared" si="154"/>
        <v>0</v>
      </c>
      <c r="AC803">
        <f>PMTable!R801</f>
        <v>0.98996856974392311</v>
      </c>
      <c r="AD803">
        <f t="shared" si="155"/>
        <v>0</v>
      </c>
    </row>
    <row r="804" spans="2:30" x14ac:dyDescent="0.25">
      <c r="B804">
        <v>799</v>
      </c>
      <c r="C804">
        <f>PMTable!W802</f>
        <v>2000</v>
      </c>
      <c r="D804">
        <f t="shared" si="144"/>
        <v>1</v>
      </c>
      <c r="E804">
        <f>PMTable!X802</f>
        <v>2400</v>
      </c>
      <c r="F804">
        <f t="shared" si="145"/>
        <v>1</v>
      </c>
      <c r="G804">
        <f>PMTable!Y802</f>
        <v>2600</v>
      </c>
      <c r="H804">
        <f t="shared" si="146"/>
        <v>1</v>
      </c>
      <c r="I804">
        <f>PMTable!Z802</f>
        <v>3600</v>
      </c>
      <c r="J804">
        <f t="shared" si="147"/>
        <v>1</v>
      </c>
      <c r="L804">
        <v>799</v>
      </c>
      <c r="M804">
        <f>PMTable!AE802</f>
        <v>64.412862152961367</v>
      </c>
      <c r="N804">
        <f t="shared" si="148"/>
        <v>0</v>
      </c>
      <c r="O804">
        <f>PMTable!AF802</f>
        <v>39.327977055676456</v>
      </c>
      <c r="P804">
        <f t="shared" si="149"/>
        <v>1</v>
      </c>
      <c r="Q804">
        <f>PMTable!AG802</f>
        <v>61.19655060923165</v>
      </c>
      <c r="R804">
        <f t="shared" si="150"/>
        <v>0</v>
      </c>
      <c r="S804">
        <f>PMTable!AH802</f>
        <v>2</v>
      </c>
      <c r="T804">
        <f t="shared" si="151"/>
        <v>1</v>
      </c>
      <c r="V804">
        <v>799</v>
      </c>
      <c r="W804">
        <f>PMTable!O802</f>
        <v>0.71340472674657007</v>
      </c>
      <c r="X804">
        <f t="shared" si="152"/>
        <v>0</v>
      </c>
      <c r="Y804">
        <f>PMTable!P802</f>
        <v>0.8735214202697541</v>
      </c>
      <c r="Z804">
        <f t="shared" si="153"/>
        <v>0</v>
      </c>
      <c r="AA804">
        <f>PMTable!Q802</f>
        <v>0.87508262172421636</v>
      </c>
      <c r="AB804">
        <f t="shared" si="154"/>
        <v>0</v>
      </c>
      <c r="AC804">
        <f>PMTable!R802</f>
        <v>0.98811261063627176</v>
      </c>
      <c r="AD804">
        <f t="shared" si="155"/>
        <v>0</v>
      </c>
    </row>
    <row r="805" spans="2:30" x14ac:dyDescent="0.25">
      <c r="B805">
        <v>800</v>
      </c>
      <c r="C805">
        <f>PMTable!W803</f>
        <v>2300</v>
      </c>
      <c r="D805">
        <f t="shared" si="144"/>
        <v>1</v>
      </c>
      <c r="E805">
        <f>PMTable!X803</f>
        <v>1800</v>
      </c>
      <c r="F805">
        <f t="shared" si="145"/>
        <v>1</v>
      </c>
      <c r="G805">
        <f>PMTable!Y803</f>
        <v>3400</v>
      </c>
      <c r="H805">
        <f t="shared" si="146"/>
        <v>1</v>
      </c>
      <c r="I805">
        <f>PMTable!Z803</f>
        <v>2500</v>
      </c>
      <c r="J805">
        <f t="shared" si="147"/>
        <v>1</v>
      </c>
      <c r="L805">
        <v>800</v>
      </c>
      <c r="M805">
        <f>PMTable!AE803</f>
        <v>130.73524720181064</v>
      </c>
      <c r="N805">
        <f t="shared" si="148"/>
        <v>0</v>
      </c>
      <c r="O805">
        <f>PMTable!AF803</f>
        <v>37.306977013453654</v>
      </c>
      <c r="P805">
        <f t="shared" si="149"/>
        <v>1</v>
      </c>
      <c r="Q805">
        <f>PMTable!AG803</f>
        <v>56.618677069051117</v>
      </c>
      <c r="R805">
        <f t="shared" si="150"/>
        <v>0</v>
      </c>
      <c r="S805">
        <f>PMTable!AH803</f>
        <v>0</v>
      </c>
      <c r="T805">
        <f t="shared" si="151"/>
        <v>1</v>
      </c>
      <c r="V805">
        <v>800</v>
      </c>
      <c r="W805">
        <f>PMTable!O803</f>
        <v>0.63259853171611358</v>
      </c>
      <c r="X805">
        <f t="shared" si="152"/>
        <v>1</v>
      </c>
      <c r="Y805">
        <f>PMTable!P803</f>
        <v>0.92489911350956389</v>
      </c>
      <c r="Z805">
        <f t="shared" si="153"/>
        <v>0</v>
      </c>
      <c r="AA805">
        <f>PMTable!Q803</f>
        <v>0.83561992509794025</v>
      </c>
      <c r="AB805">
        <f t="shared" si="154"/>
        <v>0</v>
      </c>
      <c r="AC805">
        <f>PMTable!R803</f>
        <v>1</v>
      </c>
      <c r="AD805">
        <f t="shared" si="155"/>
        <v>0</v>
      </c>
    </row>
    <row r="806" spans="2:30" x14ac:dyDescent="0.25">
      <c r="B806">
        <v>801</v>
      </c>
      <c r="C806">
        <f>PMTable!W804</f>
        <v>1850</v>
      </c>
      <c r="D806">
        <f t="shared" si="144"/>
        <v>1</v>
      </c>
      <c r="E806">
        <f>PMTable!X804</f>
        <v>2000</v>
      </c>
      <c r="F806">
        <f t="shared" si="145"/>
        <v>1</v>
      </c>
      <c r="G806">
        <f>PMTable!Y804</f>
        <v>1400</v>
      </c>
      <c r="H806">
        <f t="shared" si="146"/>
        <v>1</v>
      </c>
      <c r="I806">
        <f>PMTable!Z804</f>
        <v>2500</v>
      </c>
      <c r="J806">
        <f t="shared" si="147"/>
        <v>1</v>
      </c>
      <c r="L806">
        <v>801</v>
      </c>
      <c r="M806">
        <f>PMTable!AE804</f>
        <v>98.878989779305527</v>
      </c>
      <c r="N806">
        <f t="shared" si="148"/>
        <v>0</v>
      </c>
      <c r="O806">
        <f>PMTable!AF804</f>
        <v>42.012364671219544</v>
      </c>
      <c r="P806">
        <f t="shared" si="149"/>
        <v>1</v>
      </c>
      <c r="Q806">
        <f>PMTable!AG804</f>
        <v>9.0756669853854675</v>
      </c>
      <c r="R806">
        <f t="shared" si="150"/>
        <v>1</v>
      </c>
      <c r="S806">
        <f>PMTable!AH804</f>
        <v>0</v>
      </c>
      <c r="T806">
        <f t="shared" si="151"/>
        <v>1</v>
      </c>
      <c r="V806">
        <v>801</v>
      </c>
      <c r="W806">
        <f>PMTable!O804</f>
        <v>0.71219945591241007</v>
      </c>
      <c r="X806">
        <f t="shared" si="152"/>
        <v>0</v>
      </c>
      <c r="Y806">
        <f>PMTable!P804</f>
        <v>0.91846445879523009</v>
      </c>
      <c r="Z806">
        <f t="shared" si="153"/>
        <v>0</v>
      </c>
      <c r="AA806">
        <f>PMTable!Q804</f>
        <v>0.97138698816314895</v>
      </c>
      <c r="AB806">
        <f t="shared" si="154"/>
        <v>0</v>
      </c>
      <c r="AC806">
        <f>PMTable!R804</f>
        <v>1</v>
      </c>
      <c r="AD806">
        <f t="shared" si="155"/>
        <v>0</v>
      </c>
    </row>
    <row r="807" spans="2:30" x14ac:dyDescent="0.25">
      <c r="B807">
        <v>802</v>
      </c>
      <c r="C807">
        <f>PMTable!W805</f>
        <v>1550</v>
      </c>
      <c r="D807">
        <f t="shared" si="144"/>
        <v>1</v>
      </c>
      <c r="E807">
        <f>PMTable!X805</f>
        <v>2800</v>
      </c>
      <c r="F807">
        <f t="shared" si="145"/>
        <v>1</v>
      </c>
      <c r="G807">
        <f>PMTable!Y805</f>
        <v>2200</v>
      </c>
      <c r="H807">
        <f t="shared" si="146"/>
        <v>1</v>
      </c>
      <c r="I807">
        <f>PMTable!Z805</f>
        <v>2500</v>
      </c>
      <c r="J807">
        <f t="shared" si="147"/>
        <v>1</v>
      </c>
      <c r="L807">
        <v>802</v>
      </c>
      <c r="M807">
        <f>PMTable!AE805</f>
        <v>64.006831257795298</v>
      </c>
      <c r="N807">
        <f t="shared" si="148"/>
        <v>0</v>
      </c>
      <c r="O807">
        <f>PMTable!AF805</f>
        <v>32.210236011041488</v>
      </c>
      <c r="P807">
        <f t="shared" si="149"/>
        <v>1</v>
      </c>
      <c r="Q807">
        <f>PMTable!AG805</f>
        <v>19.725396619457644</v>
      </c>
      <c r="R807">
        <f t="shared" si="150"/>
        <v>1</v>
      </c>
      <c r="S807">
        <f>PMTable!AH805</f>
        <v>0</v>
      </c>
      <c r="T807">
        <f t="shared" si="151"/>
        <v>1</v>
      </c>
      <c r="V807">
        <v>802</v>
      </c>
      <c r="W807">
        <f>PMTable!O805</f>
        <v>0.74986532793269478</v>
      </c>
      <c r="X807">
        <f t="shared" si="152"/>
        <v>0</v>
      </c>
      <c r="Y807">
        <f>PMTable!P805</f>
        <v>0.86184410588888594</v>
      </c>
      <c r="Z807">
        <f t="shared" si="153"/>
        <v>0</v>
      </c>
      <c r="AA807">
        <f>PMTable!Q805</f>
        <v>0.92313935796939828</v>
      </c>
      <c r="AB807">
        <f t="shared" si="154"/>
        <v>0</v>
      </c>
      <c r="AC807">
        <f>PMTable!R805</f>
        <v>1</v>
      </c>
      <c r="AD807">
        <f t="shared" si="155"/>
        <v>0</v>
      </c>
    </row>
    <row r="808" spans="2:30" x14ac:dyDescent="0.25">
      <c r="B808">
        <v>803</v>
      </c>
      <c r="C808">
        <f>PMTable!W806</f>
        <v>2600</v>
      </c>
      <c r="D808">
        <f t="shared" si="144"/>
        <v>1</v>
      </c>
      <c r="E808">
        <f>PMTable!X806</f>
        <v>2600</v>
      </c>
      <c r="F808">
        <f t="shared" si="145"/>
        <v>1</v>
      </c>
      <c r="G808">
        <f>PMTable!Y806</f>
        <v>4600</v>
      </c>
      <c r="H808">
        <f t="shared" si="146"/>
        <v>1</v>
      </c>
      <c r="I808">
        <f>PMTable!Z806</f>
        <v>2500</v>
      </c>
      <c r="J808">
        <f t="shared" si="147"/>
        <v>1</v>
      </c>
      <c r="L808">
        <v>803</v>
      </c>
      <c r="M808">
        <f>PMTable!AE806</f>
        <v>90.078800873005264</v>
      </c>
      <c r="N808">
        <f t="shared" si="148"/>
        <v>0</v>
      </c>
      <c r="O808">
        <f>PMTable!AF806</f>
        <v>49.84215698649669</v>
      </c>
      <c r="P808">
        <f t="shared" si="149"/>
        <v>1</v>
      </c>
      <c r="Q808">
        <f>PMTable!AG806</f>
        <v>109.75425532821609</v>
      </c>
      <c r="R808">
        <f t="shared" si="150"/>
        <v>0</v>
      </c>
      <c r="S808">
        <f>PMTable!AH806</f>
        <v>0</v>
      </c>
      <c r="T808">
        <f t="shared" si="151"/>
        <v>1</v>
      </c>
      <c r="V808">
        <v>803</v>
      </c>
      <c r="W808">
        <f>PMTable!O806</f>
        <v>0.63003353236645643</v>
      </c>
      <c r="X808">
        <f t="shared" si="152"/>
        <v>1</v>
      </c>
      <c r="Y808">
        <f>PMTable!P806</f>
        <v>0.91035554081710146</v>
      </c>
      <c r="Z808">
        <f t="shared" si="153"/>
        <v>0</v>
      </c>
      <c r="AA808">
        <f>PMTable!Q806</f>
        <v>0.70990073546357524</v>
      </c>
      <c r="AB808">
        <f t="shared" si="154"/>
        <v>0</v>
      </c>
      <c r="AC808">
        <f>PMTable!R806</f>
        <v>1</v>
      </c>
      <c r="AD808">
        <f t="shared" si="155"/>
        <v>0</v>
      </c>
    </row>
    <row r="809" spans="2:30" x14ac:dyDescent="0.25">
      <c r="B809">
        <v>804</v>
      </c>
      <c r="C809">
        <f>PMTable!W807</f>
        <v>2450</v>
      </c>
      <c r="D809">
        <f t="shared" si="144"/>
        <v>1</v>
      </c>
      <c r="E809">
        <f>PMTable!X807</f>
        <v>1800</v>
      </c>
      <c r="F809">
        <f t="shared" si="145"/>
        <v>1</v>
      </c>
      <c r="G809">
        <f>PMTable!Y807</f>
        <v>1400</v>
      </c>
      <c r="H809">
        <f t="shared" si="146"/>
        <v>1</v>
      </c>
      <c r="I809">
        <f>PMTable!Z807</f>
        <v>2500</v>
      </c>
      <c r="J809">
        <f t="shared" si="147"/>
        <v>1</v>
      </c>
      <c r="L809">
        <v>804</v>
      </c>
      <c r="M809">
        <f>PMTable!AE807</f>
        <v>149.44746996537367</v>
      </c>
      <c r="N809">
        <f t="shared" si="148"/>
        <v>0</v>
      </c>
      <c r="O809">
        <f>PMTable!AF807</f>
        <v>25.759717988334256</v>
      </c>
      <c r="P809">
        <f t="shared" si="149"/>
        <v>1</v>
      </c>
      <c r="Q809">
        <f>PMTable!AG807</f>
        <v>9.5028720413076169</v>
      </c>
      <c r="R809">
        <f t="shared" si="150"/>
        <v>1</v>
      </c>
      <c r="S809">
        <f>PMTable!AH807</f>
        <v>0</v>
      </c>
      <c r="T809">
        <f t="shared" si="151"/>
        <v>1</v>
      </c>
      <c r="V809">
        <v>804</v>
      </c>
      <c r="W809">
        <f>PMTable!O807</f>
        <v>0.60259976171258867</v>
      </c>
      <c r="X809">
        <f t="shared" si="152"/>
        <v>1</v>
      </c>
      <c r="Y809">
        <f>PMTable!P807</f>
        <v>0.93241012312010407</v>
      </c>
      <c r="Z809">
        <f t="shared" si="153"/>
        <v>0</v>
      </c>
      <c r="AA809">
        <f>PMTable!Q807</f>
        <v>0.96958735577412025</v>
      </c>
      <c r="AB809">
        <f t="shared" si="154"/>
        <v>0</v>
      </c>
      <c r="AC809">
        <f>PMTable!R807</f>
        <v>1</v>
      </c>
      <c r="AD809">
        <f t="shared" si="155"/>
        <v>0</v>
      </c>
    </row>
    <row r="810" spans="2:30" x14ac:dyDescent="0.25">
      <c r="B810">
        <v>805</v>
      </c>
      <c r="C810">
        <f>PMTable!W808</f>
        <v>3650</v>
      </c>
      <c r="D810">
        <f t="shared" si="144"/>
        <v>1</v>
      </c>
      <c r="E810">
        <f>PMTable!X808</f>
        <v>4000</v>
      </c>
      <c r="F810">
        <f t="shared" si="145"/>
        <v>1</v>
      </c>
      <c r="G810">
        <f>PMTable!Y808</f>
        <v>1800</v>
      </c>
      <c r="H810">
        <f t="shared" si="146"/>
        <v>1</v>
      </c>
      <c r="I810">
        <f>PMTable!Z808</f>
        <v>3600</v>
      </c>
      <c r="J810">
        <f t="shared" si="147"/>
        <v>1</v>
      </c>
      <c r="L810">
        <v>805</v>
      </c>
      <c r="M810">
        <f>PMTable!AE808</f>
        <v>164.26947374131163</v>
      </c>
      <c r="N810">
        <f t="shared" si="148"/>
        <v>0</v>
      </c>
      <c r="O810">
        <f>PMTable!AF808</f>
        <v>61.050493091879112</v>
      </c>
      <c r="P810">
        <f t="shared" si="149"/>
        <v>0</v>
      </c>
      <c r="Q810">
        <f>PMTable!AG808</f>
        <v>20.609563914133599</v>
      </c>
      <c r="R810">
        <f t="shared" si="150"/>
        <v>1</v>
      </c>
      <c r="S810">
        <f>PMTable!AH808</f>
        <v>4.6078553403114286</v>
      </c>
      <c r="T810">
        <f t="shared" si="151"/>
        <v>1</v>
      </c>
      <c r="V810">
        <v>805</v>
      </c>
      <c r="W810">
        <f>PMTable!O808</f>
        <v>0.4498400032764206</v>
      </c>
      <c r="X810">
        <f t="shared" si="152"/>
        <v>1</v>
      </c>
      <c r="Y810">
        <f>PMTable!P808</f>
        <v>0.82436711562589726</v>
      </c>
      <c r="Z810">
        <f t="shared" si="153"/>
        <v>0</v>
      </c>
      <c r="AA810">
        <f>PMTable!Q808</f>
        <v>0.94892793081365168</v>
      </c>
      <c r="AB810">
        <f t="shared" si="154"/>
        <v>0</v>
      </c>
      <c r="AC810">
        <f>PMTable!R808</f>
        <v>0.98613902830775957</v>
      </c>
      <c r="AD810">
        <f t="shared" si="155"/>
        <v>0</v>
      </c>
    </row>
    <row r="811" spans="2:30" x14ac:dyDescent="0.25">
      <c r="B811">
        <v>806</v>
      </c>
      <c r="C811">
        <f>PMTable!W809</f>
        <v>1850</v>
      </c>
      <c r="D811">
        <f t="shared" si="144"/>
        <v>1</v>
      </c>
      <c r="E811">
        <f>PMTable!X809</f>
        <v>3200</v>
      </c>
      <c r="F811">
        <f t="shared" si="145"/>
        <v>1</v>
      </c>
      <c r="G811">
        <f>PMTable!Y809</f>
        <v>2600</v>
      </c>
      <c r="H811">
        <f t="shared" si="146"/>
        <v>1</v>
      </c>
      <c r="I811">
        <f>PMTable!Z809</f>
        <v>4700</v>
      </c>
      <c r="J811">
        <f t="shared" si="147"/>
        <v>1</v>
      </c>
      <c r="L811">
        <v>806</v>
      </c>
      <c r="M811">
        <f>PMTable!AE809</f>
        <v>26.634727966334665</v>
      </c>
      <c r="N811">
        <f t="shared" si="148"/>
        <v>1</v>
      </c>
      <c r="O811">
        <f>PMTable!AF809</f>
        <v>28</v>
      </c>
      <c r="P811">
        <f t="shared" si="149"/>
        <v>1</v>
      </c>
      <c r="Q811">
        <f>PMTable!AG809</f>
        <v>36.034211218878198</v>
      </c>
      <c r="R811">
        <f t="shared" si="150"/>
        <v>1</v>
      </c>
      <c r="S811">
        <f>PMTable!AH809</f>
        <v>9.8126239458174958</v>
      </c>
      <c r="T811">
        <f t="shared" si="151"/>
        <v>1</v>
      </c>
      <c r="V811">
        <v>806</v>
      </c>
      <c r="W811">
        <f>PMTable!O809</f>
        <v>0.79363275126925781</v>
      </c>
      <c r="X811">
        <f t="shared" si="152"/>
        <v>0</v>
      </c>
      <c r="Y811">
        <f>PMTable!P809</f>
        <v>0.92277098438878669</v>
      </c>
      <c r="Z811">
        <f t="shared" si="153"/>
        <v>0</v>
      </c>
      <c r="AA811">
        <f>PMTable!Q809</f>
        <v>0.92381215701487018</v>
      </c>
      <c r="AB811">
        <f t="shared" si="154"/>
        <v>0</v>
      </c>
      <c r="AC811">
        <f>PMTable!R809</f>
        <v>0.97003514356705156</v>
      </c>
      <c r="AD811">
        <f t="shared" si="155"/>
        <v>0</v>
      </c>
    </row>
    <row r="812" spans="2:30" x14ac:dyDescent="0.25">
      <c r="B812">
        <v>807</v>
      </c>
      <c r="C812">
        <f>PMTable!W810</f>
        <v>1400</v>
      </c>
      <c r="D812">
        <f t="shared" si="144"/>
        <v>1</v>
      </c>
      <c r="E812">
        <f>PMTable!X810</f>
        <v>3200</v>
      </c>
      <c r="F812">
        <f t="shared" si="145"/>
        <v>1</v>
      </c>
      <c r="G812">
        <f>PMTable!Y810</f>
        <v>2200</v>
      </c>
      <c r="H812">
        <f t="shared" si="146"/>
        <v>1</v>
      </c>
      <c r="I812">
        <f>PMTable!Z810</f>
        <v>2500</v>
      </c>
      <c r="J812">
        <f t="shared" si="147"/>
        <v>1</v>
      </c>
      <c r="L812">
        <v>807</v>
      </c>
      <c r="M812">
        <f>PMTable!AE810</f>
        <v>46.737163078366493</v>
      </c>
      <c r="N812">
        <f t="shared" si="148"/>
        <v>1</v>
      </c>
      <c r="O812">
        <f>PMTable!AF810</f>
        <v>28</v>
      </c>
      <c r="P812">
        <f t="shared" si="149"/>
        <v>1</v>
      </c>
      <c r="Q812">
        <f>PMTable!AG810</f>
        <v>25.786691503498581</v>
      </c>
      <c r="R812">
        <f t="shared" si="150"/>
        <v>1</v>
      </c>
      <c r="S812">
        <f>PMTable!AH810</f>
        <v>0</v>
      </c>
      <c r="T812">
        <f t="shared" si="151"/>
        <v>1</v>
      </c>
      <c r="V812">
        <v>807</v>
      </c>
      <c r="W812">
        <f>PMTable!O810</f>
        <v>0.83789315128670427</v>
      </c>
      <c r="X812">
        <f t="shared" si="152"/>
        <v>0</v>
      </c>
      <c r="Y812">
        <f>PMTable!P810</f>
        <v>0.88964145648896853</v>
      </c>
      <c r="Z812">
        <f t="shared" si="153"/>
        <v>0</v>
      </c>
      <c r="AA812">
        <f>PMTable!Q810</f>
        <v>0.92638415813748665</v>
      </c>
      <c r="AB812">
        <f t="shared" si="154"/>
        <v>0</v>
      </c>
      <c r="AC812">
        <f>PMTable!R810</f>
        <v>1</v>
      </c>
      <c r="AD812">
        <f t="shared" si="155"/>
        <v>0</v>
      </c>
    </row>
    <row r="813" spans="2:30" x14ac:dyDescent="0.25">
      <c r="B813">
        <v>808</v>
      </c>
      <c r="C813">
        <f>PMTable!W811</f>
        <v>2000</v>
      </c>
      <c r="D813">
        <f t="shared" si="144"/>
        <v>1</v>
      </c>
      <c r="E813">
        <f>PMTable!X811</f>
        <v>1800</v>
      </c>
      <c r="F813">
        <f t="shared" si="145"/>
        <v>1</v>
      </c>
      <c r="G813">
        <f>PMTable!Y811</f>
        <v>2600</v>
      </c>
      <c r="H813">
        <f t="shared" si="146"/>
        <v>1</v>
      </c>
      <c r="I813">
        <f>PMTable!Z811</f>
        <v>2500</v>
      </c>
      <c r="J813">
        <f t="shared" si="147"/>
        <v>1</v>
      </c>
      <c r="L813">
        <v>808</v>
      </c>
      <c r="M813">
        <f>PMTable!AE811</f>
        <v>111.22126034916815</v>
      </c>
      <c r="N813">
        <f t="shared" si="148"/>
        <v>0</v>
      </c>
      <c r="O813">
        <f>PMTable!AF811</f>
        <v>17.124029132386191</v>
      </c>
      <c r="P813">
        <f t="shared" si="149"/>
        <v>1</v>
      </c>
      <c r="Q813">
        <f>PMTable!AG811</f>
        <v>26.752014972369302</v>
      </c>
      <c r="R813">
        <f t="shared" si="150"/>
        <v>1</v>
      </c>
      <c r="S813">
        <f>PMTable!AH811</f>
        <v>0</v>
      </c>
      <c r="T813">
        <f t="shared" si="151"/>
        <v>1</v>
      </c>
      <c r="V813">
        <v>808</v>
      </c>
      <c r="W813">
        <f>PMTable!O811</f>
        <v>0.71534411526459363</v>
      </c>
      <c r="X813">
        <f t="shared" si="152"/>
        <v>0</v>
      </c>
      <c r="Y813">
        <f>PMTable!P811</f>
        <v>0.90977047655788756</v>
      </c>
      <c r="Z813">
        <f t="shared" si="153"/>
        <v>0</v>
      </c>
      <c r="AA813">
        <f>PMTable!Q811</f>
        <v>0.91808216080767047</v>
      </c>
      <c r="AB813">
        <f t="shared" si="154"/>
        <v>0</v>
      </c>
      <c r="AC813">
        <f>PMTable!R811</f>
        <v>1</v>
      </c>
      <c r="AD813">
        <f t="shared" si="155"/>
        <v>0</v>
      </c>
    </row>
    <row r="814" spans="2:30" x14ac:dyDescent="0.25">
      <c r="B814">
        <v>809</v>
      </c>
      <c r="C814">
        <f>PMTable!W812</f>
        <v>1700</v>
      </c>
      <c r="D814">
        <f t="shared" si="144"/>
        <v>1</v>
      </c>
      <c r="E814">
        <f>PMTable!X812</f>
        <v>2600</v>
      </c>
      <c r="F814">
        <f t="shared" si="145"/>
        <v>1</v>
      </c>
      <c r="G814">
        <f>PMTable!Y812</f>
        <v>2600</v>
      </c>
      <c r="H814">
        <f t="shared" si="146"/>
        <v>1</v>
      </c>
      <c r="I814">
        <f>PMTable!Z812</f>
        <v>4700</v>
      </c>
      <c r="J814">
        <f t="shared" si="147"/>
        <v>1</v>
      </c>
      <c r="L814">
        <v>809</v>
      </c>
      <c r="M814">
        <f>PMTable!AE812</f>
        <v>55.619956148706137</v>
      </c>
      <c r="N814">
        <f t="shared" si="148"/>
        <v>0</v>
      </c>
      <c r="O814">
        <f>PMTable!AF812</f>
        <v>51.029150416712156</v>
      </c>
      <c r="P814">
        <f t="shared" si="149"/>
        <v>1</v>
      </c>
      <c r="Q814">
        <f>PMTable!AG812</f>
        <v>44.898874488778219</v>
      </c>
      <c r="R814">
        <f t="shared" si="150"/>
        <v>1</v>
      </c>
      <c r="S814">
        <f>PMTable!AH812</f>
        <v>10.738758796083266</v>
      </c>
      <c r="T814">
        <f t="shared" si="151"/>
        <v>1</v>
      </c>
      <c r="V814">
        <v>809</v>
      </c>
      <c r="W814">
        <f>PMTable!O812</f>
        <v>0.72626839044516345</v>
      </c>
      <c r="X814">
        <f t="shared" si="152"/>
        <v>0</v>
      </c>
      <c r="Y814">
        <f>PMTable!P812</f>
        <v>0.87555104602297118</v>
      </c>
      <c r="Z814">
        <f t="shared" si="153"/>
        <v>0</v>
      </c>
      <c r="AA814">
        <f>PMTable!Q812</f>
        <v>0.87777543176723316</v>
      </c>
      <c r="AB814">
        <f t="shared" si="154"/>
        <v>0</v>
      </c>
      <c r="AC814">
        <f>PMTable!R812</f>
        <v>0.97052009115061422</v>
      </c>
      <c r="AD814">
        <f t="shared" si="155"/>
        <v>0</v>
      </c>
    </row>
    <row r="815" spans="2:30" x14ac:dyDescent="0.25">
      <c r="B815">
        <v>810</v>
      </c>
      <c r="C815">
        <f>PMTable!W813</f>
        <v>2150</v>
      </c>
      <c r="D815">
        <f t="shared" si="144"/>
        <v>1</v>
      </c>
      <c r="E815">
        <f>PMTable!X813</f>
        <v>2000</v>
      </c>
      <c r="F815">
        <f t="shared" si="145"/>
        <v>1</v>
      </c>
      <c r="G815">
        <f>PMTable!Y813</f>
        <v>3400</v>
      </c>
      <c r="H815">
        <f t="shared" si="146"/>
        <v>1</v>
      </c>
      <c r="I815">
        <f>PMTable!Z813</f>
        <v>3600</v>
      </c>
      <c r="J815">
        <f t="shared" si="147"/>
        <v>1</v>
      </c>
      <c r="L815">
        <v>810</v>
      </c>
      <c r="M815">
        <f>PMTable!AE813</f>
        <v>117.17267246310584</v>
      </c>
      <c r="N815">
        <f t="shared" si="148"/>
        <v>0</v>
      </c>
      <c r="O815">
        <f>PMTable!AF813</f>
        <v>16</v>
      </c>
      <c r="P815">
        <f t="shared" si="149"/>
        <v>1</v>
      </c>
      <c r="Q815">
        <f>PMTable!AG813</f>
        <v>46.227227480891706</v>
      </c>
      <c r="R815">
        <f t="shared" si="150"/>
        <v>1</v>
      </c>
      <c r="S815">
        <f>PMTable!AH813</f>
        <v>3.7247807591061433</v>
      </c>
      <c r="T815">
        <f t="shared" si="151"/>
        <v>1</v>
      </c>
      <c r="V815">
        <v>810</v>
      </c>
      <c r="W815">
        <f>PMTable!O813</f>
        <v>0.65283153564717966</v>
      </c>
      <c r="X815">
        <f t="shared" si="152"/>
        <v>1</v>
      </c>
      <c r="Y815">
        <f>PMTable!P813</f>
        <v>0.90620534433733846</v>
      </c>
      <c r="Z815">
        <f t="shared" si="153"/>
        <v>0</v>
      </c>
      <c r="AA815">
        <f>PMTable!Q813</f>
        <v>0.82814966308947802</v>
      </c>
      <c r="AB815">
        <f t="shared" si="154"/>
        <v>0</v>
      </c>
      <c r="AC815">
        <f>PMTable!R813</f>
        <v>0.99085858503804247</v>
      </c>
      <c r="AD815">
        <f t="shared" si="155"/>
        <v>0</v>
      </c>
    </row>
    <row r="816" spans="2:30" x14ac:dyDescent="0.25">
      <c r="B816">
        <v>811</v>
      </c>
      <c r="C816">
        <f>PMTable!W814</f>
        <v>1250</v>
      </c>
      <c r="D816">
        <f t="shared" si="144"/>
        <v>1</v>
      </c>
      <c r="E816">
        <f>PMTable!X814</f>
        <v>3400</v>
      </c>
      <c r="F816">
        <f t="shared" si="145"/>
        <v>1</v>
      </c>
      <c r="G816">
        <f>PMTable!Y814</f>
        <v>3000</v>
      </c>
      <c r="H816">
        <f t="shared" si="146"/>
        <v>1</v>
      </c>
      <c r="I816">
        <f>PMTable!Z814</f>
        <v>3600</v>
      </c>
      <c r="J816">
        <f t="shared" si="147"/>
        <v>1</v>
      </c>
      <c r="L816">
        <v>811</v>
      </c>
      <c r="M816">
        <f>PMTable!AE814</f>
        <v>41.651450247479211</v>
      </c>
      <c r="N816">
        <f t="shared" si="148"/>
        <v>1</v>
      </c>
      <c r="O816">
        <f>PMTable!AF814</f>
        <v>45.927978836146742</v>
      </c>
      <c r="P816">
        <f t="shared" si="149"/>
        <v>1</v>
      </c>
      <c r="Q816">
        <f>PMTable!AG814</f>
        <v>37.44455711707208</v>
      </c>
      <c r="R816">
        <f t="shared" si="150"/>
        <v>1</v>
      </c>
      <c r="S816">
        <f>PMTable!AH814</f>
        <v>7.455249107319494</v>
      </c>
      <c r="T816">
        <f t="shared" si="151"/>
        <v>1</v>
      </c>
      <c r="V816">
        <v>811</v>
      </c>
      <c r="W816">
        <f>PMTable!O814</f>
        <v>0.81211670535023217</v>
      </c>
      <c r="X816">
        <f t="shared" si="152"/>
        <v>0</v>
      </c>
      <c r="Y816">
        <f>PMTable!P814</f>
        <v>0.89408527961553752</v>
      </c>
      <c r="Z816">
        <f t="shared" si="153"/>
        <v>0</v>
      </c>
      <c r="AA816">
        <f>PMTable!Q814</f>
        <v>0.91271328583467282</v>
      </c>
      <c r="AB816">
        <f t="shared" si="154"/>
        <v>0</v>
      </c>
      <c r="AC816">
        <f>PMTable!R814</f>
        <v>0.9810624420540498</v>
      </c>
      <c r="AD816">
        <f t="shared" si="155"/>
        <v>0</v>
      </c>
    </row>
    <row r="817" spans="2:30" x14ac:dyDescent="0.25">
      <c r="B817">
        <v>812</v>
      </c>
      <c r="C817">
        <f>PMTable!W815</f>
        <v>1100</v>
      </c>
      <c r="D817">
        <f t="shared" si="144"/>
        <v>1</v>
      </c>
      <c r="E817">
        <f>PMTable!X815</f>
        <v>1800</v>
      </c>
      <c r="F817">
        <f t="shared" si="145"/>
        <v>1</v>
      </c>
      <c r="G817">
        <f>PMTable!Y815</f>
        <v>1800</v>
      </c>
      <c r="H817">
        <f t="shared" si="146"/>
        <v>1</v>
      </c>
      <c r="I817">
        <f>PMTable!Z815</f>
        <v>2500</v>
      </c>
      <c r="J817">
        <f t="shared" si="147"/>
        <v>1</v>
      </c>
      <c r="L817">
        <v>812</v>
      </c>
      <c r="M817">
        <f>PMTable!AE815</f>
        <v>60.75764332418494</v>
      </c>
      <c r="N817">
        <f t="shared" si="148"/>
        <v>0</v>
      </c>
      <c r="O817">
        <f>PMTable!AF815</f>
        <v>24.636270683892633</v>
      </c>
      <c r="P817">
        <f t="shared" si="149"/>
        <v>1</v>
      </c>
      <c r="Q817">
        <f>PMTable!AG815</f>
        <v>26.343262601589281</v>
      </c>
      <c r="R817">
        <f t="shared" si="150"/>
        <v>1</v>
      </c>
      <c r="S817">
        <f>PMTable!AH815</f>
        <v>0</v>
      </c>
      <c r="T817">
        <f t="shared" si="151"/>
        <v>1</v>
      </c>
      <c r="V817">
        <v>812</v>
      </c>
      <c r="W817">
        <f>PMTable!O815</f>
        <v>0.81187471657689547</v>
      </c>
      <c r="X817">
        <f t="shared" si="152"/>
        <v>0</v>
      </c>
      <c r="Y817">
        <f>PMTable!P815</f>
        <v>0.94761274054074518</v>
      </c>
      <c r="Z817">
        <f t="shared" si="153"/>
        <v>0</v>
      </c>
      <c r="AA817">
        <f>PMTable!Q815</f>
        <v>0.93943066891080007</v>
      </c>
      <c r="AB817">
        <f t="shared" si="154"/>
        <v>0</v>
      </c>
      <c r="AC817">
        <f>PMTable!R815</f>
        <v>1</v>
      </c>
      <c r="AD817">
        <f t="shared" si="155"/>
        <v>0</v>
      </c>
    </row>
    <row r="818" spans="2:30" x14ac:dyDescent="0.25">
      <c r="B818">
        <v>813</v>
      </c>
      <c r="C818">
        <f>PMTable!W816</f>
        <v>1550</v>
      </c>
      <c r="D818">
        <f t="shared" si="144"/>
        <v>1</v>
      </c>
      <c r="E818">
        <f>PMTable!X816</f>
        <v>2000</v>
      </c>
      <c r="F818">
        <f t="shared" si="145"/>
        <v>1</v>
      </c>
      <c r="G818">
        <f>PMTable!Y816</f>
        <v>1800</v>
      </c>
      <c r="H818">
        <f t="shared" si="146"/>
        <v>1</v>
      </c>
      <c r="I818">
        <f>PMTable!Z816</f>
        <v>3600</v>
      </c>
      <c r="J818">
        <f t="shared" si="147"/>
        <v>1</v>
      </c>
      <c r="L818">
        <v>813</v>
      </c>
      <c r="M818">
        <f>PMTable!AE816</f>
        <v>74.866069649759325</v>
      </c>
      <c r="N818">
        <f t="shared" si="148"/>
        <v>0</v>
      </c>
      <c r="O818">
        <f>PMTable!AF816</f>
        <v>43.791176594847911</v>
      </c>
      <c r="P818">
        <f t="shared" si="149"/>
        <v>1</v>
      </c>
      <c r="Q818">
        <f>PMTable!AG816</f>
        <v>17.679426794824966</v>
      </c>
      <c r="R818">
        <f t="shared" si="150"/>
        <v>1</v>
      </c>
      <c r="S818">
        <f>PMTable!AH816</f>
        <v>6.5356165709251961</v>
      </c>
      <c r="T818">
        <f t="shared" si="151"/>
        <v>1</v>
      </c>
      <c r="V818">
        <v>813</v>
      </c>
      <c r="W818">
        <f>PMTable!O816</f>
        <v>0.74349893440369952</v>
      </c>
      <c r="X818">
        <f t="shared" si="152"/>
        <v>0</v>
      </c>
      <c r="Y818">
        <f>PMTable!P816</f>
        <v>0.92065863888220889</v>
      </c>
      <c r="Z818">
        <f t="shared" si="153"/>
        <v>0</v>
      </c>
      <c r="AA818">
        <f>PMTable!Q816</f>
        <v>0.94058837565012676</v>
      </c>
      <c r="AB818">
        <f t="shared" si="154"/>
        <v>0</v>
      </c>
      <c r="AC818">
        <f>PMTable!R816</f>
        <v>0.98548277368606751</v>
      </c>
      <c r="AD818">
        <f t="shared" si="155"/>
        <v>0</v>
      </c>
    </row>
    <row r="819" spans="2:30" x14ac:dyDescent="0.25">
      <c r="B819">
        <v>814</v>
      </c>
      <c r="C819">
        <f>PMTable!W817</f>
        <v>1700</v>
      </c>
      <c r="D819">
        <f t="shared" si="144"/>
        <v>1</v>
      </c>
      <c r="E819">
        <f>PMTable!X817</f>
        <v>3800</v>
      </c>
      <c r="F819">
        <f t="shared" si="145"/>
        <v>1</v>
      </c>
      <c r="G819">
        <f>PMTable!Y817</f>
        <v>1800</v>
      </c>
      <c r="H819">
        <f t="shared" si="146"/>
        <v>1</v>
      </c>
      <c r="I819">
        <f>PMTable!Z817</f>
        <v>4700</v>
      </c>
      <c r="J819">
        <f t="shared" si="147"/>
        <v>1</v>
      </c>
      <c r="L819">
        <v>814</v>
      </c>
      <c r="M819">
        <f>PMTable!AE817</f>
        <v>39.92006137318257</v>
      </c>
      <c r="N819">
        <f t="shared" si="148"/>
        <v>1</v>
      </c>
      <c r="O819">
        <f>PMTable!AF817</f>
        <v>72.497878181740859</v>
      </c>
      <c r="P819">
        <f t="shared" si="149"/>
        <v>0</v>
      </c>
      <c r="Q819">
        <f>PMTable!AG817</f>
        <v>28.835460602801554</v>
      </c>
      <c r="R819">
        <f t="shared" si="150"/>
        <v>1</v>
      </c>
      <c r="S819">
        <f>PMTable!AH817</f>
        <v>16.055374276182572</v>
      </c>
      <c r="T819">
        <f t="shared" si="151"/>
        <v>1</v>
      </c>
      <c r="V819">
        <v>814</v>
      </c>
      <c r="W819">
        <f>PMTable!O817</f>
        <v>0.78992399311245198</v>
      </c>
      <c r="X819">
        <f t="shared" si="152"/>
        <v>0</v>
      </c>
      <c r="Y819">
        <f>PMTable!P817</f>
        <v>0.76886656719333268</v>
      </c>
      <c r="Z819">
        <f t="shared" si="153"/>
        <v>0</v>
      </c>
      <c r="AA819">
        <f>PMTable!Q817</f>
        <v>0.9396383264918361</v>
      </c>
      <c r="AB819">
        <f t="shared" si="154"/>
        <v>0</v>
      </c>
      <c r="AC819">
        <f>PMTable!R817</f>
        <v>0.96000193744573081</v>
      </c>
      <c r="AD819">
        <f t="shared" si="155"/>
        <v>0</v>
      </c>
    </row>
    <row r="820" spans="2:30" x14ac:dyDescent="0.25">
      <c r="B820">
        <v>815</v>
      </c>
      <c r="C820">
        <f>PMTable!W818</f>
        <v>2000</v>
      </c>
      <c r="D820">
        <f t="shared" si="144"/>
        <v>1</v>
      </c>
      <c r="E820">
        <f>PMTable!X818</f>
        <v>2600</v>
      </c>
      <c r="F820">
        <f t="shared" si="145"/>
        <v>1</v>
      </c>
      <c r="G820">
        <f>PMTable!Y818</f>
        <v>2200</v>
      </c>
      <c r="H820">
        <f t="shared" si="146"/>
        <v>1</v>
      </c>
      <c r="I820">
        <f>PMTable!Z818</f>
        <v>4700</v>
      </c>
      <c r="J820">
        <f t="shared" si="147"/>
        <v>1</v>
      </c>
      <c r="L820">
        <v>815</v>
      </c>
      <c r="M820">
        <f>PMTable!AE818</f>
        <v>55.549624825254156</v>
      </c>
      <c r="N820">
        <f t="shared" si="148"/>
        <v>0</v>
      </c>
      <c r="O820">
        <f>PMTable!AF818</f>
        <v>50.171027884818692</v>
      </c>
      <c r="P820">
        <f t="shared" si="149"/>
        <v>1</v>
      </c>
      <c r="Q820">
        <f>PMTable!AG818</f>
        <v>23.209072171012672</v>
      </c>
      <c r="R820">
        <f t="shared" si="150"/>
        <v>1</v>
      </c>
      <c r="S820">
        <f>PMTable!AH818</f>
        <v>12.262296365613569</v>
      </c>
      <c r="T820">
        <f t="shared" si="151"/>
        <v>1</v>
      </c>
      <c r="V820">
        <v>815</v>
      </c>
      <c r="W820">
        <f>PMTable!O818</f>
        <v>0.70337034619796934</v>
      </c>
      <c r="X820">
        <f t="shared" si="152"/>
        <v>0</v>
      </c>
      <c r="Y820">
        <f>PMTable!P818</f>
        <v>0.90312617561291242</v>
      </c>
      <c r="Z820">
        <f t="shared" si="153"/>
        <v>0</v>
      </c>
      <c r="AA820">
        <f>PMTable!Q818</f>
        <v>0.95890015361615</v>
      </c>
      <c r="AB820">
        <f t="shared" si="154"/>
        <v>0</v>
      </c>
      <c r="AC820">
        <f>PMTable!R818</f>
        <v>0.97039695927387681</v>
      </c>
      <c r="AD820">
        <f t="shared" si="155"/>
        <v>0</v>
      </c>
    </row>
    <row r="821" spans="2:30" x14ac:dyDescent="0.25">
      <c r="B821">
        <v>816</v>
      </c>
      <c r="C821">
        <f>PMTable!W819</f>
        <v>1400</v>
      </c>
      <c r="D821">
        <f t="shared" si="144"/>
        <v>1</v>
      </c>
      <c r="E821">
        <f>PMTable!X819</f>
        <v>2200</v>
      </c>
      <c r="F821">
        <f t="shared" si="145"/>
        <v>1</v>
      </c>
      <c r="G821">
        <f>PMTable!Y819</f>
        <v>3800</v>
      </c>
      <c r="H821">
        <f t="shared" si="146"/>
        <v>1</v>
      </c>
      <c r="I821">
        <f>PMTable!Z819</f>
        <v>2500</v>
      </c>
      <c r="J821">
        <f t="shared" si="147"/>
        <v>1</v>
      </c>
      <c r="L821">
        <v>816</v>
      </c>
      <c r="M821">
        <f>PMTable!AE819</f>
        <v>58.343656997119545</v>
      </c>
      <c r="N821">
        <f t="shared" si="148"/>
        <v>0</v>
      </c>
      <c r="O821">
        <f>PMTable!AF819</f>
        <v>20.497682638827989</v>
      </c>
      <c r="P821">
        <f t="shared" si="149"/>
        <v>1</v>
      </c>
      <c r="Q821">
        <f>PMTable!AG819</f>
        <v>73.110279837434462</v>
      </c>
      <c r="R821">
        <f t="shared" si="150"/>
        <v>0</v>
      </c>
      <c r="S821">
        <f>PMTable!AH819</f>
        <v>0</v>
      </c>
      <c r="T821">
        <f t="shared" si="151"/>
        <v>1</v>
      </c>
      <c r="V821">
        <v>816</v>
      </c>
      <c r="W821">
        <f>PMTable!O819</f>
        <v>0.78887776405375243</v>
      </c>
      <c r="X821">
        <f t="shared" si="152"/>
        <v>0</v>
      </c>
      <c r="Y821">
        <f>PMTable!P819</f>
        <v>0.91452950697626867</v>
      </c>
      <c r="Z821">
        <f t="shared" si="153"/>
        <v>0</v>
      </c>
      <c r="AA821">
        <f>PMTable!Q819</f>
        <v>0.75568815369851905</v>
      </c>
      <c r="AB821">
        <f t="shared" si="154"/>
        <v>0</v>
      </c>
      <c r="AC821">
        <f>PMTable!R819</f>
        <v>1</v>
      </c>
      <c r="AD821">
        <f t="shared" si="155"/>
        <v>0</v>
      </c>
    </row>
    <row r="822" spans="2:30" x14ac:dyDescent="0.25">
      <c r="B822">
        <v>817</v>
      </c>
      <c r="C822">
        <f>PMTable!W820</f>
        <v>1850</v>
      </c>
      <c r="D822">
        <f t="shared" si="144"/>
        <v>1</v>
      </c>
      <c r="E822">
        <f>PMTable!X820</f>
        <v>2000</v>
      </c>
      <c r="F822">
        <f t="shared" si="145"/>
        <v>1</v>
      </c>
      <c r="G822">
        <f>PMTable!Y820</f>
        <v>3400</v>
      </c>
      <c r="H822">
        <f t="shared" si="146"/>
        <v>1</v>
      </c>
      <c r="I822">
        <f>PMTable!Z820</f>
        <v>3600</v>
      </c>
      <c r="J822">
        <f t="shared" si="147"/>
        <v>1</v>
      </c>
      <c r="L822">
        <v>817</v>
      </c>
      <c r="M822">
        <f>PMTable!AE820</f>
        <v>33.510255637361297</v>
      </c>
      <c r="N822">
        <f t="shared" si="148"/>
        <v>1</v>
      </c>
      <c r="O822">
        <f>PMTable!AF820</f>
        <v>16</v>
      </c>
      <c r="P822">
        <f t="shared" si="149"/>
        <v>1</v>
      </c>
      <c r="Q822">
        <f>PMTable!AG820</f>
        <v>12</v>
      </c>
      <c r="R822">
        <f t="shared" si="150"/>
        <v>1</v>
      </c>
      <c r="S822">
        <f>PMTable!AH820</f>
        <v>5.7781187380710541</v>
      </c>
      <c r="T822">
        <f t="shared" si="151"/>
        <v>1</v>
      </c>
      <c r="V822">
        <v>817</v>
      </c>
      <c r="W822">
        <f>PMTable!O820</f>
        <v>0.72277226814216466</v>
      </c>
      <c r="X822">
        <f t="shared" si="152"/>
        <v>0</v>
      </c>
      <c r="Y822">
        <f>PMTable!P820</f>
        <v>0.93875384872702972</v>
      </c>
      <c r="Z822">
        <f t="shared" si="153"/>
        <v>0</v>
      </c>
      <c r="AA822">
        <f>PMTable!Q820</f>
        <v>0.89978077318395577</v>
      </c>
      <c r="AB822">
        <f t="shared" si="154"/>
        <v>0</v>
      </c>
      <c r="AC822">
        <f>PMTable!R820</f>
        <v>0.98370083542128117</v>
      </c>
      <c r="AD822">
        <f t="shared" si="155"/>
        <v>0</v>
      </c>
    </row>
    <row r="823" spans="2:30" x14ac:dyDescent="0.25">
      <c r="B823">
        <v>818</v>
      </c>
      <c r="C823">
        <f>PMTable!W821</f>
        <v>2000</v>
      </c>
      <c r="D823">
        <f t="shared" si="144"/>
        <v>1</v>
      </c>
      <c r="E823">
        <f>PMTable!X821</f>
        <v>3000</v>
      </c>
      <c r="F823">
        <f t="shared" si="145"/>
        <v>1</v>
      </c>
      <c r="G823">
        <f>PMTable!Y821</f>
        <v>2200</v>
      </c>
      <c r="H823">
        <f t="shared" si="146"/>
        <v>1</v>
      </c>
      <c r="I823">
        <f>PMTable!Z821</f>
        <v>2500</v>
      </c>
      <c r="J823">
        <f t="shared" si="147"/>
        <v>1</v>
      </c>
      <c r="L823">
        <v>818</v>
      </c>
      <c r="M823">
        <f>PMTable!AE821</f>
        <v>107.32490200163373</v>
      </c>
      <c r="N823">
        <f t="shared" si="148"/>
        <v>0</v>
      </c>
      <c r="O823">
        <f>PMTable!AF821</f>
        <v>68.315353507631315</v>
      </c>
      <c r="P823">
        <f t="shared" si="149"/>
        <v>0</v>
      </c>
      <c r="Q823">
        <f>PMTable!AG821</f>
        <v>30.61174211039711</v>
      </c>
      <c r="R823">
        <f t="shared" si="150"/>
        <v>1</v>
      </c>
      <c r="S823">
        <f>PMTable!AH821</f>
        <v>0</v>
      </c>
      <c r="T823">
        <f t="shared" si="151"/>
        <v>1</v>
      </c>
      <c r="V823">
        <v>818</v>
      </c>
      <c r="W823">
        <f>PMTable!O821</f>
        <v>0.71541392957151306</v>
      </c>
      <c r="X823">
        <f t="shared" si="152"/>
        <v>0</v>
      </c>
      <c r="Y823">
        <f>PMTable!P821</f>
        <v>0.83601169824580812</v>
      </c>
      <c r="Z823">
        <f t="shared" si="153"/>
        <v>0</v>
      </c>
      <c r="AA823">
        <f>PMTable!Q821</f>
        <v>0.91205629559693846</v>
      </c>
      <c r="AB823">
        <f t="shared" si="154"/>
        <v>0</v>
      </c>
      <c r="AC823">
        <f>PMTable!R821</f>
        <v>1</v>
      </c>
      <c r="AD823">
        <f t="shared" si="155"/>
        <v>0</v>
      </c>
    </row>
    <row r="824" spans="2:30" x14ac:dyDescent="0.25">
      <c r="B824">
        <v>819</v>
      </c>
      <c r="C824">
        <f>PMTable!W822</f>
        <v>2300</v>
      </c>
      <c r="D824">
        <f t="shared" si="144"/>
        <v>1</v>
      </c>
      <c r="E824">
        <f>PMTable!X822</f>
        <v>2800</v>
      </c>
      <c r="F824">
        <f t="shared" si="145"/>
        <v>1</v>
      </c>
      <c r="G824">
        <f>PMTable!Y822</f>
        <v>2600</v>
      </c>
      <c r="H824">
        <f t="shared" si="146"/>
        <v>1</v>
      </c>
      <c r="I824">
        <f>PMTable!Z822</f>
        <v>4700</v>
      </c>
      <c r="J824">
        <f t="shared" si="147"/>
        <v>1</v>
      </c>
      <c r="L824">
        <v>819</v>
      </c>
      <c r="M824">
        <f>PMTable!AE822</f>
        <v>56.401712636598212</v>
      </c>
      <c r="N824">
        <f t="shared" si="148"/>
        <v>0</v>
      </c>
      <c r="O824">
        <f>PMTable!AF822</f>
        <v>43.655644646906367</v>
      </c>
      <c r="P824">
        <f t="shared" si="149"/>
        <v>1</v>
      </c>
      <c r="Q824">
        <f>PMTable!AG822</f>
        <v>33.308328022284613</v>
      </c>
      <c r="R824">
        <f t="shared" si="150"/>
        <v>1</v>
      </c>
      <c r="S824">
        <f>PMTable!AH822</f>
        <v>14.524448188376354</v>
      </c>
      <c r="T824">
        <f t="shared" si="151"/>
        <v>1</v>
      </c>
      <c r="V824">
        <v>819</v>
      </c>
      <c r="W824">
        <f>PMTable!O822</f>
        <v>0.66227836911455984</v>
      </c>
      <c r="X824">
        <f t="shared" si="152"/>
        <v>1</v>
      </c>
      <c r="Y824">
        <f>PMTable!P822</f>
        <v>0.85015746196152142</v>
      </c>
      <c r="Z824">
        <f t="shared" si="153"/>
        <v>0</v>
      </c>
      <c r="AA824">
        <f>PMTable!Q822</f>
        <v>0.90430717006845118</v>
      </c>
      <c r="AB824">
        <f t="shared" si="154"/>
        <v>0</v>
      </c>
      <c r="AC824">
        <f>PMTable!R822</f>
        <v>0.96653994591850756</v>
      </c>
      <c r="AD824">
        <f t="shared" si="155"/>
        <v>0</v>
      </c>
    </row>
    <row r="825" spans="2:30" x14ac:dyDescent="0.25">
      <c r="B825">
        <v>820</v>
      </c>
      <c r="C825">
        <f>PMTable!W823</f>
        <v>2300</v>
      </c>
      <c r="D825">
        <f t="shared" si="144"/>
        <v>1</v>
      </c>
      <c r="E825">
        <f>PMTable!X823</f>
        <v>3200</v>
      </c>
      <c r="F825">
        <f t="shared" si="145"/>
        <v>1</v>
      </c>
      <c r="G825">
        <f>PMTable!Y823</f>
        <v>1800</v>
      </c>
      <c r="H825">
        <f t="shared" si="146"/>
        <v>1</v>
      </c>
      <c r="I825">
        <f>PMTable!Z823</f>
        <v>2500</v>
      </c>
      <c r="J825">
        <f t="shared" si="147"/>
        <v>1</v>
      </c>
      <c r="L825">
        <v>820</v>
      </c>
      <c r="M825">
        <f>PMTable!AE823</f>
        <v>98.019343129624204</v>
      </c>
      <c r="N825">
        <f t="shared" si="148"/>
        <v>0</v>
      </c>
      <c r="O825">
        <f>PMTable!AF823</f>
        <v>28</v>
      </c>
      <c r="P825">
        <f t="shared" si="149"/>
        <v>1</v>
      </c>
      <c r="Q825">
        <f>PMTable!AG823</f>
        <v>18.076957084821387</v>
      </c>
      <c r="R825">
        <f t="shared" si="150"/>
        <v>1</v>
      </c>
      <c r="S825">
        <f>PMTable!AH823</f>
        <v>0</v>
      </c>
      <c r="T825">
        <f t="shared" si="151"/>
        <v>1</v>
      </c>
      <c r="V825">
        <v>820</v>
      </c>
      <c r="W825">
        <f>PMTable!O823</f>
        <v>0.64169354894318142</v>
      </c>
      <c r="X825">
        <f t="shared" si="152"/>
        <v>1</v>
      </c>
      <c r="Y825">
        <f>PMTable!P823</f>
        <v>0.83639200380689638</v>
      </c>
      <c r="Z825">
        <f t="shared" si="153"/>
        <v>0</v>
      </c>
      <c r="AA825">
        <f>PMTable!Q823</f>
        <v>0.94907413072891211</v>
      </c>
      <c r="AB825">
        <f t="shared" si="154"/>
        <v>0</v>
      </c>
      <c r="AC825">
        <f>PMTable!R823</f>
        <v>1</v>
      </c>
      <c r="AD825">
        <f t="shared" si="155"/>
        <v>0</v>
      </c>
    </row>
    <row r="826" spans="2:30" x14ac:dyDescent="0.25">
      <c r="B826">
        <v>821</v>
      </c>
      <c r="C826">
        <f>PMTable!W824</f>
        <v>1400</v>
      </c>
      <c r="D826">
        <f t="shared" si="144"/>
        <v>1</v>
      </c>
      <c r="E826">
        <f>PMTable!X824</f>
        <v>1600</v>
      </c>
      <c r="F826">
        <f t="shared" si="145"/>
        <v>1</v>
      </c>
      <c r="G826">
        <f>PMTable!Y824</f>
        <v>1800</v>
      </c>
      <c r="H826">
        <f t="shared" si="146"/>
        <v>1</v>
      </c>
      <c r="I826">
        <f>PMTable!Z824</f>
        <v>3600</v>
      </c>
      <c r="J826">
        <f t="shared" si="147"/>
        <v>1</v>
      </c>
      <c r="L826">
        <v>821</v>
      </c>
      <c r="M826">
        <f>PMTable!AE824</f>
        <v>16</v>
      </c>
      <c r="N826">
        <f t="shared" si="148"/>
        <v>1</v>
      </c>
      <c r="O826">
        <f>PMTable!AF824</f>
        <v>12</v>
      </c>
      <c r="P826">
        <f t="shared" si="149"/>
        <v>1</v>
      </c>
      <c r="Q826">
        <f>PMTable!AG824</f>
        <v>9.4992581014153359</v>
      </c>
      <c r="R826">
        <f t="shared" si="150"/>
        <v>1</v>
      </c>
      <c r="S826">
        <f>PMTable!AH824</f>
        <v>5.7771245056482119</v>
      </c>
      <c r="T826">
        <f t="shared" si="151"/>
        <v>1</v>
      </c>
      <c r="V826">
        <v>821</v>
      </c>
      <c r="W826">
        <f>PMTable!O824</f>
        <v>0.81663898804844215</v>
      </c>
      <c r="X826">
        <f t="shared" si="152"/>
        <v>0</v>
      </c>
      <c r="Y826">
        <f>PMTable!P824</f>
        <v>0.96051044653647455</v>
      </c>
      <c r="Z826">
        <f t="shared" si="153"/>
        <v>0</v>
      </c>
      <c r="AA826">
        <f>PMTable!Q824</f>
        <v>0.96777377560218569</v>
      </c>
      <c r="AB826">
        <f t="shared" si="154"/>
        <v>0</v>
      </c>
      <c r="AC826">
        <f>PMTable!R824</f>
        <v>0.98504751756910747</v>
      </c>
      <c r="AD826">
        <f t="shared" si="155"/>
        <v>0</v>
      </c>
    </row>
    <row r="827" spans="2:30" x14ac:dyDescent="0.25">
      <c r="B827">
        <v>822</v>
      </c>
      <c r="C827">
        <f>PMTable!W825</f>
        <v>1550</v>
      </c>
      <c r="D827">
        <f t="shared" si="144"/>
        <v>1</v>
      </c>
      <c r="E827">
        <f>PMTable!X825</f>
        <v>1800</v>
      </c>
      <c r="F827">
        <f t="shared" si="145"/>
        <v>1</v>
      </c>
      <c r="G827">
        <f>PMTable!Y825</f>
        <v>2200</v>
      </c>
      <c r="H827">
        <f t="shared" si="146"/>
        <v>1</v>
      </c>
      <c r="I827">
        <f>PMTable!Z825</f>
        <v>4700</v>
      </c>
      <c r="J827">
        <f t="shared" si="147"/>
        <v>1</v>
      </c>
      <c r="L827">
        <v>822</v>
      </c>
      <c r="M827">
        <f>PMTable!AE825</f>
        <v>65.994245120780661</v>
      </c>
      <c r="N827">
        <f t="shared" si="148"/>
        <v>0</v>
      </c>
      <c r="O827">
        <f>PMTable!AF825</f>
        <v>19.753161017490015</v>
      </c>
      <c r="P827">
        <f t="shared" si="149"/>
        <v>1</v>
      </c>
      <c r="Q827">
        <f>PMTable!AG825</f>
        <v>8.4700663859653726</v>
      </c>
      <c r="R827">
        <f t="shared" si="150"/>
        <v>1</v>
      </c>
      <c r="S827">
        <f>PMTable!AH825</f>
        <v>13.005807116653944</v>
      </c>
      <c r="T827">
        <f t="shared" si="151"/>
        <v>1</v>
      </c>
      <c r="V827">
        <v>822</v>
      </c>
      <c r="W827">
        <f>PMTable!O825</f>
        <v>0.7506379100822238</v>
      </c>
      <c r="X827">
        <f t="shared" si="152"/>
        <v>0</v>
      </c>
      <c r="Y827">
        <f>PMTable!P825</f>
        <v>0.94243759012448669</v>
      </c>
      <c r="Z827">
        <f t="shared" si="153"/>
        <v>0</v>
      </c>
      <c r="AA827">
        <f>PMTable!Q825</f>
        <v>0.97677673306683266</v>
      </c>
      <c r="AB827">
        <f t="shared" si="154"/>
        <v>0</v>
      </c>
      <c r="AC827">
        <f>PMTable!R825</f>
        <v>0.96805375248166414</v>
      </c>
      <c r="AD827">
        <f t="shared" si="155"/>
        <v>0</v>
      </c>
    </row>
    <row r="828" spans="2:30" x14ac:dyDescent="0.25">
      <c r="B828">
        <v>823</v>
      </c>
      <c r="C828">
        <f>PMTable!W826</f>
        <v>2150</v>
      </c>
      <c r="D828">
        <f t="shared" si="144"/>
        <v>1</v>
      </c>
      <c r="E828">
        <f>PMTable!X826</f>
        <v>3200</v>
      </c>
      <c r="F828">
        <f t="shared" si="145"/>
        <v>1</v>
      </c>
      <c r="G828">
        <f>PMTable!Y826</f>
        <v>3000</v>
      </c>
      <c r="H828">
        <f t="shared" si="146"/>
        <v>1</v>
      </c>
      <c r="I828">
        <f>PMTable!Z826</f>
        <v>3600</v>
      </c>
      <c r="J828">
        <f t="shared" si="147"/>
        <v>1</v>
      </c>
      <c r="L828">
        <v>823</v>
      </c>
      <c r="M828">
        <f>PMTable!AE826</f>
        <v>53.609932771604974</v>
      </c>
      <c r="N828">
        <f t="shared" si="148"/>
        <v>1</v>
      </c>
      <c r="O828">
        <f>PMTable!AF826</f>
        <v>41.62376269199919</v>
      </c>
      <c r="P828">
        <f t="shared" si="149"/>
        <v>1</v>
      </c>
      <c r="Q828">
        <f>PMTable!AG826</f>
        <v>52.927571993810488</v>
      </c>
      <c r="R828">
        <f t="shared" si="150"/>
        <v>1</v>
      </c>
      <c r="S828">
        <f>PMTable!AH826</f>
        <v>2.6765930572906749</v>
      </c>
      <c r="T828">
        <f t="shared" si="151"/>
        <v>1</v>
      </c>
      <c r="V828">
        <v>823</v>
      </c>
      <c r="W828">
        <f>PMTable!O826</f>
        <v>0.70466562861530646</v>
      </c>
      <c r="X828">
        <f t="shared" si="152"/>
        <v>0</v>
      </c>
      <c r="Y828">
        <f>PMTable!P826</f>
        <v>0.88613593278467373</v>
      </c>
      <c r="Z828">
        <f t="shared" si="153"/>
        <v>0</v>
      </c>
      <c r="AA828">
        <f>PMTable!Q826</f>
        <v>0.8705151427322616</v>
      </c>
      <c r="AB828">
        <f t="shared" si="154"/>
        <v>0</v>
      </c>
      <c r="AC828">
        <f>PMTable!R826</f>
        <v>0.98901909143402233</v>
      </c>
      <c r="AD828">
        <f t="shared" si="155"/>
        <v>0</v>
      </c>
    </row>
    <row r="829" spans="2:30" x14ac:dyDescent="0.25">
      <c r="B829">
        <v>824</v>
      </c>
      <c r="C829">
        <f>PMTable!W827</f>
        <v>950</v>
      </c>
      <c r="D829">
        <f t="shared" si="144"/>
        <v>1</v>
      </c>
      <c r="E829">
        <f>PMTable!X827</f>
        <v>3000</v>
      </c>
      <c r="F829">
        <f t="shared" si="145"/>
        <v>1</v>
      </c>
      <c r="G829">
        <f>PMTable!Y827</f>
        <v>3000</v>
      </c>
      <c r="H829">
        <f t="shared" si="146"/>
        <v>1</v>
      </c>
      <c r="I829">
        <f>PMTable!Z827</f>
        <v>3600</v>
      </c>
      <c r="J829">
        <f t="shared" si="147"/>
        <v>1</v>
      </c>
      <c r="L829">
        <v>824</v>
      </c>
      <c r="M829">
        <f>PMTable!AE827</f>
        <v>32.454778559695484</v>
      </c>
      <c r="N829">
        <f t="shared" si="148"/>
        <v>1</v>
      </c>
      <c r="O829">
        <f>PMTable!AF827</f>
        <v>53.075613815477809</v>
      </c>
      <c r="P829">
        <f t="shared" si="149"/>
        <v>1</v>
      </c>
      <c r="Q829">
        <f>PMTable!AG827</f>
        <v>64.493826550197056</v>
      </c>
      <c r="R829">
        <f t="shared" si="150"/>
        <v>0</v>
      </c>
      <c r="S829">
        <f>PMTable!AH827</f>
        <v>6.3163703797861785</v>
      </c>
      <c r="T829">
        <f t="shared" si="151"/>
        <v>1</v>
      </c>
      <c r="V829">
        <v>824</v>
      </c>
      <c r="W829">
        <f>PMTable!O827</f>
        <v>0.86277694309997788</v>
      </c>
      <c r="X829">
        <f t="shared" si="152"/>
        <v>0</v>
      </c>
      <c r="Y829">
        <f>PMTable!P827</f>
        <v>0.8667624037069378</v>
      </c>
      <c r="Z829">
        <f t="shared" si="153"/>
        <v>0</v>
      </c>
      <c r="AA829">
        <f>PMTable!Q827</f>
        <v>0.8509327495826895</v>
      </c>
      <c r="AB829">
        <f t="shared" si="154"/>
        <v>0</v>
      </c>
      <c r="AC829">
        <f>PMTable!R827</f>
        <v>0.98341802247685939</v>
      </c>
      <c r="AD829">
        <f t="shared" si="155"/>
        <v>0</v>
      </c>
    </row>
    <row r="830" spans="2:30" x14ac:dyDescent="0.25">
      <c r="B830">
        <v>825</v>
      </c>
      <c r="C830">
        <f>PMTable!W828</f>
        <v>2150</v>
      </c>
      <c r="D830">
        <f t="shared" si="144"/>
        <v>1</v>
      </c>
      <c r="E830">
        <f>PMTable!X828</f>
        <v>2200</v>
      </c>
      <c r="F830">
        <f t="shared" si="145"/>
        <v>1</v>
      </c>
      <c r="G830">
        <f>PMTable!Y828</f>
        <v>2200</v>
      </c>
      <c r="H830">
        <f t="shared" si="146"/>
        <v>1</v>
      </c>
      <c r="I830">
        <f>PMTable!Z828</f>
        <v>2500</v>
      </c>
      <c r="J830">
        <f t="shared" si="147"/>
        <v>1</v>
      </c>
      <c r="L830">
        <v>825</v>
      </c>
      <c r="M830">
        <f>PMTable!AE828</f>
        <v>68.238287702446868</v>
      </c>
      <c r="N830">
        <f t="shared" si="148"/>
        <v>0</v>
      </c>
      <c r="O830">
        <f>PMTable!AF828</f>
        <v>28.336987064504786</v>
      </c>
      <c r="P830">
        <f t="shared" si="149"/>
        <v>1</v>
      </c>
      <c r="Q830">
        <f>PMTable!AG828</f>
        <v>29.818862966925117</v>
      </c>
      <c r="R830">
        <f t="shared" si="150"/>
        <v>1</v>
      </c>
      <c r="S830">
        <f>PMTable!AH828</f>
        <v>0</v>
      </c>
      <c r="T830">
        <f t="shared" si="151"/>
        <v>1</v>
      </c>
      <c r="V830">
        <v>825</v>
      </c>
      <c r="W830">
        <f>PMTable!O828</f>
        <v>0.67697012687446911</v>
      </c>
      <c r="X830">
        <f t="shared" si="152"/>
        <v>1</v>
      </c>
      <c r="Y830">
        <f>PMTable!P828</f>
        <v>0.91868509772355511</v>
      </c>
      <c r="Z830">
        <f t="shared" si="153"/>
        <v>0</v>
      </c>
      <c r="AA830">
        <f>PMTable!Q828</f>
        <v>0.91201349026300005</v>
      </c>
      <c r="AB830">
        <f t="shared" si="154"/>
        <v>0</v>
      </c>
      <c r="AC830">
        <f>PMTable!R828</f>
        <v>1</v>
      </c>
      <c r="AD830">
        <f t="shared" si="155"/>
        <v>0</v>
      </c>
    </row>
    <row r="831" spans="2:30" x14ac:dyDescent="0.25">
      <c r="B831">
        <v>826</v>
      </c>
      <c r="C831">
        <f>PMTable!W829</f>
        <v>3050</v>
      </c>
      <c r="D831">
        <f t="shared" si="144"/>
        <v>1</v>
      </c>
      <c r="E831">
        <f>PMTable!X829</f>
        <v>3400</v>
      </c>
      <c r="F831">
        <f t="shared" si="145"/>
        <v>1</v>
      </c>
      <c r="G831">
        <f>PMTable!Y829</f>
        <v>3000</v>
      </c>
      <c r="H831">
        <f t="shared" si="146"/>
        <v>1</v>
      </c>
      <c r="I831">
        <f>PMTable!Z829</f>
        <v>4700</v>
      </c>
      <c r="J831">
        <f t="shared" si="147"/>
        <v>1</v>
      </c>
      <c r="L831">
        <v>826</v>
      </c>
      <c r="M831">
        <f>PMTable!AE829</f>
        <v>66.417721556889305</v>
      </c>
      <c r="N831">
        <f t="shared" si="148"/>
        <v>0</v>
      </c>
      <c r="O831">
        <f>PMTable!AF829</f>
        <v>67.450859585940592</v>
      </c>
      <c r="P831">
        <f t="shared" si="149"/>
        <v>0</v>
      </c>
      <c r="Q831">
        <f>PMTable!AG829</f>
        <v>77.361334007643862</v>
      </c>
      <c r="R831">
        <f t="shared" si="150"/>
        <v>0</v>
      </c>
      <c r="S831">
        <f>PMTable!AH829</f>
        <v>8.4626423199910317</v>
      </c>
      <c r="T831">
        <f t="shared" si="151"/>
        <v>1</v>
      </c>
      <c r="V831">
        <v>826</v>
      </c>
      <c r="W831">
        <f>PMTable!O829</f>
        <v>0.60739692754222241</v>
      </c>
      <c r="X831">
        <f t="shared" si="152"/>
        <v>1</v>
      </c>
      <c r="Y831">
        <f>PMTable!P829</f>
        <v>0.83871738877935498</v>
      </c>
      <c r="Z831">
        <f t="shared" si="153"/>
        <v>0</v>
      </c>
      <c r="AA831">
        <f>PMTable!Q829</f>
        <v>0.83137271909618227</v>
      </c>
      <c r="AB831">
        <f t="shared" si="154"/>
        <v>0</v>
      </c>
      <c r="AC831">
        <f>PMTable!R829</f>
        <v>0.97323262664117638</v>
      </c>
      <c r="AD831">
        <f t="shared" si="155"/>
        <v>0</v>
      </c>
    </row>
    <row r="832" spans="2:30" x14ac:dyDescent="0.25">
      <c r="B832">
        <v>827</v>
      </c>
      <c r="C832">
        <f>PMTable!W830</f>
        <v>1100</v>
      </c>
      <c r="D832">
        <f t="shared" si="144"/>
        <v>1</v>
      </c>
      <c r="E832">
        <f>PMTable!X830</f>
        <v>3200</v>
      </c>
      <c r="F832">
        <f t="shared" si="145"/>
        <v>1</v>
      </c>
      <c r="G832">
        <f>PMTable!Y830</f>
        <v>3800</v>
      </c>
      <c r="H832">
        <f t="shared" si="146"/>
        <v>1</v>
      </c>
      <c r="I832">
        <f>PMTable!Z830</f>
        <v>2500</v>
      </c>
      <c r="J832">
        <f t="shared" si="147"/>
        <v>1</v>
      </c>
      <c r="L832">
        <v>827</v>
      </c>
      <c r="M832">
        <f>PMTable!AE830</f>
        <v>12</v>
      </c>
      <c r="N832">
        <f t="shared" si="148"/>
        <v>1</v>
      </c>
      <c r="O832">
        <f>PMTable!AF830</f>
        <v>48.519479310721664</v>
      </c>
      <c r="P832">
        <f t="shared" si="149"/>
        <v>1</v>
      </c>
      <c r="Q832">
        <f>PMTable!AG830</f>
        <v>123.23326749680545</v>
      </c>
      <c r="R832">
        <f t="shared" si="150"/>
        <v>0</v>
      </c>
      <c r="S832">
        <f>PMTable!AH830</f>
        <v>0</v>
      </c>
      <c r="T832">
        <f t="shared" si="151"/>
        <v>1</v>
      </c>
      <c r="V832">
        <v>827</v>
      </c>
      <c r="W832">
        <f>PMTable!O830</f>
        <v>0.86992358258016134</v>
      </c>
      <c r="X832">
        <f t="shared" si="152"/>
        <v>0</v>
      </c>
      <c r="Y832">
        <f>PMTable!P830</f>
        <v>0.85465772890269187</v>
      </c>
      <c r="Z832">
        <f t="shared" si="153"/>
        <v>0</v>
      </c>
      <c r="AA832">
        <f>PMTable!Q830</f>
        <v>0.72225836978842328</v>
      </c>
      <c r="AB832">
        <f t="shared" si="154"/>
        <v>0</v>
      </c>
      <c r="AC832">
        <f>PMTable!R830</f>
        <v>1</v>
      </c>
      <c r="AD832">
        <f t="shared" si="155"/>
        <v>0</v>
      </c>
    </row>
    <row r="833" spans="2:30" x14ac:dyDescent="0.25">
      <c r="B833">
        <v>828</v>
      </c>
      <c r="C833">
        <f>PMTable!W831</f>
        <v>1850</v>
      </c>
      <c r="D833">
        <f t="shared" si="144"/>
        <v>1</v>
      </c>
      <c r="E833">
        <f>PMTable!X831</f>
        <v>3000</v>
      </c>
      <c r="F833">
        <f t="shared" si="145"/>
        <v>1</v>
      </c>
      <c r="G833">
        <f>PMTable!Y831</f>
        <v>3800</v>
      </c>
      <c r="H833">
        <f t="shared" si="146"/>
        <v>1</v>
      </c>
      <c r="I833">
        <f>PMTable!Z831</f>
        <v>3600</v>
      </c>
      <c r="J833">
        <f t="shared" si="147"/>
        <v>1</v>
      </c>
      <c r="L833">
        <v>828</v>
      </c>
      <c r="M833">
        <f>PMTable!AE831</f>
        <v>49.189160264824075</v>
      </c>
      <c r="N833">
        <f t="shared" si="148"/>
        <v>1</v>
      </c>
      <c r="O833">
        <f>PMTable!AF831</f>
        <v>43.091918745011455</v>
      </c>
      <c r="P833">
        <f t="shared" si="149"/>
        <v>1</v>
      </c>
      <c r="Q833">
        <f>PMTable!AG831</f>
        <v>48.615608764312526</v>
      </c>
      <c r="R833">
        <f t="shared" si="150"/>
        <v>1</v>
      </c>
      <c r="S833">
        <f>PMTable!AH831</f>
        <v>6.1774916722866271</v>
      </c>
      <c r="T833">
        <f t="shared" si="151"/>
        <v>1</v>
      </c>
      <c r="V833">
        <v>828</v>
      </c>
      <c r="W833">
        <f>PMTable!O831</f>
        <v>0.74140514838611393</v>
      </c>
      <c r="X833">
        <f t="shared" si="152"/>
        <v>0</v>
      </c>
      <c r="Y833">
        <f>PMTable!P831</f>
        <v>0.88587426199432306</v>
      </c>
      <c r="Z833">
        <f t="shared" si="153"/>
        <v>0</v>
      </c>
      <c r="AA833">
        <f>PMTable!Q831</f>
        <v>0.8170131759811563</v>
      </c>
      <c r="AB833">
        <f t="shared" si="154"/>
        <v>0</v>
      </c>
      <c r="AC833">
        <f>PMTable!R831</f>
        <v>0.98365279722683063</v>
      </c>
      <c r="AD833">
        <f t="shared" si="155"/>
        <v>0</v>
      </c>
    </row>
    <row r="834" spans="2:30" x14ac:dyDescent="0.25">
      <c r="B834">
        <v>829</v>
      </c>
      <c r="C834">
        <f>PMTable!W832</f>
        <v>1850</v>
      </c>
      <c r="D834">
        <f t="shared" si="144"/>
        <v>1</v>
      </c>
      <c r="E834">
        <f>PMTable!X832</f>
        <v>3000</v>
      </c>
      <c r="F834">
        <f t="shared" si="145"/>
        <v>1</v>
      </c>
      <c r="G834">
        <f>PMTable!Y832</f>
        <v>1400</v>
      </c>
      <c r="H834">
        <f t="shared" si="146"/>
        <v>1</v>
      </c>
      <c r="I834">
        <f>PMTable!Z832</f>
        <v>5800</v>
      </c>
      <c r="J834">
        <f t="shared" si="147"/>
        <v>0</v>
      </c>
      <c r="L834">
        <v>829</v>
      </c>
      <c r="M834">
        <f>PMTable!AE832</f>
        <v>92.509965031244363</v>
      </c>
      <c r="N834">
        <f t="shared" si="148"/>
        <v>0</v>
      </c>
      <c r="O834">
        <f>PMTable!AF832</f>
        <v>32.328405627687509</v>
      </c>
      <c r="P834">
        <f t="shared" si="149"/>
        <v>1</v>
      </c>
      <c r="Q834">
        <f>PMTable!AG832</f>
        <v>9.7175275409739168</v>
      </c>
      <c r="R834">
        <f t="shared" si="150"/>
        <v>1</v>
      </c>
      <c r="S834">
        <f>PMTable!AH832</f>
        <v>14.994682919744655</v>
      </c>
      <c r="T834">
        <f t="shared" si="151"/>
        <v>1</v>
      </c>
      <c r="V834">
        <v>829</v>
      </c>
      <c r="W834">
        <f>PMTable!O832</f>
        <v>0.70265580722748999</v>
      </c>
      <c r="X834">
        <f t="shared" si="152"/>
        <v>0</v>
      </c>
      <c r="Y834">
        <f>PMTable!P832</f>
        <v>0.86277638019895497</v>
      </c>
      <c r="Z834">
        <f t="shared" si="153"/>
        <v>0</v>
      </c>
      <c r="AA834">
        <f>PMTable!Q832</f>
        <v>0.97011161331037843</v>
      </c>
      <c r="AB834">
        <f t="shared" si="154"/>
        <v>0</v>
      </c>
      <c r="AC834">
        <f>PMTable!R832</f>
        <v>0.96011601462832596</v>
      </c>
      <c r="AD834">
        <f t="shared" si="155"/>
        <v>0</v>
      </c>
    </row>
    <row r="835" spans="2:30" x14ac:dyDescent="0.25">
      <c r="B835">
        <v>830</v>
      </c>
      <c r="C835">
        <f>PMTable!W833</f>
        <v>1100</v>
      </c>
      <c r="D835">
        <f t="shared" si="144"/>
        <v>1</v>
      </c>
      <c r="E835">
        <f>PMTable!X833</f>
        <v>2400</v>
      </c>
      <c r="F835">
        <f t="shared" si="145"/>
        <v>1</v>
      </c>
      <c r="G835">
        <f>PMTable!Y833</f>
        <v>2200</v>
      </c>
      <c r="H835">
        <f t="shared" si="146"/>
        <v>1</v>
      </c>
      <c r="I835">
        <f>PMTable!Z833</f>
        <v>2500</v>
      </c>
      <c r="J835">
        <f t="shared" si="147"/>
        <v>1</v>
      </c>
      <c r="L835">
        <v>830</v>
      </c>
      <c r="M835">
        <f>PMTable!AE833</f>
        <v>27.121337636808043</v>
      </c>
      <c r="N835">
        <f t="shared" si="148"/>
        <v>1</v>
      </c>
      <c r="O835">
        <f>PMTable!AF833</f>
        <v>34.31100198600236</v>
      </c>
      <c r="P835">
        <f t="shared" si="149"/>
        <v>1</v>
      </c>
      <c r="Q835">
        <f>PMTable!AG833</f>
        <v>36.048079408342886</v>
      </c>
      <c r="R835">
        <f t="shared" si="150"/>
        <v>1</v>
      </c>
      <c r="S835">
        <f>PMTable!AH833</f>
        <v>0</v>
      </c>
      <c r="T835">
        <f t="shared" si="151"/>
        <v>1</v>
      </c>
      <c r="V835">
        <v>830</v>
      </c>
      <c r="W835">
        <f>PMTable!O833</f>
        <v>0.84245038527736693</v>
      </c>
      <c r="X835">
        <f t="shared" si="152"/>
        <v>0</v>
      </c>
      <c r="Y835">
        <f>PMTable!P833</f>
        <v>0.90241217161417808</v>
      </c>
      <c r="Z835">
        <f t="shared" si="153"/>
        <v>0</v>
      </c>
      <c r="AA835">
        <f>PMTable!Q833</f>
        <v>0.89949071162126149</v>
      </c>
      <c r="AB835">
        <f t="shared" si="154"/>
        <v>0</v>
      </c>
      <c r="AC835">
        <f>PMTable!R833</f>
        <v>1</v>
      </c>
      <c r="AD835">
        <f t="shared" si="155"/>
        <v>0</v>
      </c>
    </row>
    <row r="836" spans="2:30" x14ac:dyDescent="0.25">
      <c r="B836">
        <v>831</v>
      </c>
      <c r="C836">
        <f>PMTable!W834</f>
        <v>1100</v>
      </c>
      <c r="D836">
        <f t="shared" si="144"/>
        <v>1</v>
      </c>
      <c r="E836">
        <f>PMTable!X834</f>
        <v>2800</v>
      </c>
      <c r="F836">
        <f t="shared" si="145"/>
        <v>1</v>
      </c>
      <c r="G836">
        <f>PMTable!Y834</f>
        <v>1800</v>
      </c>
      <c r="H836">
        <f t="shared" si="146"/>
        <v>1</v>
      </c>
      <c r="I836">
        <f>PMTable!Z834</f>
        <v>3600</v>
      </c>
      <c r="J836">
        <f t="shared" si="147"/>
        <v>1</v>
      </c>
      <c r="L836">
        <v>831</v>
      </c>
      <c r="M836">
        <f>PMTable!AE834</f>
        <v>12</v>
      </c>
      <c r="N836">
        <f t="shared" si="148"/>
        <v>1</v>
      </c>
      <c r="O836">
        <f>PMTable!AF834</f>
        <v>35.74384601827191</v>
      </c>
      <c r="P836">
        <f t="shared" si="149"/>
        <v>1</v>
      </c>
      <c r="Q836">
        <f>PMTable!AG834</f>
        <v>8.8670401892081845</v>
      </c>
      <c r="R836">
        <f t="shared" si="150"/>
        <v>1</v>
      </c>
      <c r="S836">
        <f>PMTable!AH834</f>
        <v>5.6558422389112915</v>
      </c>
      <c r="T836">
        <f t="shared" si="151"/>
        <v>1</v>
      </c>
      <c r="V836">
        <v>831</v>
      </c>
      <c r="W836">
        <f>PMTable!O834</f>
        <v>0.85435902121141238</v>
      </c>
      <c r="X836">
        <f t="shared" si="152"/>
        <v>0</v>
      </c>
      <c r="Y836">
        <f>PMTable!P834</f>
        <v>0.87801806375352964</v>
      </c>
      <c r="Z836">
        <f t="shared" si="153"/>
        <v>0</v>
      </c>
      <c r="AA836">
        <f>PMTable!Q834</f>
        <v>0.96554843984202354</v>
      </c>
      <c r="AB836">
        <f t="shared" si="154"/>
        <v>0</v>
      </c>
      <c r="AC836">
        <f>PMTable!R834</f>
        <v>0.985387228454777</v>
      </c>
      <c r="AD836">
        <f t="shared" si="155"/>
        <v>0</v>
      </c>
    </row>
    <row r="837" spans="2:30" x14ac:dyDescent="0.25">
      <c r="B837">
        <v>832</v>
      </c>
      <c r="C837">
        <f>PMTable!W835</f>
        <v>800</v>
      </c>
      <c r="D837">
        <f t="shared" si="144"/>
        <v>1</v>
      </c>
      <c r="E837">
        <f>PMTable!X835</f>
        <v>1800</v>
      </c>
      <c r="F837">
        <f t="shared" si="145"/>
        <v>1</v>
      </c>
      <c r="G837">
        <f>PMTable!Y835</f>
        <v>3000</v>
      </c>
      <c r="H837">
        <f t="shared" si="146"/>
        <v>1</v>
      </c>
      <c r="I837">
        <f>PMTable!Z835</f>
        <v>3600</v>
      </c>
      <c r="J837">
        <f t="shared" si="147"/>
        <v>1</v>
      </c>
      <c r="L837">
        <v>832</v>
      </c>
      <c r="M837">
        <f>PMTable!AE835</f>
        <v>21.171870275178183</v>
      </c>
      <c r="N837">
        <f t="shared" si="148"/>
        <v>1</v>
      </c>
      <c r="O837">
        <f>PMTable!AF835</f>
        <v>22.803116100172396</v>
      </c>
      <c r="P837">
        <f t="shared" si="149"/>
        <v>1</v>
      </c>
      <c r="Q837">
        <f>PMTable!AG835</f>
        <v>85.113377173732147</v>
      </c>
      <c r="R837">
        <f t="shared" si="150"/>
        <v>0</v>
      </c>
      <c r="S837">
        <f>PMTable!AH835</f>
        <v>7.6665197924074899</v>
      </c>
      <c r="T837">
        <f t="shared" si="151"/>
        <v>1</v>
      </c>
      <c r="V837">
        <v>832</v>
      </c>
      <c r="W837">
        <f>PMTable!O835</f>
        <v>0.89609958181863503</v>
      </c>
      <c r="X837">
        <f t="shared" si="152"/>
        <v>0</v>
      </c>
      <c r="Y837">
        <f>PMTable!P835</f>
        <v>0.91922002870273756</v>
      </c>
      <c r="Z837">
        <f t="shared" si="153"/>
        <v>0</v>
      </c>
      <c r="AA837">
        <f>PMTable!Q835</f>
        <v>0.81602360321176626</v>
      </c>
      <c r="AB837">
        <f t="shared" si="154"/>
        <v>0</v>
      </c>
      <c r="AC837">
        <f>PMTable!R835</f>
        <v>0.98316852421480738</v>
      </c>
      <c r="AD837">
        <f t="shared" si="155"/>
        <v>0</v>
      </c>
    </row>
    <row r="838" spans="2:30" x14ac:dyDescent="0.25">
      <c r="B838">
        <v>833</v>
      </c>
      <c r="C838">
        <f>PMTable!W836</f>
        <v>2750</v>
      </c>
      <c r="D838">
        <f t="shared" si="144"/>
        <v>1</v>
      </c>
      <c r="E838">
        <f>PMTable!X836</f>
        <v>3000</v>
      </c>
      <c r="F838">
        <f t="shared" si="145"/>
        <v>1</v>
      </c>
      <c r="G838">
        <f>PMTable!Y836</f>
        <v>2200</v>
      </c>
      <c r="H838">
        <f t="shared" si="146"/>
        <v>1</v>
      </c>
      <c r="I838">
        <f>PMTable!Z836</f>
        <v>2500</v>
      </c>
      <c r="J838">
        <f t="shared" si="147"/>
        <v>1</v>
      </c>
      <c r="L838">
        <v>833</v>
      </c>
      <c r="M838">
        <f>PMTable!AE836</f>
        <v>34</v>
      </c>
      <c r="N838">
        <f t="shared" si="148"/>
        <v>1</v>
      </c>
      <c r="O838">
        <f>PMTable!AF836</f>
        <v>28.376994847260576</v>
      </c>
      <c r="P838">
        <f t="shared" si="149"/>
        <v>1</v>
      </c>
      <c r="Q838">
        <f>PMTable!AG836</f>
        <v>26.926900911837087</v>
      </c>
      <c r="R838">
        <f t="shared" si="150"/>
        <v>1</v>
      </c>
      <c r="S838">
        <f>PMTable!AH836</f>
        <v>0</v>
      </c>
      <c r="T838">
        <f t="shared" si="151"/>
        <v>1</v>
      </c>
      <c r="V838">
        <v>833</v>
      </c>
      <c r="W838">
        <f>PMTable!O836</f>
        <v>0.6111633848146234</v>
      </c>
      <c r="X838">
        <f t="shared" si="152"/>
        <v>1</v>
      </c>
      <c r="Y838">
        <f>PMTable!P836</f>
        <v>0.87925756555442702</v>
      </c>
      <c r="Z838">
        <f t="shared" si="153"/>
        <v>0</v>
      </c>
      <c r="AA838">
        <f>PMTable!Q836</f>
        <v>0.91340083519708171</v>
      </c>
      <c r="AB838">
        <f t="shared" si="154"/>
        <v>0</v>
      </c>
      <c r="AC838">
        <f>PMTable!R836</f>
        <v>1</v>
      </c>
      <c r="AD838">
        <f t="shared" si="155"/>
        <v>0</v>
      </c>
    </row>
    <row r="839" spans="2:30" x14ac:dyDescent="0.25">
      <c r="B839">
        <v>834</v>
      </c>
      <c r="C839">
        <f>PMTable!W837</f>
        <v>1850</v>
      </c>
      <c r="D839">
        <f t="shared" ref="D839:D902" si="156">IF(C839&lt;$C$4,1,0)</f>
        <v>1</v>
      </c>
      <c r="E839">
        <f>PMTable!X837</f>
        <v>3800</v>
      </c>
      <c r="F839">
        <f t="shared" ref="F839:F902" si="157">IF(E839&lt;$E$4,1,0)</f>
        <v>1</v>
      </c>
      <c r="G839">
        <f>PMTable!Y837</f>
        <v>3000</v>
      </c>
      <c r="H839">
        <f t="shared" ref="H839:H902" si="158">IF(G839&lt;$G$4,1,0)</f>
        <v>1</v>
      </c>
      <c r="I839">
        <f>PMTable!Z837</f>
        <v>6900</v>
      </c>
      <c r="J839">
        <f t="shared" ref="J839:J902" si="159">IF(I839&lt;$I$4,1,0)</f>
        <v>0</v>
      </c>
      <c r="L839">
        <v>834</v>
      </c>
      <c r="M839">
        <f>PMTable!AE837</f>
        <v>58.972026546111593</v>
      </c>
      <c r="N839">
        <f t="shared" ref="N839:N902" si="160">IF(M839&lt;$M$4,1,0)</f>
        <v>0</v>
      </c>
      <c r="O839">
        <f>PMTable!AF837</f>
        <v>67.863558848824994</v>
      </c>
      <c r="P839">
        <f t="shared" ref="P839:P902" si="161">IF(O839&lt;$O$4,1,0)</f>
        <v>0</v>
      </c>
      <c r="Q839">
        <f>PMTable!AG837</f>
        <v>54.569948053166264</v>
      </c>
      <c r="R839">
        <f t="shared" ref="R839:R902" si="162">IF(Q839&lt;$Q$4,1,0)</f>
        <v>1</v>
      </c>
      <c r="S839">
        <f>PMTable!AH837</f>
        <v>22.346635387312034</v>
      </c>
      <c r="T839">
        <f t="shared" ref="T839:T902" si="163">IF(S839&lt;$S$4,1,0)</f>
        <v>1</v>
      </c>
      <c r="V839">
        <v>834</v>
      </c>
      <c r="W839">
        <f>PMTable!O837</f>
        <v>0.74868495755922859</v>
      </c>
      <c r="X839">
        <f t="shared" ref="X839:X902" si="164">IF(W839&lt;$W$4,1,0)</f>
        <v>0</v>
      </c>
      <c r="Y839">
        <f>PMTable!P837</f>
        <v>0.8455069138357465</v>
      </c>
      <c r="Z839">
        <f t="shared" ref="Z839:Z902" si="165">IF(Y839&lt;$Y$4,1,0)</f>
        <v>0</v>
      </c>
      <c r="AA839">
        <f>PMTable!Q837</f>
        <v>0.86390822784995625</v>
      </c>
      <c r="AB839">
        <f t="shared" ref="AB839:AB902" si="166">IF(AA839&lt;$AA$4,1,0)</f>
        <v>0</v>
      </c>
      <c r="AC839">
        <f>PMTable!R837</f>
        <v>0.93467945303830724</v>
      </c>
      <c r="AD839">
        <f t="shared" ref="AD839:AD902" si="167">IF(AC839&lt;$AC$4,1,0)</f>
        <v>0</v>
      </c>
    </row>
    <row r="840" spans="2:30" x14ac:dyDescent="0.25">
      <c r="B840">
        <v>835</v>
      </c>
      <c r="C840">
        <f>PMTable!W838</f>
        <v>2600</v>
      </c>
      <c r="D840">
        <f t="shared" si="156"/>
        <v>1</v>
      </c>
      <c r="E840">
        <f>PMTable!X838</f>
        <v>3000</v>
      </c>
      <c r="F840">
        <f t="shared" si="157"/>
        <v>1</v>
      </c>
      <c r="G840">
        <f>PMTable!Y838</f>
        <v>1800</v>
      </c>
      <c r="H840">
        <f t="shared" si="158"/>
        <v>1</v>
      </c>
      <c r="I840">
        <f>PMTable!Z838</f>
        <v>4700</v>
      </c>
      <c r="J840">
        <f t="shared" si="159"/>
        <v>1</v>
      </c>
      <c r="L840">
        <v>835</v>
      </c>
      <c r="M840">
        <f>PMTable!AE838</f>
        <v>163.23628212655024</v>
      </c>
      <c r="N840">
        <f t="shared" si="160"/>
        <v>0</v>
      </c>
      <c r="O840">
        <f>PMTable!AF838</f>
        <v>45.364871363099624</v>
      </c>
      <c r="P840">
        <f t="shared" si="161"/>
        <v>1</v>
      </c>
      <c r="Q840">
        <f>PMTable!AG838</f>
        <v>26.594265967474023</v>
      </c>
      <c r="R840">
        <f t="shared" si="162"/>
        <v>1</v>
      </c>
      <c r="S840">
        <f>PMTable!AH838</f>
        <v>6.7005087018326259</v>
      </c>
      <c r="T840">
        <f t="shared" si="163"/>
        <v>1</v>
      </c>
      <c r="V840">
        <v>835</v>
      </c>
      <c r="W840">
        <f>PMTable!O838</f>
        <v>0.56459810653574716</v>
      </c>
      <c r="X840">
        <f t="shared" si="164"/>
        <v>1</v>
      </c>
      <c r="Y840">
        <f>PMTable!P838</f>
        <v>0.92024160042330583</v>
      </c>
      <c r="Z840">
        <f t="shared" si="165"/>
        <v>0</v>
      </c>
      <c r="AA840">
        <f>PMTable!Q838</f>
        <v>0.93982684302841779</v>
      </c>
      <c r="AB840">
        <f t="shared" si="166"/>
        <v>0</v>
      </c>
      <c r="AC840">
        <f>PMTable!R838</f>
        <v>0.97732319049761696</v>
      </c>
      <c r="AD840">
        <f t="shared" si="167"/>
        <v>0</v>
      </c>
    </row>
    <row r="841" spans="2:30" x14ac:dyDescent="0.25">
      <c r="B841">
        <v>836</v>
      </c>
      <c r="C841">
        <f>PMTable!W839</f>
        <v>2600</v>
      </c>
      <c r="D841">
        <f t="shared" si="156"/>
        <v>1</v>
      </c>
      <c r="E841">
        <f>PMTable!X839</f>
        <v>3600</v>
      </c>
      <c r="F841">
        <f t="shared" si="157"/>
        <v>1</v>
      </c>
      <c r="G841">
        <f>PMTable!Y839</f>
        <v>3000</v>
      </c>
      <c r="H841">
        <f t="shared" si="158"/>
        <v>1</v>
      </c>
      <c r="I841">
        <f>PMTable!Z839</f>
        <v>3600</v>
      </c>
      <c r="J841">
        <f t="shared" si="159"/>
        <v>1</v>
      </c>
      <c r="L841">
        <v>836</v>
      </c>
      <c r="M841">
        <f>PMTable!AE839</f>
        <v>82.347468712967995</v>
      </c>
      <c r="N841">
        <f t="shared" si="160"/>
        <v>0</v>
      </c>
      <c r="O841">
        <f>PMTable!AF839</f>
        <v>72.171421688424871</v>
      </c>
      <c r="P841">
        <f t="shared" si="161"/>
        <v>0</v>
      </c>
      <c r="Q841">
        <f>PMTable!AG839</f>
        <v>54.645580924885962</v>
      </c>
      <c r="R841">
        <f t="shared" si="162"/>
        <v>1</v>
      </c>
      <c r="S841">
        <f>PMTable!AH839</f>
        <v>3.0301188934178103</v>
      </c>
      <c r="T841">
        <f t="shared" si="163"/>
        <v>1</v>
      </c>
      <c r="V841">
        <v>836</v>
      </c>
      <c r="W841">
        <f>PMTable!O839</f>
        <v>0.61118546066026302</v>
      </c>
      <c r="X841">
        <f t="shared" si="164"/>
        <v>1</v>
      </c>
      <c r="Y841">
        <f>PMTable!P839</f>
        <v>0.85377828451609838</v>
      </c>
      <c r="Z841">
        <f t="shared" si="165"/>
        <v>0</v>
      </c>
      <c r="AA841">
        <f>PMTable!Q839</f>
        <v>0.82313391298306249</v>
      </c>
      <c r="AB841">
        <f t="shared" si="166"/>
        <v>0</v>
      </c>
      <c r="AC841">
        <f>PMTable!R839</f>
        <v>0.99183982377259239</v>
      </c>
      <c r="AD841">
        <f t="shared" si="167"/>
        <v>0</v>
      </c>
    </row>
    <row r="842" spans="2:30" x14ac:dyDescent="0.25">
      <c r="B842">
        <v>837</v>
      </c>
      <c r="C842">
        <f>PMTable!W840</f>
        <v>2000</v>
      </c>
      <c r="D842">
        <f t="shared" si="156"/>
        <v>1</v>
      </c>
      <c r="E842">
        <f>PMTable!X840</f>
        <v>2800</v>
      </c>
      <c r="F842">
        <f t="shared" si="157"/>
        <v>1</v>
      </c>
      <c r="G842">
        <f>PMTable!Y840</f>
        <v>3000</v>
      </c>
      <c r="H842">
        <f t="shared" si="158"/>
        <v>1</v>
      </c>
      <c r="I842">
        <f>PMTable!Z840</f>
        <v>2500</v>
      </c>
      <c r="J842">
        <f t="shared" si="159"/>
        <v>1</v>
      </c>
      <c r="L842">
        <v>837</v>
      </c>
      <c r="M842">
        <f>PMTable!AE840</f>
        <v>96.128911831695959</v>
      </c>
      <c r="N842">
        <f t="shared" si="160"/>
        <v>0</v>
      </c>
      <c r="O842">
        <f>PMTable!AF840</f>
        <v>24</v>
      </c>
      <c r="P842">
        <f t="shared" si="161"/>
        <v>1</v>
      </c>
      <c r="Q842">
        <f>PMTable!AG840</f>
        <v>24.787036154016032</v>
      </c>
      <c r="R842">
        <f t="shared" si="162"/>
        <v>1</v>
      </c>
      <c r="S842">
        <f>PMTable!AH840</f>
        <v>0</v>
      </c>
      <c r="T842">
        <f t="shared" si="163"/>
        <v>1</v>
      </c>
      <c r="V842">
        <v>837</v>
      </c>
      <c r="W842">
        <f>PMTable!O840</f>
        <v>0.70055853345713393</v>
      </c>
      <c r="X842">
        <f t="shared" si="164"/>
        <v>0</v>
      </c>
      <c r="Y842">
        <f>PMTable!P840</f>
        <v>0.91074319734569953</v>
      </c>
      <c r="Z842">
        <f t="shared" si="165"/>
        <v>0</v>
      </c>
      <c r="AA842">
        <f>PMTable!Q840</f>
        <v>0.89876882784119549</v>
      </c>
      <c r="AB842">
        <f t="shared" si="166"/>
        <v>0</v>
      </c>
      <c r="AC842">
        <f>PMTable!R840</f>
        <v>1</v>
      </c>
      <c r="AD842">
        <f t="shared" si="167"/>
        <v>0</v>
      </c>
    </row>
    <row r="843" spans="2:30" x14ac:dyDescent="0.25">
      <c r="B843">
        <v>838</v>
      </c>
      <c r="C843">
        <f>PMTable!W841</f>
        <v>3050</v>
      </c>
      <c r="D843">
        <f t="shared" si="156"/>
        <v>1</v>
      </c>
      <c r="E843">
        <f>PMTable!X841</f>
        <v>2000</v>
      </c>
      <c r="F843">
        <f t="shared" si="157"/>
        <v>1</v>
      </c>
      <c r="G843">
        <f>PMTable!Y841</f>
        <v>1800</v>
      </c>
      <c r="H843">
        <f t="shared" si="158"/>
        <v>1</v>
      </c>
      <c r="I843">
        <f>PMTable!Z841</f>
        <v>2500</v>
      </c>
      <c r="J843">
        <f t="shared" si="159"/>
        <v>1</v>
      </c>
      <c r="L843">
        <v>838</v>
      </c>
      <c r="M843">
        <f>PMTable!AE841</f>
        <v>155.99508105177239</v>
      </c>
      <c r="N843">
        <f t="shared" si="160"/>
        <v>0</v>
      </c>
      <c r="O843">
        <f>PMTable!AF841</f>
        <v>16</v>
      </c>
      <c r="P843">
        <f t="shared" si="161"/>
        <v>1</v>
      </c>
      <c r="Q843">
        <f>PMTable!AG841</f>
        <v>12.090495981259542</v>
      </c>
      <c r="R843">
        <f t="shared" si="162"/>
        <v>1</v>
      </c>
      <c r="S843">
        <f>PMTable!AH841</f>
        <v>0</v>
      </c>
      <c r="T843">
        <f t="shared" si="163"/>
        <v>1</v>
      </c>
      <c r="V843">
        <v>838</v>
      </c>
      <c r="W843">
        <f>PMTable!O841</f>
        <v>0.51996412556857718</v>
      </c>
      <c r="X843">
        <f t="shared" si="164"/>
        <v>1</v>
      </c>
      <c r="Y843">
        <f>PMTable!P841</f>
        <v>0.97216526600897513</v>
      </c>
      <c r="Z843">
        <f t="shared" si="165"/>
        <v>0</v>
      </c>
      <c r="AA843">
        <f>PMTable!Q841</f>
        <v>0.94108637770099635</v>
      </c>
      <c r="AB843">
        <f t="shared" si="166"/>
        <v>0</v>
      </c>
      <c r="AC843">
        <f>PMTable!R841</f>
        <v>1</v>
      </c>
      <c r="AD843">
        <f t="shared" si="167"/>
        <v>0</v>
      </c>
    </row>
    <row r="844" spans="2:30" x14ac:dyDescent="0.25">
      <c r="B844">
        <v>839</v>
      </c>
      <c r="C844">
        <f>PMTable!W842</f>
        <v>650</v>
      </c>
      <c r="D844">
        <f t="shared" si="156"/>
        <v>1</v>
      </c>
      <c r="E844">
        <f>PMTable!X842</f>
        <v>4800</v>
      </c>
      <c r="F844">
        <f t="shared" si="157"/>
        <v>1</v>
      </c>
      <c r="G844">
        <f>PMTable!Y842</f>
        <v>2200</v>
      </c>
      <c r="H844">
        <f t="shared" si="158"/>
        <v>1</v>
      </c>
      <c r="I844">
        <f>PMTable!Z842</f>
        <v>4700</v>
      </c>
      <c r="J844">
        <f t="shared" si="159"/>
        <v>1</v>
      </c>
      <c r="L844">
        <v>839</v>
      </c>
      <c r="M844">
        <f>PMTable!AE842</f>
        <v>11.116076749725412</v>
      </c>
      <c r="N844">
        <f t="shared" si="160"/>
        <v>1</v>
      </c>
      <c r="O844">
        <f>PMTable!AF842</f>
        <v>82.782905258113914</v>
      </c>
      <c r="P844">
        <f t="shared" si="161"/>
        <v>0</v>
      </c>
      <c r="Q844">
        <f>PMTable!AG842</f>
        <v>42.865181501845328</v>
      </c>
      <c r="R844">
        <f t="shared" si="162"/>
        <v>1</v>
      </c>
      <c r="S844">
        <f>PMTable!AH842</f>
        <v>14.164191882768492</v>
      </c>
      <c r="T844">
        <f t="shared" si="163"/>
        <v>1</v>
      </c>
      <c r="V844">
        <v>839</v>
      </c>
      <c r="W844">
        <f>PMTable!O842</f>
        <v>0.93706986898071831</v>
      </c>
      <c r="X844">
        <f t="shared" si="164"/>
        <v>0</v>
      </c>
      <c r="Y844">
        <f>PMTable!P842</f>
        <v>0.78638148991628409</v>
      </c>
      <c r="Z844">
        <f t="shared" si="165"/>
        <v>0</v>
      </c>
      <c r="AA844">
        <f>PMTable!Q842</f>
        <v>0.86873788295866239</v>
      </c>
      <c r="AB844">
        <f t="shared" si="166"/>
        <v>0</v>
      </c>
      <c r="AC844">
        <f>PMTable!R842</f>
        <v>0.96338988135220405</v>
      </c>
      <c r="AD844">
        <f t="shared" si="167"/>
        <v>0</v>
      </c>
    </row>
    <row r="845" spans="2:30" x14ac:dyDescent="0.25">
      <c r="B845">
        <v>840</v>
      </c>
      <c r="C845">
        <f>PMTable!W843</f>
        <v>1550</v>
      </c>
      <c r="D845">
        <f t="shared" si="156"/>
        <v>1</v>
      </c>
      <c r="E845">
        <f>PMTable!X843</f>
        <v>2000</v>
      </c>
      <c r="F845">
        <f t="shared" si="157"/>
        <v>1</v>
      </c>
      <c r="G845">
        <f>PMTable!Y843</f>
        <v>2600</v>
      </c>
      <c r="H845">
        <f t="shared" si="158"/>
        <v>1</v>
      </c>
      <c r="I845">
        <f>PMTable!Z843</f>
        <v>3600</v>
      </c>
      <c r="J845">
        <f t="shared" si="159"/>
        <v>1</v>
      </c>
      <c r="L845">
        <v>840</v>
      </c>
      <c r="M845">
        <f>PMTable!AE843</f>
        <v>38.897028513602798</v>
      </c>
      <c r="N845">
        <f t="shared" si="160"/>
        <v>1</v>
      </c>
      <c r="O845">
        <f>PMTable!AF843</f>
        <v>20.972719584986272</v>
      </c>
      <c r="P845">
        <f t="shared" si="161"/>
        <v>1</v>
      </c>
      <c r="Q845">
        <f>PMTable!AG843</f>
        <v>47.318343853781407</v>
      </c>
      <c r="R845">
        <f t="shared" si="162"/>
        <v>1</v>
      </c>
      <c r="S845">
        <f>PMTable!AH843</f>
        <v>5.12500407915645</v>
      </c>
      <c r="T845">
        <f t="shared" si="163"/>
        <v>1</v>
      </c>
      <c r="V845">
        <v>840</v>
      </c>
      <c r="W845">
        <f>PMTable!O843</f>
        <v>0.78513768847506815</v>
      </c>
      <c r="X845">
        <f t="shared" si="164"/>
        <v>0</v>
      </c>
      <c r="Y845">
        <f>PMTable!P843</f>
        <v>0.92916452743539391</v>
      </c>
      <c r="Z845">
        <f t="shared" si="165"/>
        <v>0</v>
      </c>
      <c r="AA845">
        <f>PMTable!Q843</f>
        <v>0.86678344622434844</v>
      </c>
      <c r="AB845">
        <f t="shared" si="166"/>
        <v>0</v>
      </c>
      <c r="AC845">
        <f>PMTable!R843</f>
        <v>0.98358163547894228</v>
      </c>
      <c r="AD845">
        <f t="shared" si="167"/>
        <v>0</v>
      </c>
    </row>
    <row r="846" spans="2:30" x14ac:dyDescent="0.25">
      <c r="B846">
        <v>841</v>
      </c>
      <c r="C846">
        <f>PMTable!W844</f>
        <v>1550</v>
      </c>
      <c r="D846">
        <f t="shared" si="156"/>
        <v>1</v>
      </c>
      <c r="E846">
        <f>PMTable!X844</f>
        <v>3200</v>
      </c>
      <c r="F846">
        <f t="shared" si="157"/>
        <v>1</v>
      </c>
      <c r="G846">
        <f>PMTable!Y844</f>
        <v>2200</v>
      </c>
      <c r="H846">
        <f t="shared" si="158"/>
        <v>1</v>
      </c>
      <c r="I846">
        <f>PMTable!Z844</f>
        <v>2500</v>
      </c>
      <c r="J846">
        <f t="shared" si="159"/>
        <v>1</v>
      </c>
      <c r="L846">
        <v>841</v>
      </c>
      <c r="M846">
        <f>PMTable!AE844</f>
        <v>29.731957305467226</v>
      </c>
      <c r="N846">
        <f t="shared" si="160"/>
        <v>1</v>
      </c>
      <c r="O846">
        <f>PMTable!AF844</f>
        <v>37.773707736142207</v>
      </c>
      <c r="P846">
        <f t="shared" si="161"/>
        <v>1</v>
      </c>
      <c r="Q846">
        <f>PMTable!AG844</f>
        <v>35.228360446761052</v>
      </c>
      <c r="R846">
        <f t="shared" si="162"/>
        <v>1</v>
      </c>
      <c r="S846">
        <f>PMTable!AH844</f>
        <v>0</v>
      </c>
      <c r="T846">
        <f t="shared" si="163"/>
        <v>1</v>
      </c>
      <c r="V846">
        <v>841</v>
      </c>
      <c r="W846">
        <f>PMTable!O844</f>
        <v>0.7563395283616583</v>
      </c>
      <c r="X846">
        <f t="shared" si="164"/>
        <v>0</v>
      </c>
      <c r="Y846">
        <f>PMTable!P844</f>
        <v>0.87941076411186403</v>
      </c>
      <c r="Z846">
        <f t="shared" si="165"/>
        <v>0</v>
      </c>
      <c r="AA846">
        <f>PMTable!Q844</f>
        <v>0.92557064753022522</v>
      </c>
      <c r="AB846">
        <f t="shared" si="166"/>
        <v>0</v>
      </c>
      <c r="AC846">
        <f>PMTable!R844</f>
        <v>1</v>
      </c>
      <c r="AD846">
        <f t="shared" si="167"/>
        <v>0</v>
      </c>
    </row>
    <row r="847" spans="2:30" x14ac:dyDescent="0.25">
      <c r="B847">
        <v>842</v>
      </c>
      <c r="C847">
        <f>PMTable!W845</f>
        <v>2000</v>
      </c>
      <c r="D847">
        <f t="shared" si="156"/>
        <v>1</v>
      </c>
      <c r="E847">
        <f>PMTable!X845</f>
        <v>4200</v>
      </c>
      <c r="F847">
        <f t="shared" si="157"/>
        <v>1</v>
      </c>
      <c r="G847">
        <f>PMTable!Y845</f>
        <v>3400</v>
      </c>
      <c r="H847">
        <f t="shared" si="158"/>
        <v>1</v>
      </c>
      <c r="I847">
        <f>PMTable!Z845</f>
        <v>3600</v>
      </c>
      <c r="J847">
        <f t="shared" si="159"/>
        <v>1</v>
      </c>
      <c r="L847">
        <v>842</v>
      </c>
      <c r="M847">
        <f>PMTable!AE845</f>
        <v>86.790569179144399</v>
      </c>
      <c r="N847">
        <f t="shared" si="160"/>
        <v>0</v>
      </c>
      <c r="O847">
        <f>PMTable!AF845</f>
        <v>61.119263110960979</v>
      </c>
      <c r="P847">
        <f t="shared" si="161"/>
        <v>0</v>
      </c>
      <c r="Q847">
        <f>PMTable!AG845</f>
        <v>88.904240131905397</v>
      </c>
      <c r="R847">
        <f t="shared" si="162"/>
        <v>0</v>
      </c>
      <c r="S847">
        <f>PMTable!AH845</f>
        <v>7.8638320813382343</v>
      </c>
      <c r="T847">
        <f t="shared" si="163"/>
        <v>1</v>
      </c>
      <c r="V847">
        <v>842</v>
      </c>
      <c r="W847">
        <f>PMTable!O845</f>
        <v>0.69022818513545359</v>
      </c>
      <c r="X847">
        <f t="shared" si="164"/>
        <v>1</v>
      </c>
      <c r="Y847">
        <f>PMTable!P845</f>
        <v>0.81562777235961226</v>
      </c>
      <c r="Z847">
        <f t="shared" si="165"/>
        <v>0</v>
      </c>
      <c r="AA847">
        <f>PMTable!Q845</f>
        <v>0.79148629774971901</v>
      </c>
      <c r="AB847">
        <f t="shared" si="166"/>
        <v>0</v>
      </c>
      <c r="AC847">
        <f>PMTable!R845</f>
        <v>0.98163913482106735</v>
      </c>
      <c r="AD847">
        <f t="shared" si="167"/>
        <v>0</v>
      </c>
    </row>
    <row r="848" spans="2:30" x14ac:dyDescent="0.25">
      <c r="B848">
        <v>843</v>
      </c>
      <c r="C848">
        <f>PMTable!W846</f>
        <v>1700</v>
      </c>
      <c r="D848">
        <f t="shared" si="156"/>
        <v>1</v>
      </c>
      <c r="E848">
        <f>PMTable!X846</f>
        <v>2400</v>
      </c>
      <c r="F848">
        <f t="shared" si="157"/>
        <v>1</v>
      </c>
      <c r="G848">
        <f>PMTable!Y846</f>
        <v>5000</v>
      </c>
      <c r="H848">
        <f t="shared" si="158"/>
        <v>0</v>
      </c>
      <c r="I848">
        <f>PMTable!Z846</f>
        <v>3600</v>
      </c>
      <c r="J848">
        <f t="shared" si="159"/>
        <v>1</v>
      </c>
      <c r="L848">
        <v>843</v>
      </c>
      <c r="M848">
        <f>PMTable!AE846</f>
        <v>111.71607239358239</v>
      </c>
      <c r="N848">
        <f t="shared" si="160"/>
        <v>0</v>
      </c>
      <c r="O848">
        <f>PMTable!AF846</f>
        <v>37.516876938441534</v>
      </c>
      <c r="P848">
        <f t="shared" si="161"/>
        <v>1</v>
      </c>
      <c r="Q848">
        <f>PMTable!AG846</f>
        <v>134.52665432885175</v>
      </c>
      <c r="R848">
        <f t="shared" si="162"/>
        <v>0</v>
      </c>
      <c r="S848">
        <f>PMTable!AH846</f>
        <v>6.750321488639873</v>
      </c>
      <c r="T848">
        <f t="shared" si="163"/>
        <v>1</v>
      </c>
      <c r="V848">
        <v>843</v>
      </c>
      <c r="W848">
        <f>PMTable!O846</f>
        <v>0.72619332617099919</v>
      </c>
      <c r="X848">
        <f t="shared" si="164"/>
        <v>0</v>
      </c>
      <c r="Y848">
        <f>PMTable!P846</f>
        <v>0.92937052685325072</v>
      </c>
      <c r="Z848">
        <f t="shared" si="165"/>
        <v>0</v>
      </c>
      <c r="AA848">
        <f>PMTable!Q846</f>
        <v>0.6905840759029811</v>
      </c>
      <c r="AB848">
        <f t="shared" si="166"/>
        <v>1</v>
      </c>
      <c r="AC848">
        <f>PMTable!R846</f>
        <v>0.98441489921786818</v>
      </c>
      <c r="AD848">
        <f t="shared" si="167"/>
        <v>0</v>
      </c>
    </row>
    <row r="849" spans="2:30" x14ac:dyDescent="0.25">
      <c r="B849">
        <v>844</v>
      </c>
      <c r="C849">
        <f>PMTable!W847</f>
        <v>1400</v>
      </c>
      <c r="D849">
        <f t="shared" si="156"/>
        <v>1</v>
      </c>
      <c r="E849">
        <f>PMTable!X847</f>
        <v>2200</v>
      </c>
      <c r="F849">
        <f t="shared" si="157"/>
        <v>1</v>
      </c>
      <c r="G849">
        <f>PMTable!Y847</f>
        <v>3000</v>
      </c>
      <c r="H849">
        <f t="shared" si="158"/>
        <v>1</v>
      </c>
      <c r="I849">
        <f>PMTable!Z847</f>
        <v>4700</v>
      </c>
      <c r="J849">
        <f t="shared" si="159"/>
        <v>1</v>
      </c>
      <c r="L849">
        <v>844</v>
      </c>
      <c r="M849">
        <f>PMTable!AE847</f>
        <v>16</v>
      </c>
      <c r="N849">
        <f t="shared" si="160"/>
        <v>1</v>
      </c>
      <c r="O849">
        <f>PMTable!AF847</f>
        <v>34.182920209102171</v>
      </c>
      <c r="P849">
        <f t="shared" si="161"/>
        <v>1</v>
      </c>
      <c r="Q849">
        <f>PMTable!AG847</f>
        <v>22.181154380513863</v>
      </c>
      <c r="R849">
        <f t="shared" si="162"/>
        <v>1</v>
      </c>
      <c r="S849">
        <f>PMTable!AH847</f>
        <v>17.770339531752267</v>
      </c>
      <c r="T849">
        <f t="shared" si="163"/>
        <v>1</v>
      </c>
      <c r="V849">
        <v>844</v>
      </c>
      <c r="W849">
        <f>PMTable!O847</f>
        <v>0.81803901969330717</v>
      </c>
      <c r="X849">
        <f t="shared" si="164"/>
        <v>0</v>
      </c>
      <c r="Y849">
        <f>PMTable!P847</f>
        <v>0.90482680002559368</v>
      </c>
      <c r="Z849">
        <f t="shared" si="165"/>
        <v>0</v>
      </c>
      <c r="AA849">
        <f>PMTable!Q847</f>
        <v>0.87773295299185494</v>
      </c>
      <c r="AB849">
        <f t="shared" si="166"/>
        <v>0</v>
      </c>
      <c r="AC849">
        <f>PMTable!R847</f>
        <v>0.95851393723703981</v>
      </c>
      <c r="AD849">
        <f t="shared" si="167"/>
        <v>0</v>
      </c>
    </row>
    <row r="850" spans="2:30" x14ac:dyDescent="0.25">
      <c r="B850">
        <v>845</v>
      </c>
      <c r="C850">
        <f>PMTable!W848</f>
        <v>2300</v>
      </c>
      <c r="D850">
        <f t="shared" si="156"/>
        <v>1</v>
      </c>
      <c r="E850">
        <f>PMTable!X848</f>
        <v>2200</v>
      </c>
      <c r="F850">
        <f t="shared" si="157"/>
        <v>1</v>
      </c>
      <c r="G850">
        <f>PMTable!Y848</f>
        <v>3400</v>
      </c>
      <c r="H850">
        <f t="shared" si="158"/>
        <v>1</v>
      </c>
      <c r="I850">
        <f>PMTable!Z848</f>
        <v>2500</v>
      </c>
      <c r="J850">
        <f t="shared" si="159"/>
        <v>1</v>
      </c>
      <c r="L850">
        <v>845</v>
      </c>
      <c r="M850">
        <f>PMTable!AE848</f>
        <v>96.682512872611653</v>
      </c>
      <c r="N850">
        <f t="shared" si="160"/>
        <v>0</v>
      </c>
      <c r="O850">
        <f>PMTable!AF848</f>
        <v>25.780877659600385</v>
      </c>
      <c r="P850">
        <f t="shared" si="161"/>
        <v>1</v>
      </c>
      <c r="Q850">
        <f>PMTable!AG848</f>
        <v>35.211313477524726</v>
      </c>
      <c r="R850">
        <f t="shared" si="162"/>
        <v>1</v>
      </c>
      <c r="S850">
        <f>PMTable!AH848</f>
        <v>0</v>
      </c>
      <c r="T850">
        <f t="shared" si="163"/>
        <v>1</v>
      </c>
      <c r="V850">
        <v>845</v>
      </c>
      <c r="W850">
        <f>PMTable!O848</f>
        <v>0.64580216602766771</v>
      </c>
      <c r="X850">
        <f t="shared" si="164"/>
        <v>1</v>
      </c>
      <c r="Y850">
        <f>PMTable!P848</f>
        <v>0.93883758679404927</v>
      </c>
      <c r="Z850">
        <f t="shared" si="165"/>
        <v>0</v>
      </c>
      <c r="AA850">
        <f>PMTable!Q848</f>
        <v>0.89630058481639785</v>
      </c>
      <c r="AB850">
        <f t="shared" si="166"/>
        <v>0</v>
      </c>
      <c r="AC850">
        <f>PMTable!R848</f>
        <v>1</v>
      </c>
      <c r="AD850">
        <f t="shared" si="167"/>
        <v>0</v>
      </c>
    </row>
    <row r="851" spans="2:30" x14ac:dyDescent="0.25">
      <c r="B851">
        <v>846</v>
      </c>
      <c r="C851">
        <f>PMTable!W849</f>
        <v>1250</v>
      </c>
      <c r="D851">
        <f t="shared" si="156"/>
        <v>1</v>
      </c>
      <c r="E851">
        <f>PMTable!X849</f>
        <v>2600</v>
      </c>
      <c r="F851">
        <f t="shared" si="157"/>
        <v>1</v>
      </c>
      <c r="G851">
        <f>PMTable!Y849</f>
        <v>3400</v>
      </c>
      <c r="H851">
        <f t="shared" si="158"/>
        <v>1</v>
      </c>
      <c r="I851">
        <f>PMTable!Z849</f>
        <v>2500</v>
      </c>
      <c r="J851">
        <f t="shared" si="159"/>
        <v>1</v>
      </c>
      <c r="L851">
        <v>846</v>
      </c>
      <c r="M851">
        <f>PMTable!AE849</f>
        <v>24.854905273768157</v>
      </c>
      <c r="N851">
        <f t="shared" si="160"/>
        <v>1</v>
      </c>
      <c r="O851">
        <f>PMTable!AF849</f>
        <v>45.252519756455769</v>
      </c>
      <c r="P851">
        <f t="shared" si="161"/>
        <v>1</v>
      </c>
      <c r="Q851">
        <f>PMTable!AG849</f>
        <v>46.1820348755205</v>
      </c>
      <c r="R851">
        <f t="shared" si="162"/>
        <v>1</v>
      </c>
      <c r="S851">
        <f>PMTable!AH849</f>
        <v>0</v>
      </c>
      <c r="T851">
        <f t="shared" si="163"/>
        <v>1</v>
      </c>
      <c r="V851">
        <v>846</v>
      </c>
      <c r="W851">
        <f>PMTable!O849</f>
        <v>0.85594096024152944</v>
      </c>
      <c r="X851">
        <f t="shared" si="164"/>
        <v>0</v>
      </c>
      <c r="Y851">
        <f>PMTable!P849</f>
        <v>0.87950995125299614</v>
      </c>
      <c r="Z851">
        <f t="shared" si="165"/>
        <v>0</v>
      </c>
      <c r="AA851">
        <f>PMTable!Q849</f>
        <v>0.88171114477436197</v>
      </c>
      <c r="AB851">
        <f t="shared" si="166"/>
        <v>0</v>
      </c>
      <c r="AC851">
        <f>PMTable!R849</f>
        <v>1</v>
      </c>
      <c r="AD851">
        <f t="shared" si="167"/>
        <v>0</v>
      </c>
    </row>
    <row r="852" spans="2:30" x14ac:dyDescent="0.25">
      <c r="B852">
        <v>847</v>
      </c>
      <c r="C852">
        <f>PMTable!W850</f>
        <v>2000</v>
      </c>
      <c r="D852">
        <f t="shared" si="156"/>
        <v>1</v>
      </c>
      <c r="E852">
        <f>PMTable!X850</f>
        <v>2600</v>
      </c>
      <c r="F852">
        <f t="shared" si="157"/>
        <v>1</v>
      </c>
      <c r="G852">
        <f>PMTable!Y850</f>
        <v>1400</v>
      </c>
      <c r="H852">
        <f t="shared" si="158"/>
        <v>1</v>
      </c>
      <c r="I852">
        <f>PMTable!Z850</f>
        <v>3600</v>
      </c>
      <c r="J852">
        <f t="shared" si="159"/>
        <v>1</v>
      </c>
      <c r="L852">
        <v>847</v>
      </c>
      <c r="M852">
        <f>PMTable!AE850</f>
        <v>24</v>
      </c>
      <c r="N852">
        <f t="shared" si="160"/>
        <v>1</v>
      </c>
      <c r="O852">
        <f>PMTable!AF850</f>
        <v>27.059399951370622</v>
      </c>
      <c r="P852">
        <f t="shared" si="161"/>
        <v>1</v>
      </c>
      <c r="Q852">
        <f>PMTable!AG850</f>
        <v>10.847276808695511</v>
      </c>
      <c r="R852">
        <f t="shared" si="162"/>
        <v>1</v>
      </c>
      <c r="S852">
        <f>PMTable!AH850</f>
        <v>7.7107111720819344</v>
      </c>
      <c r="T852">
        <f t="shared" si="163"/>
        <v>1</v>
      </c>
      <c r="V852">
        <v>847</v>
      </c>
      <c r="W852">
        <f>PMTable!O850</f>
        <v>0.76018828080608891</v>
      </c>
      <c r="X852">
        <f t="shared" si="164"/>
        <v>0</v>
      </c>
      <c r="Y852">
        <f>PMTable!P850</f>
        <v>0.88692025858597912</v>
      </c>
      <c r="Z852">
        <f t="shared" si="165"/>
        <v>0</v>
      </c>
      <c r="AA852">
        <f>PMTable!Q850</f>
        <v>0.96322424710178756</v>
      </c>
      <c r="AB852">
        <f t="shared" si="166"/>
        <v>0</v>
      </c>
      <c r="AC852">
        <f>PMTable!R850</f>
        <v>0.98191508784407344</v>
      </c>
      <c r="AD852">
        <f t="shared" si="167"/>
        <v>0</v>
      </c>
    </row>
    <row r="853" spans="2:30" x14ac:dyDescent="0.25">
      <c r="B853">
        <v>848</v>
      </c>
      <c r="C853">
        <f>PMTable!W851</f>
        <v>1700</v>
      </c>
      <c r="D853">
        <f t="shared" si="156"/>
        <v>1</v>
      </c>
      <c r="E853">
        <f>PMTable!X851</f>
        <v>2600</v>
      </c>
      <c r="F853">
        <f t="shared" si="157"/>
        <v>1</v>
      </c>
      <c r="G853">
        <f>PMTable!Y851</f>
        <v>3400</v>
      </c>
      <c r="H853">
        <f t="shared" si="158"/>
        <v>1</v>
      </c>
      <c r="I853">
        <f>PMTable!Z851</f>
        <v>4700</v>
      </c>
      <c r="J853">
        <f t="shared" si="159"/>
        <v>1</v>
      </c>
      <c r="L853">
        <v>848</v>
      </c>
      <c r="M853">
        <f>PMTable!AE851</f>
        <v>38.997684820323556</v>
      </c>
      <c r="N853">
        <f t="shared" si="160"/>
        <v>1</v>
      </c>
      <c r="O853">
        <f>PMTable!AF851</f>
        <v>47.193170836490893</v>
      </c>
      <c r="P853">
        <f t="shared" si="161"/>
        <v>1</v>
      </c>
      <c r="Q853">
        <f>PMTable!AG851</f>
        <v>47.000502378932111</v>
      </c>
      <c r="R853">
        <f t="shared" si="162"/>
        <v>1</v>
      </c>
      <c r="S853">
        <f>PMTable!AH851</f>
        <v>8.1010539728560254</v>
      </c>
      <c r="T853">
        <f t="shared" si="163"/>
        <v>1</v>
      </c>
      <c r="V853">
        <v>848</v>
      </c>
      <c r="W853">
        <f>PMTable!O851</f>
        <v>0.74115495929721553</v>
      </c>
      <c r="X853">
        <f t="shared" si="164"/>
        <v>0</v>
      </c>
      <c r="Y853">
        <f>PMTable!P851</f>
        <v>0.87516725582768384</v>
      </c>
      <c r="Z853">
        <f t="shared" si="165"/>
        <v>0</v>
      </c>
      <c r="AA853">
        <f>PMTable!Q851</f>
        <v>0.8365501248316275</v>
      </c>
      <c r="AB853">
        <f t="shared" si="166"/>
        <v>0</v>
      </c>
      <c r="AC853">
        <f>PMTable!R851</f>
        <v>0.97577460391683057</v>
      </c>
      <c r="AD853">
        <f t="shared" si="167"/>
        <v>0</v>
      </c>
    </row>
    <row r="854" spans="2:30" x14ac:dyDescent="0.25">
      <c r="B854">
        <v>849</v>
      </c>
      <c r="C854">
        <f>PMTable!W852</f>
        <v>1550</v>
      </c>
      <c r="D854">
        <f t="shared" si="156"/>
        <v>1</v>
      </c>
      <c r="E854">
        <f>PMTable!X852</f>
        <v>3000</v>
      </c>
      <c r="F854">
        <f t="shared" si="157"/>
        <v>1</v>
      </c>
      <c r="G854">
        <f>PMTable!Y852</f>
        <v>1800</v>
      </c>
      <c r="H854">
        <f t="shared" si="158"/>
        <v>1</v>
      </c>
      <c r="I854">
        <f>PMTable!Z852</f>
        <v>3600</v>
      </c>
      <c r="J854">
        <f t="shared" si="159"/>
        <v>1</v>
      </c>
      <c r="L854">
        <v>849</v>
      </c>
      <c r="M854">
        <f>PMTable!AE852</f>
        <v>79.78463266085997</v>
      </c>
      <c r="N854">
        <f t="shared" si="160"/>
        <v>0</v>
      </c>
      <c r="O854">
        <f>PMTable!AF852</f>
        <v>26</v>
      </c>
      <c r="P854">
        <f t="shared" si="161"/>
        <v>1</v>
      </c>
      <c r="Q854">
        <f>PMTable!AG852</f>
        <v>22.80412137895695</v>
      </c>
      <c r="R854">
        <f t="shared" si="162"/>
        <v>1</v>
      </c>
      <c r="S854">
        <f>PMTable!AH852</f>
        <v>2.9873337497084691</v>
      </c>
      <c r="T854">
        <f t="shared" si="163"/>
        <v>1</v>
      </c>
      <c r="V854">
        <v>849</v>
      </c>
      <c r="W854">
        <f>PMTable!O852</f>
        <v>0.76200638655080233</v>
      </c>
      <c r="X854">
        <f t="shared" si="164"/>
        <v>0</v>
      </c>
      <c r="Y854">
        <f>PMTable!P852</f>
        <v>0.83358166363169439</v>
      </c>
      <c r="Z854">
        <f t="shared" si="165"/>
        <v>0</v>
      </c>
      <c r="AA854">
        <f>PMTable!Q852</f>
        <v>0.94743719499469392</v>
      </c>
      <c r="AB854">
        <f t="shared" si="166"/>
        <v>0</v>
      </c>
      <c r="AC854">
        <f>PMTable!R852</f>
        <v>0.99254361967420157</v>
      </c>
      <c r="AD854">
        <f t="shared" si="167"/>
        <v>0</v>
      </c>
    </row>
    <row r="855" spans="2:30" x14ac:dyDescent="0.25">
      <c r="B855">
        <v>850</v>
      </c>
      <c r="C855">
        <f>PMTable!W853</f>
        <v>2000</v>
      </c>
      <c r="D855">
        <f t="shared" si="156"/>
        <v>1</v>
      </c>
      <c r="E855">
        <f>PMTable!X853</f>
        <v>3000</v>
      </c>
      <c r="F855">
        <f t="shared" si="157"/>
        <v>1</v>
      </c>
      <c r="G855">
        <f>PMTable!Y853</f>
        <v>3400</v>
      </c>
      <c r="H855">
        <f t="shared" si="158"/>
        <v>1</v>
      </c>
      <c r="I855">
        <f>PMTable!Z853</f>
        <v>3600</v>
      </c>
      <c r="J855">
        <f t="shared" si="159"/>
        <v>1</v>
      </c>
      <c r="L855">
        <v>850</v>
      </c>
      <c r="M855">
        <f>PMTable!AE853</f>
        <v>60.135223058020983</v>
      </c>
      <c r="N855">
        <f t="shared" si="160"/>
        <v>0</v>
      </c>
      <c r="O855">
        <f>PMTable!AF853</f>
        <v>39.727824353407478</v>
      </c>
      <c r="P855">
        <f t="shared" si="161"/>
        <v>1</v>
      </c>
      <c r="Q855">
        <f>PMTable!AG853</f>
        <v>41.867011785220797</v>
      </c>
      <c r="R855">
        <f t="shared" si="162"/>
        <v>1</v>
      </c>
      <c r="S855">
        <f>PMTable!AH853</f>
        <v>4.2922705995904291</v>
      </c>
      <c r="T855">
        <f t="shared" si="163"/>
        <v>1</v>
      </c>
      <c r="V855">
        <v>850</v>
      </c>
      <c r="W855">
        <f>PMTable!O853</f>
        <v>0.68897824869652913</v>
      </c>
      <c r="X855">
        <f t="shared" si="164"/>
        <v>1</v>
      </c>
      <c r="Y855">
        <f>PMTable!P853</f>
        <v>0.90419767267159834</v>
      </c>
      <c r="Z855">
        <f t="shared" si="165"/>
        <v>0</v>
      </c>
      <c r="AA855">
        <f>PMTable!Q853</f>
        <v>0.83472027696933349</v>
      </c>
      <c r="AB855">
        <f t="shared" si="166"/>
        <v>0</v>
      </c>
      <c r="AC855">
        <f>PMTable!R853</f>
        <v>0.98718545009184211</v>
      </c>
      <c r="AD855">
        <f t="shared" si="167"/>
        <v>0</v>
      </c>
    </row>
    <row r="856" spans="2:30" x14ac:dyDescent="0.25">
      <c r="B856">
        <v>851</v>
      </c>
      <c r="C856">
        <f>PMTable!W854</f>
        <v>1100</v>
      </c>
      <c r="D856">
        <f t="shared" si="156"/>
        <v>1</v>
      </c>
      <c r="E856">
        <f>PMTable!X854</f>
        <v>1600</v>
      </c>
      <c r="F856">
        <f t="shared" si="157"/>
        <v>1</v>
      </c>
      <c r="G856">
        <f>PMTable!Y854</f>
        <v>1800</v>
      </c>
      <c r="H856">
        <f t="shared" si="158"/>
        <v>1</v>
      </c>
      <c r="I856">
        <f>PMTable!Z854</f>
        <v>4700</v>
      </c>
      <c r="J856">
        <f t="shared" si="159"/>
        <v>1</v>
      </c>
      <c r="L856">
        <v>851</v>
      </c>
      <c r="M856">
        <f>PMTable!AE854</f>
        <v>26.318113314711752</v>
      </c>
      <c r="N856">
        <f t="shared" si="160"/>
        <v>1</v>
      </c>
      <c r="O856">
        <f>PMTable!AF854</f>
        <v>12</v>
      </c>
      <c r="P856">
        <f t="shared" si="161"/>
        <v>1</v>
      </c>
      <c r="Q856">
        <f>PMTable!AG854</f>
        <v>25.249524932081147</v>
      </c>
      <c r="R856">
        <f t="shared" si="162"/>
        <v>1</v>
      </c>
      <c r="S856">
        <f>PMTable!AH854</f>
        <v>11.795107917449368</v>
      </c>
      <c r="T856">
        <f t="shared" si="163"/>
        <v>1</v>
      </c>
      <c r="V856">
        <v>851</v>
      </c>
      <c r="W856">
        <f>PMTable!O854</f>
        <v>0.84981837339158073</v>
      </c>
      <c r="X856">
        <f t="shared" si="164"/>
        <v>0</v>
      </c>
      <c r="Y856">
        <f>PMTable!P854</f>
        <v>0.92457116011390239</v>
      </c>
      <c r="Z856">
        <f t="shared" si="165"/>
        <v>0</v>
      </c>
      <c r="AA856">
        <f>PMTable!Q854</f>
        <v>0.93368025956523693</v>
      </c>
      <c r="AB856">
        <f t="shared" si="166"/>
        <v>0</v>
      </c>
      <c r="AC856">
        <f>PMTable!R854</f>
        <v>0.97035810229781294</v>
      </c>
      <c r="AD856">
        <f t="shared" si="167"/>
        <v>0</v>
      </c>
    </row>
    <row r="857" spans="2:30" x14ac:dyDescent="0.25">
      <c r="B857">
        <v>852</v>
      </c>
      <c r="C857">
        <f>PMTable!W855</f>
        <v>1550</v>
      </c>
      <c r="D857">
        <f t="shared" si="156"/>
        <v>1</v>
      </c>
      <c r="E857">
        <f>PMTable!X855</f>
        <v>3800</v>
      </c>
      <c r="F857">
        <f t="shared" si="157"/>
        <v>1</v>
      </c>
      <c r="G857">
        <f>PMTable!Y855</f>
        <v>1800</v>
      </c>
      <c r="H857">
        <f t="shared" si="158"/>
        <v>1</v>
      </c>
      <c r="I857">
        <f>PMTable!Z855</f>
        <v>5800</v>
      </c>
      <c r="J857">
        <f t="shared" si="159"/>
        <v>0</v>
      </c>
      <c r="L857">
        <v>852</v>
      </c>
      <c r="M857">
        <f>PMTable!AE855</f>
        <v>64.735731627818879</v>
      </c>
      <c r="N857">
        <f t="shared" si="160"/>
        <v>0</v>
      </c>
      <c r="O857">
        <f>PMTable!AF855</f>
        <v>34</v>
      </c>
      <c r="P857">
        <f t="shared" si="161"/>
        <v>1</v>
      </c>
      <c r="Q857">
        <f>PMTable!AG855</f>
        <v>20.831862462952952</v>
      </c>
      <c r="R857">
        <f t="shared" si="162"/>
        <v>1</v>
      </c>
      <c r="S857">
        <f>PMTable!AH855</f>
        <v>16.31884599126435</v>
      </c>
      <c r="T857">
        <f t="shared" si="163"/>
        <v>1</v>
      </c>
      <c r="V857">
        <v>852</v>
      </c>
      <c r="W857">
        <f>PMTable!O855</f>
        <v>0.76708547369222646</v>
      </c>
      <c r="X857">
        <f t="shared" si="164"/>
        <v>0</v>
      </c>
      <c r="Y857">
        <f>PMTable!P855</f>
        <v>0.80976208964155627</v>
      </c>
      <c r="Z857">
        <f t="shared" si="165"/>
        <v>0</v>
      </c>
      <c r="AA857">
        <f>PMTable!Q855</f>
        <v>0.95053556675031003</v>
      </c>
      <c r="AB857">
        <f t="shared" si="166"/>
        <v>0</v>
      </c>
      <c r="AC857">
        <f>PMTable!R855</f>
        <v>0.95649441654103096</v>
      </c>
      <c r="AD857">
        <f t="shared" si="167"/>
        <v>0</v>
      </c>
    </row>
    <row r="858" spans="2:30" x14ac:dyDescent="0.25">
      <c r="B858">
        <v>853</v>
      </c>
      <c r="C858">
        <f>PMTable!W856</f>
        <v>2150</v>
      </c>
      <c r="D858">
        <f t="shared" si="156"/>
        <v>1</v>
      </c>
      <c r="E858">
        <f>PMTable!X856</f>
        <v>2400</v>
      </c>
      <c r="F858">
        <f t="shared" si="157"/>
        <v>1</v>
      </c>
      <c r="G858">
        <f>PMTable!Y856</f>
        <v>2200</v>
      </c>
      <c r="H858">
        <f t="shared" si="158"/>
        <v>1</v>
      </c>
      <c r="I858">
        <f>PMTable!Z856</f>
        <v>4700</v>
      </c>
      <c r="J858">
        <f t="shared" si="159"/>
        <v>1</v>
      </c>
      <c r="L858">
        <v>853</v>
      </c>
      <c r="M858">
        <f>PMTable!AE856</f>
        <v>57.296462322191026</v>
      </c>
      <c r="N858">
        <f t="shared" si="160"/>
        <v>0</v>
      </c>
      <c r="O858">
        <f>PMTable!AF856</f>
        <v>20</v>
      </c>
      <c r="P858">
        <f t="shared" si="161"/>
        <v>1</v>
      </c>
      <c r="Q858">
        <f>PMTable!AG856</f>
        <v>27.018548968301708</v>
      </c>
      <c r="R858">
        <f t="shared" si="162"/>
        <v>1</v>
      </c>
      <c r="S858">
        <f>PMTable!AH856</f>
        <v>10.505542935194503</v>
      </c>
      <c r="T858">
        <f t="shared" si="163"/>
        <v>1</v>
      </c>
      <c r="V858">
        <v>853</v>
      </c>
      <c r="W858">
        <f>PMTable!O856</f>
        <v>0.67626774288102831</v>
      </c>
      <c r="X858">
        <f t="shared" si="164"/>
        <v>1</v>
      </c>
      <c r="Y858">
        <f>PMTable!P856</f>
        <v>0.9522261260605317</v>
      </c>
      <c r="Z858">
        <f t="shared" si="165"/>
        <v>0</v>
      </c>
      <c r="AA858">
        <f>PMTable!Q856</f>
        <v>0.90828306913000967</v>
      </c>
      <c r="AB858">
        <f t="shared" si="166"/>
        <v>0</v>
      </c>
      <c r="AC858">
        <f>PMTable!R856</f>
        <v>0.96870340548070777</v>
      </c>
      <c r="AD858">
        <f t="shared" si="167"/>
        <v>0</v>
      </c>
    </row>
    <row r="859" spans="2:30" x14ac:dyDescent="0.25">
      <c r="B859">
        <v>854</v>
      </c>
      <c r="C859">
        <f>PMTable!W857</f>
        <v>950</v>
      </c>
      <c r="D859">
        <f t="shared" si="156"/>
        <v>1</v>
      </c>
      <c r="E859">
        <f>PMTable!X857</f>
        <v>2200</v>
      </c>
      <c r="F859">
        <f t="shared" si="157"/>
        <v>1</v>
      </c>
      <c r="G859">
        <f>PMTable!Y857</f>
        <v>1800</v>
      </c>
      <c r="H859">
        <f t="shared" si="158"/>
        <v>1</v>
      </c>
      <c r="I859">
        <f>PMTable!Z857</f>
        <v>2500</v>
      </c>
      <c r="J859">
        <f t="shared" si="159"/>
        <v>1</v>
      </c>
      <c r="L859">
        <v>854</v>
      </c>
      <c r="M859">
        <f>PMTable!AE857</f>
        <v>24.135438434121497</v>
      </c>
      <c r="N859">
        <f t="shared" si="160"/>
        <v>1</v>
      </c>
      <c r="O859">
        <f>PMTable!AF857</f>
        <v>35.853810953023803</v>
      </c>
      <c r="P859">
        <f t="shared" si="161"/>
        <v>1</v>
      </c>
      <c r="Q859">
        <f>PMTable!AG857</f>
        <v>24.978835837676577</v>
      </c>
      <c r="R859">
        <f t="shared" si="162"/>
        <v>1</v>
      </c>
      <c r="S859">
        <f>PMTable!AH857</f>
        <v>0</v>
      </c>
      <c r="T859">
        <f t="shared" si="163"/>
        <v>1</v>
      </c>
      <c r="V859">
        <v>854</v>
      </c>
      <c r="W859">
        <f>PMTable!O857</f>
        <v>0.86812941905973084</v>
      </c>
      <c r="X859">
        <f t="shared" si="164"/>
        <v>0</v>
      </c>
      <c r="Y859">
        <f>PMTable!P857</f>
        <v>0.91716809394541798</v>
      </c>
      <c r="Z859">
        <f t="shared" si="165"/>
        <v>0</v>
      </c>
      <c r="AA859">
        <f>PMTable!Q857</f>
        <v>0.92753160229661435</v>
      </c>
      <c r="AB859">
        <f t="shared" si="166"/>
        <v>0</v>
      </c>
      <c r="AC859">
        <f>PMTable!R857</f>
        <v>1</v>
      </c>
      <c r="AD859">
        <f t="shared" si="167"/>
        <v>0</v>
      </c>
    </row>
    <row r="860" spans="2:30" x14ac:dyDescent="0.25">
      <c r="B860">
        <v>855</v>
      </c>
      <c r="C860">
        <f>PMTable!W858</f>
        <v>800</v>
      </c>
      <c r="D860">
        <f t="shared" si="156"/>
        <v>1</v>
      </c>
      <c r="E860">
        <f>PMTable!X858</f>
        <v>2400</v>
      </c>
      <c r="F860">
        <f t="shared" si="157"/>
        <v>1</v>
      </c>
      <c r="G860">
        <f>PMTable!Y858</f>
        <v>2600</v>
      </c>
      <c r="H860">
        <f t="shared" si="158"/>
        <v>1</v>
      </c>
      <c r="I860">
        <f>PMTable!Z858</f>
        <v>2500</v>
      </c>
      <c r="J860">
        <f t="shared" si="159"/>
        <v>1</v>
      </c>
      <c r="L860">
        <v>855</v>
      </c>
      <c r="M860">
        <f>PMTable!AE858</f>
        <v>17.496152371969334</v>
      </c>
      <c r="N860">
        <f t="shared" si="160"/>
        <v>1</v>
      </c>
      <c r="O860">
        <f>PMTable!AF858</f>
        <v>21.839370543926972</v>
      </c>
      <c r="P860">
        <f t="shared" si="161"/>
        <v>1</v>
      </c>
      <c r="Q860">
        <f>PMTable!AG858</f>
        <v>45.856094899198688</v>
      </c>
      <c r="R860">
        <f t="shared" si="162"/>
        <v>1</v>
      </c>
      <c r="S860">
        <f>PMTable!AH858</f>
        <v>0</v>
      </c>
      <c r="T860">
        <f t="shared" si="163"/>
        <v>1</v>
      </c>
      <c r="V860">
        <v>855</v>
      </c>
      <c r="W860">
        <f>PMTable!O858</f>
        <v>0.89021820204802826</v>
      </c>
      <c r="X860">
        <f t="shared" si="164"/>
        <v>0</v>
      </c>
      <c r="Y860">
        <f>PMTable!P858</f>
        <v>0.92903910076295182</v>
      </c>
      <c r="Z860">
        <f t="shared" si="165"/>
        <v>0</v>
      </c>
      <c r="AA860">
        <f>PMTable!Q858</f>
        <v>0.87645955151371835</v>
      </c>
      <c r="AB860">
        <f t="shared" si="166"/>
        <v>0</v>
      </c>
      <c r="AC860">
        <f>PMTable!R858</f>
        <v>1</v>
      </c>
      <c r="AD860">
        <f t="shared" si="167"/>
        <v>0</v>
      </c>
    </row>
    <row r="861" spans="2:30" x14ac:dyDescent="0.25">
      <c r="B861">
        <v>856</v>
      </c>
      <c r="C861">
        <f>PMTable!W859</f>
        <v>1550</v>
      </c>
      <c r="D861">
        <f t="shared" si="156"/>
        <v>1</v>
      </c>
      <c r="E861">
        <f>PMTable!X859</f>
        <v>3000</v>
      </c>
      <c r="F861">
        <f t="shared" si="157"/>
        <v>1</v>
      </c>
      <c r="G861">
        <f>PMTable!Y859</f>
        <v>3400</v>
      </c>
      <c r="H861">
        <f t="shared" si="158"/>
        <v>1</v>
      </c>
      <c r="I861">
        <f>PMTable!Z859</f>
        <v>3600</v>
      </c>
      <c r="J861">
        <f t="shared" si="159"/>
        <v>1</v>
      </c>
      <c r="L861">
        <v>856</v>
      </c>
      <c r="M861">
        <f>PMTable!AE859</f>
        <v>73.413828553379915</v>
      </c>
      <c r="N861">
        <f t="shared" si="160"/>
        <v>0</v>
      </c>
      <c r="O861">
        <f>PMTable!AF859</f>
        <v>54.144810602299252</v>
      </c>
      <c r="P861">
        <f t="shared" si="161"/>
        <v>1</v>
      </c>
      <c r="Q861">
        <f>PMTable!AG859</f>
        <v>74.198109580253828</v>
      </c>
      <c r="R861">
        <f t="shared" si="162"/>
        <v>0</v>
      </c>
      <c r="S861">
        <f>PMTable!AH859</f>
        <v>5.5576139295587712</v>
      </c>
      <c r="T861">
        <f t="shared" si="163"/>
        <v>1</v>
      </c>
      <c r="V861">
        <v>856</v>
      </c>
      <c r="W861">
        <f>PMTable!O859</f>
        <v>0.75270558114600117</v>
      </c>
      <c r="X861">
        <f t="shared" si="164"/>
        <v>0</v>
      </c>
      <c r="Y861">
        <f>PMTable!P859</f>
        <v>0.85761769196375359</v>
      </c>
      <c r="Z861">
        <f t="shared" si="165"/>
        <v>0</v>
      </c>
      <c r="AA861">
        <f>PMTable!Q859</f>
        <v>0.84587426884795147</v>
      </c>
      <c r="AB861">
        <f t="shared" si="166"/>
        <v>0</v>
      </c>
      <c r="AC861">
        <f>PMTable!R859</f>
        <v>0.98674011956814556</v>
      </c>
      <c r="AD861">
        <f t="shared" si="167"/>
        <v>0</v>
      </c>
    </row>
    <row r="862" spans="2:30" x14ac:dyDescent="0.25">
      <c r="B862">
        <v>857</v>
      </c>
      <c r="C862">
        <f>PMTable!W860</f>
        <v>1850</v>
      </c>
      <c r="D862">
        <f t="shared" si="156"/>
        <v>1</v>
      </c>
      <c r="E862">
        <f>PMTable!X860</f>
        <v>2600</v>
      </c>
      <c r="F862">
        <f t="shared" si="157"/>
        <v>1</v>
      </c>
      <c r="G862">
        <f>PMTable!Y860</f>
        <v>3400</v>
      </c>
      <c r="H862">
        <f t="shared" si="158"/>
        <v>1</v>
      </c>
      <c r="I862">
        <f>PMTable!Z860</f>
        <v>4700</v>
      </c>
      <c r="J862">
        <f t="shared" si="159"/>
        <v>1</v>
      </c>
      <c r="L862">
        <v>857</v>
      </c>
      <c r="M862">
        <f>PMTable!AE860</f>
        <v>64.576276694637428</v>
      </c>
      <c r="N862">
        <f t="shared" si="160"/>
        <v>0</v>
      </c>
      <c r="O862">
        <f>PMTable!AF860</f>
        <v>41.906203948548452</v>
      </c>
      <c r="P862">
        <f t="shared" si="161"/>
        <v>1</v>
      </c>
      <c r="Q862">
        <f>PMTable!AG860</f>
        <v>30.274153206620792</v>
      </c>
      <c r="R862">
        <f t="shared" si="162"/>
        <v>1</v>
      </c>
      <c r="S862">
        <f>PMTable!AH860</f>
        <v>11.674741843448107</v>
      </c>
      <c r="T862">
        <f t="shared" si="163"/>
        <v>1</v>
      </c>
      <c r="V862">
        <v>857</v>
      </c>
      <c r="W862">
        <f>PMTable!O860</f>
        <v>0.74129232014039748</v>
      </c>
      <c r="X862">
        <f t="shared" si="164"/>
        <v>0</v>
      </c>
      <c r="Y862">
        <f>PMTable!P860</f>
        <v>0.91082032692128234</v>
      </c>
      <c r="Z862">
        <f t="shared" si="165"/>
        <v>0</v>
      </c>
      <c r="AA862">
        <f>PMTable!Q860</f>
        <v>0.88815076124475556</v>
      </c>
      <c r="AB862">
        <f t="shared" si="166"/>
        <v>0</v>
      </c>
      <c r="AC862">
        <f>PMTable!R860</f>
        <v>0.96749019355098664</v>
      </c>
      <c r="AD862">
        <f t="shared" si="167"/>
        <v>0</v>
      </c>
    </row>
    <row r="863" spans="2:30" x14ac:dyDescent="0.25">
      <c r="B863">
        <v>858</v>
      </c>
      <c r="C863">
        <f>PMTable!W861</f>
        <v>2600</v>
      </c>
      <c r="D863">
        <f t="shared" si="156"/>
        <v>1</v>
      </c>
      <c r="E863">
        <f>PMTable!X861</f>
        <v>2400</v>
      </c>
      <c r="F863">
        <f t="shared" si="157"/>
        <v>1</v>
      </c>
      <c r="G863">
        <f>PMTable!Y861</f>
        <v>2600</v>
      </c>
      <c r="H863">
        <f t="shared" si="158"/>
        <v>1</v>
      </c>
      <c r="I863">
        <f>PMTable!Z861</f>
        <v>4700</v>
      </c>
      <c r="J863">
        <f t="shared" si="159"/>
        <v>1</v>
      </c>
      <c r="L863">
        <v>858</v>
      </c>
      <c r="M863">
        <f>PMTable!AE861</f>
        <v>110.27984840421871</v>
      </c>
      <c r="N863">
        <f t="shared" si="160"/>
        <v>0</v>
      </c>
      <c r="O863">
        <f>PMTable!AF861</f>
        <v>20</v>
      </c>
      <c r="P863">
        <f t="shared" si="161"/>
        <v>1</v>
      </c>
      <c r="Q863">
        <f>PMTable!AG861</f>
        <v>45.661329818617055</v>
      </c>
      <c r="R863">
        <f t="shared" si="162"/>
        <v>1</v>
      </c>
      <c r="S863">
        <f>PMTable!AH861</f>
        <v>12.774750572726564</v>
      </c>
      <c r="T863">
        <f t="shared" si="163"/>
        <v>1</v>
      </c>
      <c r="V863">
        <v>858</v>
      </c>
      <c r="W863">
        <f>PMTable!O861</f>
        <v>0.59668409516240017</v>
      </c>
      <c r="X863">
        <f t="shared" si="164"/>
        <v>1</v>
      </c>
      <c r="Y863">
        <f>PMTable!P861</f>
        <v>0.92550002195198511</v>
      </c>
      <c r="Z863">
        <f t="shared" si="165"/>
        <v>0</v>
      </c>
      <c r="AA863">
        <f>PMTable!Q861</f>
        <v>0.88147985502794513</v>
      </c>
      <c r="AB863">
        <f t="shared" si="166"/>
        <v>0</v>
      </c>
      <c r="AC863">
        <f>PMTable!R861</f>
        <v>0.96815342924715553</v>
      </c>
      <c r="AD863">
        <f t="shared" si="167"/>
        <v>0</v>
      </c>
    </row>
    <row r="864" spans="2:30" x14ac:dyDescent="0.25">
      <c r="B864">
        <v>859</v>
      </c>
      <c r="C864">
        <f>PMTable!W862</f>
        <v>1400</v>
      </c>
      <c r="D864">
        <f t="shared" si="156"/>
        <v>1</v>
      </c>
      <c r="E864">
        <f>PMTable!X862</f>
        <v>2800</v>
      </c>
      <c r="F864">
        <f t="shared" si="157"/>
        <v>1</v>
      </c>
      <c r="G864">
        <f>PMTable!Y862</f>
        <v>4200</v>
      </c>
      <c r="H864">
        <f t="shared" si="158"/>
        <v>1</v>
      </c>
      <c r="I864">
        <f>PMTable!Z862</f>
        <v>4700</v>
      </c>
      <c r="J864">
        <f t="shared" si="159"/>
        <v>1</v>
      </c>
      <c r="L864">
        <v>859</v>
      </c>
      <c r="M864">
        <f>PMTable!AE862</f>
        <v>25.900757687679121</v>
      </c>
      <c r="N864">
        <f t="shared" si="160"/>
        <v>1</v>
      </c>
      <c r="O864">
        <f>PMTable!AF862</f>
        <v>46.811943070194665</v>
      </c>
      <c r="P864">
        <f t="shared" si="161"/>
        <v>1</v>
      </c>
      <c r="Q864">
        <f>PMTable!AG862</f>
        <v>87.822497180581465</v>
      </c>
      <c r="R864">
        <f t="shared" si="162"/>
        <v>0</v>
      </c>
      <c r="S864">
        <f>PMTable!AH862</f>
        <v>15.047582415065616</v>
      </c>
      <c r="T864">
        <f t="shared" si="163"/>
        <v>1</v>
      </c>
      <c r="V864">
        <v>859</v>
      </c>
      <c r="W864">
        <f>PMTable!O862</f>
        <v>0.80455842844872871</v>
      </c>
      <c r="X864">
        <f t="shared" si="164"/>
        <v>0</v>
      </c>
      <c r="Y864">
        <f>PMTable!P862</f>
        <v>0.92609158681127102</v>
      </c>
      <c r="Z864">
        <f t="shared" si="165"/>
        <v>0</v>
      </c>
      <c r="AA864">
        <f>PMTable!Q862</f>
        <v>0.71001211578659507</v>
      </c>
      <c r="AB864">
        <f t="shared" si="166"/>
        <v>0</v>
      </c>
      <c r="AC864">
        <f>PMTable!R862</f>
        <v>0.96793793991965593</v>
      </c>
      <c r="AD864">
        <f t="shared" si="167"/>
        <v>0</v>
      </c>
    </row>
    <row r="865" spans="2:30" x14ac:dyDescent="0.25">
      <c r="B865">
        <v>860</v>
      </c>
      <c r="C865">
        <f>PMTable!W863</f>
        <v>1850</v>
      </c>
      <c r="D865">
        <f t="shared" si="156"/>
        <v>1</v>
      </c>
      <c r="E865">
        <f>PMTable!X863</f>
        <v>3800</v>
      </c>
      <c r="F865">
        <f t="shared" si="157"/>
        <v>1</v>
      </c>
      <c r="G865">
        <f>PMTable!Y863</f>
        <v>2600</v>
      </c>
      <c r="H865">
        <f t="shared" si="158"/>
        <v>1</v>
      </c>
      <c r="I865">
        <f>PMTable!Z863</f>
        <v>2500</v>
      </c>
      <c r="J865">
        <f t="shared" si="159"/>
        <v>1</v>
      </c>
      <c r="L865">
        <v>860</v>
      </c>
      <c r="M865">
        <f>PMTable!AE863</f>
        <v>48.968734993042048</v>
      </c>
      <c r="N865">
        <f t="shared" si="160"/>
        <v>1</v>
      </c>
      <c r="O865">
        <f>PMTable!AF863</f>
        <v>61.485207230066301</v>
      </c>
      <c r="P865">
        <f t="shared" si="161"/>
        <v>0</v>
      </c>
      <c r="Q865">
        <f>PMTable!AG863</f>
        <v>42.447679306118822</v>
      </c>
      <c r="R865">
        <f t="shared" si="162"/>
        <v>1</v>
      </c>
      <c r="S865">
        <f>PMTable!AH863</f>
        <v>0</v>
      </c>
      <c r="T865">
        <f t="shared" si="163"/>
        <v>1</v>
      </c>
      <c r="V865">
        <v>860</v>
      </c>
      <c r="W865">
        <f>PMTable!O863</f>
        <v>0.72725041394210954</v>
      </c>
      <c r="X865">
        <f t="shared" si="164"/>
        <v>0</v>
      </c>
      <c r="Y865">
        <f>PMTable!P863</f>
        <v>0.88310381089346712</v>
      </c>
      <c r="Z865">
        <f t="shared" si="165"/>
        <v>0</v>
      </c>
      <c r="AA865">
        <f>PMTable!Q863</f>
        <v>0.86026073094638478</v>
      </c>
      <c r="AB865">
        <f t="shared" si="166"/>
        <v>0</v>
      </c>
      <c r="AC865">
        <f>PMTable!R863</f>
        <v>1</v>
      </c>
      <c r="AD865">
        <f t="shared" si="167"/>
        <v>0</v>
      </c>
    </row>
    <row r="866" spans="2:30" x14ac:dyDescent="0.25">
      <c r="B866">
        <v>861</v>
      </c>
      <c r="C866">
        <f>PMTable!W864</f>
        <v>1250</v>
      </c>
      <c r="D866">
        <f t="shared" si="156"/>
        <v>1</v>
      </c>
      <c r="E866">
        <f>PMTable!X864</f>
        <v>3800</v>
      </c>
      <c r="F866">
        <f t="shared" si="157"/>
        <v>1</v>
      </c>
      <c r="G866">
        <f>PMTable!Y864</f>
        <v>2600</v>
      </c>
      <c r="H866">
        <f t="shared" si="158"/>
        <v>1</v>
      </c>
      <c r="I866">
        <f>PMTable!Z864</f>
        <v>5800</v>
      </c>
      <c r="J866">
        <f t="shared" si="159"/>
        <v>0</v>
      </c>
      <c r="L866">
        <v>861</v>
      </c>
      <c r="M866">
        <f>PMTable!AE864</f>
        <v>17.580215779518859</v>
      </c>
      <c r="N866">
        <f t="shared" si="160"/>
        <v>1</v>
      </c>
      <c r="O866">
        <f>PMTable!AF864</f>
        <v>49.420759999930439</v>
      </c>
      <c r="P866">
        <f t="shared" si="161"/>
        <v>1</v>
      </c>
      <c r="Q866">
        <f>PMTable!AG864</f>
        <v>44.01958003603005</v>
      </c>
      <c r="R866">
        <f t="shared" si="162"/>
        <v>1</v>
      </c>
      <c r="S866">
        <f>PMTable!AH864</f>
        <v>9.1242091003372252</v>
      </c>
      <c r="T866">
        <f t="shared" si="163"/>
        <v>1</v>
      </c>
      <c r="V866">
        <v>861</v>
      </c>
      <c r="W866">
        <f>PMTable!O864</f>
        <v>0.85534051289599389</v>
      </c>
      <c r="X866">
        <f t="shared" si="164"/>
        <v>0</v>
      </c>
      <c r="Y866">
        <f>PMTable!P864</f>
        <v>0.86691483845781547</v>
      </c>
      <c r="Z866">
        <f t="shared" si="165"/>
        <v>0</v>
      </c>
      <c r="AA866">
        <f>PMTable!Q864</f>
        <v>0.85814667229962283</v>
      </c>
      <c r="AB866">
        <f t="shared" si="166"/>
        <v>0</v>
      </c>
      <c r="AC866">
        <f>PMTable!R864</f>
        <v>0.96214967669202311</v>
      </c>
      <c r="AD866">
        <f t="shared" si="167"/>
        <v>0</v>
      </c>
    </row>
    <row r="867" spans="2:30" x14ac:dyDescent="0.25">
      <c r="B867">
        <v>862</v>
      </c>
      <c r="C867">
        <f>PMTable!W865</f>
        <v>2900</v>
      </c>
      <c r="D867">
        <f t="shared" si="156"/>
        <v>1</v>
      </c>
      <c r="E867">
        <f>PMTable!X865</f>
        <v>3400</v>
      </c>
      <c r="F867">
        <f t="shared" si="157"/>
        <v>1</v>
      </c>
      <c r="G867">
        <f>PMTable!Y865</f>
        <v>1400</v>
      </c>
      <c r="H867">
        <f t="shared" si="158"/>
        <v>1</v>
      </c>
      <c r="I867">
        <f>PMTable!Z865</f>
        <v>5800</v>
      </c>
      <c r="J867">
        <f t="shared" si="159"/>
        <v>0</v>
      </c>
      <c r="L867">
        <v>862</v>
      </c>
      <c r="M867">
        <f>PMTable!AE865</f>
        <v>91.754058028998088</v>
      </c>
      <c r="N867">
        <f t="shared" si="160"/>
        <v>0</v>
      </c>
      <c r="O867">
        <f>PMTable!AF865</f>
        <v>41.806386158417936</v>
      </c>
      <c r="P867">
        <f t="shared" si="161"/>
        <v>1</v>
      </c>
      <c r="Q867">
        <f>PMTable!AG865</f>
        <v>10.311697700263913</v>
      </c>
      <c r="R867">
        <f t="shared" si="162"/>
        <v>1</v>
      </c>
      <c r="S867">
        <f>PMTable!AH865</f>
        <v>15.249557694377613</v>
      </c>
      <c r="T867">
        <f t="shared" si="163"/>
        <v>1</v>
      </c>
      <c r="V867">
        <v>862</v>
      </c>
      <c r="W867">
        <f>PMTable!O865</f>
        <v>0.56328110764594219</v>
      </c>
      <c r="X867">
        <f t="shared" si="164"/>
        <v>1</v>
      </c>
      <c r="Y867">
        <f>PMTable!P865</f>
        <v>0.79604531997812467</v>
      </c>
      <c r="Z867">
        <f t="shared" si="165"/>
        <v>0</v>
      </c>
      <c r="AA867">
        <f>PMTable!Q865</f>
        <v>0.97613109680873211</v>
      </c>
      <c r="AB867">
        <f t="shared" si="166"/>
        <v>0</v>
      </c>
      <c r="AC867">
        <f>PMTable!R865</f>
        <v>0.95548273737667955</v>
      </c>
      <c r="AD867">
        <f t="shared" si="167"/>
        <v>0</v>
      </c>
    </row>
    <row r="868" spans="2:30" x14ac:dyDescent="0.25">
      <c r="B868">
        <v>863</v>
      </c>
      <c r="C868">
        <f>PMTable!W866</f>
        <v>1250</v>
      </c>
      <c r="D868">
        <f t="shared" si="156"/>
        <v>1</v>
      </c>
      <c r="E868">
        <f>PMTable!X866</f>
        <v>3600</v>
      </c>
      <c r="F868">
        <f t="shared" si="157"/>
        <v>1</v>
      </c>
      <c r="G868">
        <f>PMTable!Y866</f>
        <v>2200</v>
      </c>
      <c r="H868">
        <f t="shared" si="158"/>
        <v>1</v>
      </c>
      <c r="I868">
        <f>PMTable!Z866</f>
        <v>3600</v>
      </c>
      <c r="J868">
        <f t="shared" si="159"/>
        <v>1</v>
      </c>
      <c r="L868">
        <v>863</v>
      </c>
      <c r="M868">
        <f>PMTable!AE866</f>
        <v>14</v>
      </c>
      <c r="N868">
        <f t="shared" si="160"/>
        <v>1</v>
      </c>
      <c r="O868">
        <f>PMTable!AF866</f>
        <v>40.773198314410664</v>
      </c>
      <c r="P868">
        <f t="shared" si="161"/>
        <v>1</v>
      </c>
      <c r="Q868">
        <f>PMTable!AG866</f>
        <v>39.548002613435102</v>
      </c>
      <c r="R868">
        <f t="shared" si="162"/>
        <v>1</v>
      </c>
      <c r="S868">
        <f>PMTable!AH866</f>
        <v>5.2032510866042569</v>
      </c>
      <c r="T868">
        <f t="shared" si="163"/>
        <v>1</v>
      </c>
      <c r="V868">
        <v>863</v>
      </c>
      <c r="W868">
        <f>PMTable!O866</f>
        <v>0.87009636227325649</v>
      </c>
      <c r="X868">
        <f t="shared" si="164"/>
        <v>0</v>
      </c>
      <c r="Y868">
        <f>PMTable!P866</f>
        <v>0.84079859069764717</v>
      </c>
      <c r="Z868">
        <f t="shared" si="165"/>
        <v>0</v>
      </c>
      <c r="AA868">
        <f>PMTable!Q866</f>
        <v>0.92316023659773816</v>
      </c>
      <c r="AB868">
        <f t="shared" si="166"/>
        <v>0</v>
      </c>
      <c r="AC868">
        <f>PMTable!R866</f>
        <v>0.98478347914687214</v>
      </c>
      <c r="AD868">
        <f t="shared" si="167"/>
        <v>0</v>
      </c>
    </row>
    <row r="869" spans="2:30" x14ac:dyDescent="0.25">
      <c r="B869">
        <v>864</v>
      </c>
      <c r="C869">
        <f>PMTable!W867</f>
        <v>1400</v>
      </c>
      <c r="D869">
        <f t="shared" si="156"/>
        <v>1</v>
      </c>
      <c r="E869">
        <f>PMTable!X867</f>
        <v>2600</v>
      </c>
      <c r="F869">
        <f t="shared" si="157"/>
        <v>1</v>
      </c>
      <c r="G869">
        <f>PMTable!Y867</f>
        <v>1000</v>
      </c>
      <c r="H869">
        <f t="shared" si="158"/>
        <v>1</v>
      </c>
      <c r="I869">
        <f>PMTable!Z867</f>
        <v>2500</v>
      </c>
      <c r="J869">
        <f t="shared" si="159"/>
        <v>1</v>
      </c>
      <c r="L869">
        <v>864</v>
      </c>
      <c r="M869">
        <f>PMTable!AE867</f>
        <v>30.378954226246101</v>
      </c>
      <c r="N869">
        <f t="shared" si="160"/>
        <v>1</v>
      </c>
      <c r="O869">
        <f>PMTable!AF867</f>
        <v>32.96892593131372</v>
      </c>
      <c r="P869">
        <f t="shared" si="161"/>
        <v>1</v>
      </c>
      <c r="Q869">
        <f>PMTable!AG867</f>
        <v>0</v>
      </c>
      <c r="R869">
        <f t="shared" si="162"/>
        <v>1</v>
      </c>
      <c r="S869">
        <f>PMTable!AH867</f>
        <v>0</v>
      </c>
      <c r="T869">
        <f t="shared" si="163"/>
        <v>1</v>
      </c>
      <c r="V869">
        <v>864</v>
      </c>
      <c r="W869">
        <f>PMTable!O867</f>
        <v>0.81929909908773202</v>
      </c>
      <c r="X869">
        <f t="shared" si="164"/>
        <v>0</v>
      </c>
      <c r="Y869">
        <f>PMTable!P867</f>
        <v>0.90639369515554047</v>
      </c>
      <c r="Z869">
        <f t="shared" si="165"/>
        <v>0</v>
      </c>
      <c r="AA869">
        <f>PMTable!Q867</f>
        <v>1</v>
      </c>
      <c r="AB869">
        <f t="shared" si="166"/>
        <v>0</v>
      </c>
      <c r="AC869">
        <f>PMTable!R867</f>
        <v>1</v>
      </c>
      <c r="AD869">
        <f t="shared" si="167"/>
        <v>0</v>
      </c>
    </row>
    <row r="870" spans="2:30" x14ac:dyDescent="0.25">
      <c r="B870">
        <v>865</v>
      </c>
      <c r="C870">
        <f>PMTable!W868</f>
        <v>1850</v>
      </c>
      <c r="D870">
        <f t="shared" si="156"/>
        <v>1</v>
      </c>
      <c r="E870">
        <f>PMTable!X868</f>
        <v>3200</v>
      </c>
      <c r="F870">
        <f t="shared" si="157"/>
        <v>1</v>
      </c>
      <c r="G870">
        <f>PMTable!Y868</f>
        <v>2200</v>
      </c>
      <c r="H870">
        <f t="shared" si="158"/>
        <v>1</v>
      </c>
      <c r="I870">
        <f>PMTable!Z868</f>
        <v>3600</v>
      </c>
      <c r="J870">
        <f t="shared" si="159"/>
        <v>1</v>
      </c>
      <c r="L870">
        <v>865</v>
      </c>
      <c r="M870">
        <f>PMTable!AE868</f>
        <v>106.91594461414482</v>
      </c>
      <c r="N870">
        <f t="shared" si="160"/>
        <v>0</v>
      </c>
      <c r="O870">
        <f>PMTable!AF868</f>
        <v>45.129959874762335</v>
      </c>
      <c r="P870">
        <f t="shared" si="161"/>
        <v>1</v>
      </c>
      <c r="Q870">
        <f>PMTable!AG868</f>
        <v>56.474040428619219</v>
      </c>
      <c r="R870">
        <f t="shared" si="162"/>
        <v>0</v>
      </c>
      <c r="S870">
        <f>PMTable!AH868</f>
        <v>7.9594927295363851</v>
      </c>
      <c r="T870">
        <f t="shared" si="163"/>
        <v>1</v>
      </c>
      <c r="V870">
        <v>865</v>
      </c>
      <c r="W870">
        <f>PMTable!O868</f>
        <v>0.69658748212150257</v>
      </c>
      <c r="X870">
        <f t="shared" si="164"/>
        <v>1</v>
      </c>
      <c r="Y870">
        <f>PMTable!P868</f>
        <v>0.88614443594487302</v>
      </c>
      <c r="Z870">
        <f t="shared" si="165"/>
        <v>0</v>
      </c>
      <c r="AA870">
        <f>PMTable!Q868</f>
        <v>0.88541334334979638</v>
      </c>
      <c r="AB870">
        <f t="shared" si="166"/>
        <v>0</v>
      </c>
      <c r="AC870">
        <f>PMTable!R868</f>
        <v>0.98210207808027861</v>
      </c>
      <c r="AD870">
        <f t="shared" si="167"/>
        <v>0</v>
      </c>
    </row>
    <row r="871" spans="2:30" x14ac:dyDescent="0.25">
      <c r="B871">
        <v>866</v>
      </c>
      <c r="C871">
        <f>PMTable!W869</f>
        <v>1100</v>
      </c>
      <c r="D871">
        <f t="shared" si="156"/>
        <v>1</v>
      </c>
      <c r="E871">
        <f>PMTable!X869</f>
        <v>2600</v>
      </c>
      <c r="F871">
        <f t="shared" si="157"/>
        <v>1</v>
      </c>
      <c r="G871">
        <f>PMTable!Y869</f>
        <v>1800</v>
      </c>
      <c r="H871">
        <f t="shared" si="158"/>
        <v>1</v>
      </c>
      <c r="I871">
        <f>PMTable!Z869</f>
        <v>3600</v>
      </c>
      <c r="J871">
        <f t="shared" si="159"/>
        <v>1</v>
      </c>
      <c r="L871">
        <v>866</v>
      </c>
      <c r="M871">
        <f>PMTable!AE869</f>
        <v>62.710053815391618</v>
      </c>
      <c r="N871">
        <f t="shared" si="160"/>
        <v>0</v>
      </c>
      <c r="O871">
        <f>PMTable!AF869</f>
        <v>24.588837298203146</v>
      </c>
      <c r="P871">
        <f t="shared" si="161"/>
        <v>1</v>
      </c>
      <c r="Q871">
        <f>PMTable!AG869</f>
        <v>18.329616716819711</v>
      </c>
      <c r="R871">
        <f t="shared" si="162"/>
        <v>1</v>
      </c>
      <c r="S871">
        <f>PMTable!AH869</f>
        <v>3.0265334575477003</v>
      </c>
      <c r="T871">
        <f t="shared" si="163"/>
        <v>1</v>
      </c>
      <c r="V871">
        <v>866</v>
      </c>
      <c r="W871">
        <f>PMTable!O869</f>
        <v>0.85073348410600591</v>
      </c>
      <c r="X871">
        <f t="shared" si="164"/>
        <v>0</v>
      </c>
      <c r="Y871">
        <f>PMTable!P869</f>
        <v>0.91417457618356179</v>
      </c>
      <c r="Z871">
        <f t="shared" si="165"/>
        <v>0</v>
      </c>
      <c r="AA871">
        <f>PMTable!Q869</f>
        <v>0.95778342130657546</v>
      </c>
      <c r="AB871">
        <f t="shared" si="166"/>
        <v>0</v>
      </c>
      <c r="AC871">
        <f>PMTable!R869</f>
        <v>0.99060720643702649</v>
      </c>
      <c r="AD871">
        <f t="shared" si="167"/>
        <v>0</v>
      </c>
    </row>
    <row r="872" spans="2:30" x14ac:dyDescent="0.25">
      <c r="B872">
        <v>867</v>
      </c>
      <c r="C872">
        <f>PMTable!W870</f>
        <v>950</v>
      </c>
      <c r="D872">
        <f t="shared" si="156"/>
        <v>1</v>
      </c>
      <c r="E872">
        <f>PMTable!X870</f>
        <v>2400</v>
      </c>
      <c r="F872">
        <f t="shared" si="157"/>
        <v>1</v>
      </c>
      <c r="G872">
        <f>PMTable!Y870</f>
        <v>3800</v>
      </c>
      <c r="H872">
        <f t="shared" si="158"/>
        <v>1</v>
      </c>
      <c r="I872">
        <f>PMTable!Z870</f>
        <v>2500</v>
      </c>
      <c r="J872">
        <f t="shared" si="159"/>
        <v>1</v>
      </c>
      <c r="L872">
        <v>867</v>
      </c>
      <c r="M872">
        <f>PMTable!AE870</f>
        <v>14.747713593150786</v>
      </c>
      <c r="N872">
        <f t="shared" si="160"/>
        <v>1</v>
      </c>
      <c r="O872">
        <f>PMTable!AF870</f>
        <v>20</v>
      </c>
      <c r="P872">
        <f t="shared" si="161"/>
        <v>1</v>
      </c>
      <c r="Q872">
        <f>PMTable!AG870</f>
        <v>72.258912139193271</v>
      </c>
      <c r="R872">
        <f t="shared" si="162"/>
        <v>0</v>
      </c>
      <c r="S872">
        <f>PMTable!AH870</f>
        <v>0</v>
      </c>
      <c r="T872">
        <f t="shared" si="163"/>
        <v>1</v>
      </c>
      <c r="V872">
        <v>867</v>
      </c>
      <c r="W872">
        <f>PMTable!O870</f>
        <v>0.89964562567319228</v>
      </c>
      <c r="X872">
        <f t="shared" si="164"/>
        <v>0</v>
      </c>
      <c r="Y872">
        <f>PMTable!P870</f>
        <v>0.91203896449644084</v>
      </c>
      <c r="Z872">
        <f t="shared" si="165"/>
        <v>0</v>
      </c>
      <c r="AA872">
        <f>PMTable!Q870</f>
        <v>0.8494177994231874</v>
      </c>
      <c r="AB872">
        <f t="shared" si="166"/>
        <v>0</v>
      </c>
      <c r="AC872">
        <f>PMTable!R870</f>
        <v>1</v>
      </c>
      <c r="AD872">
        <f t="shared" si="167"/>
        <v>0</v>
      </c>
    </row>
    <row r="873" spans="2:30" x14ac:dyDescent="0.25">
      <c r="B873">
        <v>868</v>
      </c>
      <c r="C873">
        <f>PMTable!W871</f>
        <v>1550</v>
      </c>
      <c r="D873">
        <f t="shared" si="156"/>
        <v>1</v>
      </c>
      <c r="E873">
        <f>PMTable!X871</f>
        <v>3200</v>
      </c>
      <c r="F873">
        <f t="shared" si="157"/>
        <v>1</v>
      </c>
      <c r="G873">
        <f>PMTable!Y871</f>
        <v>3400</v>
      </c>
      <c r="H873">
        <f t="shared" si="158"/>
        <v>1</v>
      </c>
      <c r="I873">
        <f>PMTable!Z871</f>
        <v>3600</v>
      </c>
      <c r="J873">
        <f t="shared" si="159"/>
        <v>1</v>
      </c>
      <c r="L873">
        <v>868</v>
      </c>
      <c r="M873">
        <f>PMTable!AE871</f>
        <v>48.859831185131341</v>
      </c>
      <c r="N873">
        <f t="shared" si="160"/>
        <v>1</v>
      </c>
      <c r="O873">
        <f>PMTable!AF871</f>
        <v>31.594866575118669</v>
      </c>
      <c r="P873">
        <f t="shared" si="161"/>
        <v>1</v>
      </c>
      <c r="Q873">
        <f>PMTable!AG871</f>
        <v>85.021544226342712</v>
      </c>
      <c r="R873">
        <f t="shared" si="162"/>
        <v>0</v>
      </c>
      <c r="S873">
        <f>PMTable!AH871</f>
        <v>6.8731024474000328</v>
      </c>
      <c r="T873">
        <f t="shared" si="163"/>
        <v>1</v>
      </c>
      <c r="V873">
        <v>868</v>
      </c>
      <c r="W873">
        <f>PMTable!O871</f>
        <v>0.80054062445250795</v>
      </c>
      <c r="X873">
        <f t="shared" si="164"/>
        <v>0</v>
      </c>
      <c r="Y873">
        <f>PMTable!P871</f>
        <v>0.95649902106580353</v>
      </c>
      <c r="Z873">
        <f t="shared" si="165"/>
        <v>0</v>
      </c>
      <c r="AA873">
        <f>PMTable!Q871</f>
        <v>0.78969646115765502</v>
      </c>
      <c r="AB873">
        <f t="shared" si="166"/>
        <v>0</v>
      </c>
      <c r="AC873">
        <f>PMTable!R871</f>
        <v>0.98292662962912969</v>
      </c>
      <c r="AD873">
        <f t="shared" si="167"/>
        <v>0</v>
      </c>
    </row>
    <row r="874" spans="2:30" x14ac:dyDescent="0.25">
      <c r="B874">
        <v>869</v>
      </c>
      <c r="C874">
        <f>PMTable!W872</f>
        <v>2450</v>
      </c>
      <c r="D874">
        <f t="shared" si="156"/>
        <v>1</v>
      </c>
      <c r="E874">
        <f>PMTable!X872</f>
        <v>2200</v>
      </c>
      <c r="F874">
        <f t="shared" si="157"/>
        <v>1</v>
      </c>
      <c r="G874">
        <f>PMTable!Y872</f>
        <v>1400</v>
      </c>
      <c r="H874">
        <f t="shared" si="158"/>
        <v>1</v>
      </c>
      <c r="I874">
        <f>PMTable!Z872</f>
        <v>4700</v>
      </c>
      <c r="J874">
        <f t="shared" si="159"/>
        <v>1</v>
      </c>
      <c r="L874">
        <v>869</v>
      </c>
      <c r="M874">
        <f>PMTable!AE872</f>
        <v>30</v>
      </c>
      <c r="N874">
        <f t="shared" si="160"/>
        <v>1</v>
      </c>
      <c r="O874">
        <f>PMTable!AF872</f>
        <v>20.269151794556272</v>
      </c>
      <c r="P874">
        <f t="shared" si="161"/>
        <v>1</v>
      </c>
      <c r="Q874">
        <f>PMTable!AG872</f>
        <v>9.7330086459066649</v>
      </c>
      <c r="R874">
        <f t="shared" si="162"/>
        <v>1</v>
      </c>
      <c r="S874">
        <f>PMTable!AH872</f>
        <v>9.6649145700374106</v>
      </c>
      <c r="T874">
        <f t="shared" si="163"/>
        <v>1</v>
      </c>
      <c r="V874">
        <v>869</v>
      </c>
      <c r="W874">
        <f>PMTable!O872</f>
        <v>0.62511244466776661</v>
      </c>
      <c r="X874">
        <f t="shared" si="164"/>
        <v>1</v>
      </c>
      <c r="Y874">
        <f>PMTable!P872</f>
        <v>0.90643731682242457</v>
      </c>
      <c r="Z874">
        <f t="shared" si="165"/>
        <v>0</v>
      </c>
      <c r="AA874">
        <f>PMTable!Q872</f>
        <v>0.97362916085403273</v>
      </c>
      <c r="AB874">
        <f t="shared" si="166"/>
        <v>0</v>
      </c>
      <c r="AC874">
        <f>PMTable!R872</f>
        <v>0.97488048284053275</v>
      </c>
      <c r="AD874">
        <f t="shared" si="167"/>
        <v>0</v>
      </c>
    </row>
    <row r="875" spans="2:30" x14ac:dyDescent="0.25">
      <c r="B875">
        <v>870</v>
      </c>
      <c r="C875">
        <f>PMTable!W873</f>
        <v>1700</v>
      </c>
      <c r="D875">
        <f t="shared" si="156"/>
        <v>1</v>
      </c>
      <c r="E875">
        <f>PMTable!X873</f>
        <v>2000</v>
      </c>
      <c r="F875">
        <f t="shared" si="157"/>
        <v>1</v>
      </c>
      <c r="G875">
        <f>PMTable!Y873</f>
        <v>2200</v>
      </c>
      <c r="H875">
        <f t="shared" si="158"/>
        <v>1</v>
      </c>
      <c r="I875">
        <f>PMTable!Z873</f>
        <v>2500</v>
      </c>
      <c r="J875">
        <f t="shared" si="159"/>
        <v>1</v>
      </c>
      <c r="L875">
        <v>870</v>
      </c>
      <c r="M875">
        <f>PMTable!AE873</f>
        <v>80.448334148505793</v>
      </c>
      <c r="N875">
        <f t="shared" si="160"/>
        <v>0</v>
      </c>
      <c r="O875">
        <f>PMTable!AF873</f>
        <v>30.152107844981185</v>
      </c>
      <c r="P875">
        <f t="shared" si="161"/>
        <v>1</v>
      </c>
      <c r="Q875">
        <f>PMTable!AG873</f>
        <v>32.260412900814451</v>
      </c>
      <c r="R875">
        <f t="shared" si="162"/>
        <v>1</v>
      </c>
      <c r="S875">
        <f>PMTable!AH873</f>
        <v>0</v>
      </c>
      <c r="T875">
        <f t="shared" si="163"/>
        <v>1</v>
      </c>
      <c r="V875">
        <v>870</v>
      </c>
      <c r="W875">
        <f>PMTable!O873</f>
        <v>0.72578460586311155</v>
      </c>
      <c r="X875">
        <f t="shared" si="164"/>
        <v>0</v>
      </c>
      <c r="Y875">
        <f>PMTable!P873</f>
        <v>0.92731770442340955</v>
      </c>
      <c r="Z875">
        <f t="shared" si="165"/>
        <v>0</v>
      </c>
      <c r="AA875">
        <f>PMTable!Q873</f>
        <v>0.92263174424609118</v>
      </c>
      <c r="AB875">
        <f t="shared" si="166"/>
        <v>0</v>
      </c>
      <c r="AC875">
        <f>PMTable!R873</f>
        <v>1</v>
      </c>
      <c r="AD875">
        <f t="shared" si="167"/>
        <v>0</v>
      </c>
    </row>
    <row r="876" spans="2:30" x14ac:dyDescent="0.25">
      <c r="B876">
        <v>871</v>
      </c>
      <c r="C876">
        <f>PMTable!W874</f>
        <v>1700</v>
      </c>
      <c r="D876">
        <f t="shared" si="156"/>
        <v>1</v>
      </c>
      <c r="E876">
        <f>PMTable!X874</f>
        <v>2600</v>
      </c>
      <c r="F876">
        <f t="shared" si="157"/>
        <v>1</v>
      </c>
      <c r="G876">
        <f>PMTable!Y874</f>
        <v>2600</v>
      </c>
      <c r="H876">
        <f t="shared" si="158"/>
        <v>1</v>
      </c>
      <c r="I876">
        <f>PMTable!Z874</f>
        <v>4700</v>
      </c>
      <c r="J876">
        <f t="shared" si="159"/>
        <v>1</v>
      </c>
      <c r="L876">
        <v>871</v>
      </c>
      <c r="M876">
        <f>PMTable!AE874</f>
        <v>97.789459406576128</v>
      </c>
      <c r="N876">
        <f t="shared" si="160"/>
        <v>0</v>
      </c>
      <c r="O876">
        <f>PMTable!AF874</f>
        <v>30.833036740119049</v>
      </c>
      <c r="P876">
        <f t="shared" si="161"/>
        <v>1</v>
      </c>
      <c r="Q876">
        <f>PMTable!AG874</f>
        <v>27.999643553940086</v>
      </c>
      <c r="R876">
        <f t="shared" si="162"/>
        <v>1</v>
      </c>
      <c r="S876">
        <f>PMTable!AH874</f>
        <v>6.6708348959009198</v>
      </c>
      <c r="T876">
        <f t="shared" si="163"/>
        <v>1</v>
      </c>
      <c r="V876">
        <v>871</v>
      </c>
      <c r="W876">
        <f>PMTable!O874</f>
        <v>0.72170149846653875</v>
      </c>
      <c r="X876">
        <f t="shared" si="164"/>
        <v>0</v>
      </c>
      <c r="Y876">
        <f>PMTable!P874</f>
        <v>0.90819248528130647</v>
      </c>
      <c r="Z876">
        <f t="shared" si="165"/>
        <v>0</v>
      </c>
      <c r="AA876">
        <f>PMTable!Q874</f>
        <v>0.90591184388248203</v>
      </c>
      <c r="AB876">
        <f t="shared" si="166"/>
        <v>0</v>
      </c>
      <c r="AC876">
        <f>PMTable!R874</f>
        <v>0.97597005316125585</v>
      </c>
      <c r="AD876">
        <f t="shared" si="167"/>
        <v>0</v>
      </c>
    </row>
    <row r="877" spans="2:30" x14ac:dyDescent="0.25">
      <c r="B877">
        <v>872</v>
      </c>
      <c r="C877">
        <f>PMTable!W875</f>
        <v>1400</v>
      </c>
      <c r="D877">
        <f t="shared" si="156"/>
        <v>1</v>
      </c>
      <c r="E877">
        <f>PMTable!X875</f>
        <v>2200</v>
      </c>
      <c r="F877">
        <f t="shared" si="157"/>
        <v>1</v>
      </c>
      <c r="G877">
        <f>PMTable!Y875</f>
        <v>2600</v>
      </c>
      <c r="H877">
        <f t="shared" si="158"/>
        <v>1</v>
      </c>
      <c r="I877">
        <f>PMTable!Z875</f>
        <v>3600</v>
      </c>
      <c r="J877">
        <f t="shared" si="159"/>
        <v>1</v>
      </c>
      <c r="L877">
        <v>872</v>
      </c>
      <c r="M877">
        <f>PMTable!AE875</f>
        <v>37.085303214295585</v>
      </c>
      <c r="N877">
        <f t="shared" si="160"/>
        <v>1</v>
      </c>
      <c r="O877">
        <f>PMTable!AF875</f>
        <v>18</v>
      </c>
      <c r="P877">
        <f t="shared" si="161"/>
        <v>1</v>
      </c>
      <c r="Q877">
        <f>PMTable!AG875</f>
        <v>47.21158966811636</v>
      </c>
      <c r="R877">
        <f t="shared" si="162"/>
        <v>1</v>
      </c>
      <c r="S877">
        <f>PMTable!AH875</f>
        <v>5.4323431345000861</v>
      </c>
      <c r="T877">
        <f t="shared" si="163"/>
        <v>1</v>
      </c>
      <c r="V877">
        <v>872</v>
      </c>
      <c r="W877">
        <f>PMTable!O875</f>
        <v>0.84241437558558518</v>
      </c>
      <c r="X877">
        <f t="shared" si="164"/>
        <v>0</v>
      </c>
      <c r="Y877">
        <f>PMTable!P875</f>
        <v>0.92611185037310173</v>
      </c>
      <c r="Z877">
        <f t="shared" si="165"/>
        <v>0</v>
      </c>
      <c r="AA877">
        <f>PMTable!Q875</f>
        <v>0.87955735462343243</v>
      </c>
      <c r="AB877">
        <f t="shared" si="166"/>
        <v>0</v>
      </c>
      <c r="AC877">
        <f>PMTable!R875</f>
        <v>0.98572409030363617</v>
      </c>
      <c r="AD877">
        <f t="shared" si="167"/>
        <v>0</v>
      </c>
    </row>
    <row r="878" spans="2:30" x14ac:dyDescent="0.25">
      <c r="B878">
        <v>873</v>
      </c>
      <c r="C878">
        <f>PMTable!W876</f>
        <v>2900</v>
      </c>
      <c r="D878">
        <f t="shared" si="156"/>
        <v>1</v>
      </c>
      <c r="E878">
        <f>PMTable!X876</f>
        <v>1800</v>
      </c>
      <c r="F878">
        <f t="shared" si="157"/>
        <v>1</v>
      </c>
      <c r="G878">
        <f>PMTable!Y876</f>
        <v>2600</v>
      </c>
      <c r="H878">
        <f t="shared" si="158"/>
        <v>1</v>
      </c>
      <c r="I878">
        <f>PMTable!Z876</f>
        <v>3600</v>
      </c>
      <c r="J878">
        <f t="shared" si="159"/>
        <v>1</v>
      </c>
      <c r="L878">
        <v>873</v>
      </c>
      <c r="M878">
        <f>PMTable!AE876</f>
        <v>94.017308009456244</v>
      </c>
      <c r="N878">
        <f t="shared" si="160"/>
        <v>0</v>
      </c>
      <c r="O878">
        <f>PMTable!AF876</f>
        <v>20.204522808887315</v>
      </c>
      <c r="P878">
        <f t="shared" si="161"/>
        <v>1</v>
      </c>
      <c r="Q878">
        <f>PMTable!AG876</f>
        <v>22.390222908523199</v>
      </c>
      <c r="R878">
        <f t="shared" si="162"/>
        <v>1</v>
      </c>
      <c r="S878">
        <f>PMTable!AH876</f>
        <v>5.7211914433974513</v>
      </c>
      <c r="T878">
        <f t="shared" si="163"/>
        <v>1</v>
      </c>
      <c r="V878">
        <v>873</v>
      </c>
      <c r="W878">
        <f>PMTable!O876</f>
        <v>0.59508195244069817</v>
      </c>
      <c r="X878">
        <f t="shared" si="164"/>
        <v>1</v>
      </c>
      <c r="Y878">
        <f>PMTable!P876</f>
        <v>0.93290790658642875</v>
      </c>
      <c r="Z878">
        <f t="shared" si="165"/>
        <v>0</v>
      </c>
      <c r="AA878">
        <f>PMTable!Q876</f>
        <v>0.90218831771294261</v>
      </c>
      <c r="AB878">
        <f t="shared" si="166"/>
        <v>0</v>
      </c>
      <c r="AC878">
        <f>PMTable!R876</f>
        <v>0.9847056930418252</v>
      </c>
      <c r="AD878">
        <f t="shared" si="167"/>
        <v>0</v>
      </c>
    </row>
    <row r="879" spans="2:30" x14ac:dyDescent="0.25">
      <c r="B879">
        <v>874</v>
      </c>
      <c r="C879">
        <f>PMTable!W877</f>
        <v>2450</v>
      </c>
      <c r="D879">
        <f t="shared" si="156"/>
        <v>1</v>
      </c>
      <c r="E879">
        <f>PMTable!X877</f>
        <v>2800</v>
      </c>
      <c r="F879">
        <f t="shared" si="157"/>
        <v>1</v>
      </c>
      <c r="G879">
        <f>PMTable!Y877</f>
        <v>3400</v>
      </c>
      <c r="H879">
        <f t="shared" si="158"/>
        <v>1</v>
      </c>
      <c r="I879">
        <f>PMTable!Z877</f>
        <v>2500</v>
      </c>
      <c r="J879">
        <f t="shared" si="159"/>
        <v>1</v>
      </c>
      <c r="L879">
        <v>874</v>
      </c>
      <c r="M879">
        <f>PMTable!AE877</f>
        <v>120.56928955417645</v>
      </c>
      <c r="N879">
        <f t="shared" si="160"/>
        <v>0</v>
      </c>
      <c r="O879">
        <f>PMTable!AF877</f>
        <v>43.369166099565909</v>
      </c>
      <c r="P879">
        <f t="shared" si="161"/>
        <v>1</v>
      </c>
      <c r="Q879">
        <f>PMTable!AG877</f>
        <v>61.833084416757444</v>
      </c>
      <c r="R879">
        <f t="shared" si="162"/>
        <v>0</v>
      </c>
      <c r="S879">
        <f>PMTable!AH877</f>
        <v>0</v>
      </c>
      <c r="T879">
        <f t="shared" si="163"/>
        <v>1</v>
      </c>
      <c r="V879">
        <v>874</v>
      </c>
      <c r="W879">
        <f>PMTable!O877</f>
        <v>0.61956005007102233</v>
      </c>
      <c r="X879">
        <f t="shared" si="164"/>
        <v>1</v>
      </c>
      <c r="Y879">
        <f>PMTable!P877</f>
        <v>0.91089259846341908</v>
      </c>
      <c r="Z879">
        <f t="shared" si="165"/>
        <v>0</v>
      </c>
      <c r="AA879">
        <f>PMTable!Q877</f>
        <v>0.83782525482385428</v>
      </c>
      <c r="AB879">
        <f t="shared" si="166"/>
        <v>0</v>
      </c>
      <c r="AC879">
        <f>PMTable!R877</f>
        <v>1</v>
      </c>
      <c r="AD879">
        <f t="shared" si="167"/>
        <v>0</v>
      </c>
    </row>
    <row r="880" spans="2:30" x14ac:dyDescent="0.25">
      <c r="B880">
        <v>875</v>
      </c>
      <c r="C880">
        <f>PMTable!W878</f>
        <v>1550</v>
      </c>
      <c r="D880">
        <f t="shared" si="156"/>
        <v>1</v>
      </c>
      <c r="E880">
        <f>PMTable!X878</f>
        <v>2400</v>
      </c>
      <c r="F880">
        <f t="shared" si="157"/>
        <v>1</v>
      </c>
      <c r="G880">
        <f>PMTable!Y878</f>
        <v>2200</v>
      </c>
      <c r="H880">
        <f t="shared" si="158"/>
        <v>1</v>
      </c>
      <c r="I880">
        <f>PMTable!Z878</f>
        <v>4700</v>
      </c>
      <c r="J880">
        <f t="shared" si="159"/>
        <v>1</v>
      </c>
      <c r="L880">
        <v>875</v>
      </c>
      <c r="M880">
        <f>PMTable!AE878</f>
        <v>44.039885158880956</v>
      </c>
      <c r="N880">
        <f t="shared" si="160"/>
        <v>1</v>
      </c>
      <c r="O880">
        <f>PMTable!AF878</f>
        <v>20</v>
      </c>
      <c r="P880">
        <f t="shared" si="161"/>
        <v>1</v>
      </c>
      <c r="Q880">
        <f>PMTable!AG878</f>
        <v>21.278271363155177</v>
      </c>
      <c r="R880">
        <f t="shared" si="162"/>
        <v>1</v>
      </c>
      <c r="S880">
        <f>PMTable!AH878</f>
        <v>7.3847518420889777</v>
      </c>
      <c r="T880">
        <f t="shared" si="163"/>
        <v>1</v>
      </c>
      <c r="V880">
        <v>875</v>
      </c>
      <c r="W880">
        <f>PMTable!O878</f>
        <v>0.80227419216917584</v>
      </c>
      <c r="X880">
        <f t="shared" si="164"/>
        <v>0</v>
      </c>
      <c r="Y880">
        <f>PMTable!P878</f>
        <v>0.90506773194477796</v>
      </c>
      <c r="Z880">
        <f t="shared" si="165"/>
        <v>0</v>
      </c>
      <c r="AA880">
        <f>PMTable!Q878</f>
        <v>0.93670873315614012</v>
      </c>
      <c r="AB880">
        <f t="shared" si="166"/>
        <v>0</v>
      </c>
      <c r="AC880">
        <f>PMTable!R878</f>
        <v>0.97149469537111977</v>
      </c>
      <c r="AD880">
        <f t="shared" si="167"/>
        <v>0</v>
      </c>
    </row>
    <row r="881" spans="2:30" x14ac:dyDescent="0.25">
      <c r="B881">
        <v>876</v>
      </c>
      <c r="C881">
        <f>PMTable!W879</f>
        <v>2150</v>
      </c>
      <c r="D881">
        <f t="shared" si="156"/>
        <v>1</v>
      </c>
      <c r="E881">
        <f>PMTable!X879</f>
        <v>1600</v>
      </c>
      <c r="F881">
        <f t="shared" si="157"/>
        <v>1</v>
      </c>
      <c r="G881">
        <f>PMTable!Y879</f>
        <v>1400</v>
      </c>
      <c r="H881">
        <f t="shared" si="158"/>
        <v>1</v>
      </c>
      <c r="I881">
        <f>PMTable!Z879</f>
        <v>4700</v>
      </c>
      <c r="J881">
        <f t="shared" si="159"/>
        <v>1</v>
      </c>
      <c r="L881">
        <v>876</v>
      </c>
      <c r="M881">
        <f>PMTable!AE879</f>
        <v>99.650168677249141</v>
      </c>
      <c r="N881">
        <f t="shared" si="160"/>
        <v>0</v>
      </c>
      <c r="O881">
        <f>PMTable!AF879</f>
        <v>12</v>
      </c>
      <c r="P881">
        <f t="shared" si="161"/>
        <v>1</v>
      </c>
      <c r="Q881">
        <f>PMTable!AG879</f>
        <v>9.6907159188569327</v>
      </c>
      <c r="R881">
        <f t="shared" si="162"/>
        <v>1</v>
      </c>
      <c r="S881">
        <f>PMTable!AH879</f>
        <v>15.022458946570666</v>
      </c>
      <c r="T881">
        <f t="shared" si="163"/>
        <v>1</v>
      </c>
      <c r="V881">
        <v>876</v>
      </c>
      <c r="W881">
        <f>PMTable!O879</f>
        <v>0.63569443211392906</v>
      </c>
      <c r="X881">
        <f t="shared" si="164"/>
        <v>1</v>
      </c>
      <c r="Y881">
        <f>PMTable!P879</f>
        <v>0.97644034374551891</v>
      </c>
      <c r="Z881">
        <f t="shared" si="165"/>
        <v>0</v>
      </c>
      <c r="AA881">
        <f>PMTable!Q879</f>
        <v>0.97555338114345092</v>
      </c>
      <c r="AB881">
        <f t="shared" si="166"/>
        <v>0</v>
      </c>
      <c r="AC881">
        <f>PMTable!R879</f>
        <v>0.96403930468937693</v>
      </c>
      <c r="AD881">
        <f t="shared" si="167"/>
        <v>0</v>
      </c>
    </row>
    <row r="882" spans="2:30" x14ac:dyDescent="0.25">
      <c r="B882">
        <v>877</v>
      </c>
      <c r="C882">
        <f>PMTable!W880</f>
        <v>1700</v>
      </c>
      <c r="D882">
        <f t="shared" si="156"/>
        <v>1</v>
      </c>
      <c r="E882">
        <f>PMTable!X880</f>
        <v>2400</v>
      </c>
      <c r="F882">
        <f t="shared" si="157"/>
        <v>1</v>
      </c>
      <c r="G882">
        <f>PMTable!Y880</f>
        <v>3000</v>
      </c>
      <c r="H882">
        <f t="shared" si="158"/>
        <v>1</v>
      </c>
      <c r="I882">
        <f>PMTable!Z880</f>
        <v>4700</v>
      </c>
      <c r="J882">
        <f t="shared" si="159"/>
        <v>1</v>
      </c>
      <c r="L882">
        <v>877</v>
      </c>
      <c r="M882">
        <f>PMTable!AE880</f>
        <v>94.983071193491895</v>
      </c>
      <c r="N882">
        <f t="shared" si="160"/>
        <v>0</v>
      </c>
      <c r="O882">
        <f>PMTable!AF880</f>
        <v>25.288423831492075</v>
      </c>
      <c r="P882">
        <f t="shared" si="161"/>
        <v>1</v>
      </c>
      <c r="Q882">
        <f>PMTable!AG880</f>
        <v>79.905851378026171</v>
      </c>
      <c r="R882">
        <f t="shared" si="162"/>
        <v>0</v>
      </c>
      <c r="S882">
        <f>PMTable!AH880</f>
        <v>15.956625349134496</v>
      </c>
      <c r="T882">
        <f t="shared" si="163"/>
        <v>1</v>
      </c>
      <c r="V882">
        <v>877</v>
      </c>
      <c r="W882">
        <f>PMTable!O880</f>
        <v>0.70313326433753776</v>
      </c>
      <c r="X882">
        <f t="shared" si="164"/>
        <v>0</v>
      </c>
      <c r="Y882">
        <f>PMTable!P880</f>
        <v>0.91919572543567429</v>
      </c>
      <c r="Z882">
        <f t="shared" si="165"/>
        <v>0</v>
      </c>
      <c r="AA882">
        <f>PMTable!Q880</f>
        <v>0.8433663464078941</v>
      </c>
      <c r="AB882">
        <f t="shared" si="166"/>
        <v>0</v>
      </c>
      <c r="AC882">
        <f>PMTable!R880</f>
        <v>0.96969023771670415</v>
      </c>
      <c r="AD882">
        <f t="shared" si="167"/>
        <v>0</v>
      </c>
    </row>
    <row r="883" spans="2:30" x14ac:dyDescent="0.25">
      <c r="B883">
        <v>878</v>
      </c>
      <c r="C883">
        <f>PMTable!W881</f>
        <v>1250</v>
      </c>
      <c r="D883">
        <f t="shared" si="156"/>
        <v>1</v>
      </c>
      <c r="E883">
        <f>PMTable!X881</f>
        <v>2800</v>
      </c>
      <c r="F883">
        <f t="shared" si="157"/>
        <v>1</v>
      </c>
      <c r="G883">
        <f>PMTable!Y881</f>
        <v>3800</v>
      </c>
      <c r="H883">
        <f t="shared" si="158"/>
        <v>1</v>
      </c>
      <c r="I883">
        <f>PMTable!Z881</f>
        <v>2500</v>
      </c>
      <c r="J883">
        <f t="shared" si="159"/>
        <v>1</v>
      </c>
      <c r="L883">
        <v>878</v>
      </c>
      <c r="M883">
        <f>PMTable!AE881</f>
        <v>62.052219235992496</v>
      </c>
      <c r="N883">
        <f t="shared" si="160"/>
        <v>0</v>
      </c>
      <c r="O883">
        <f>PMTable!AF881</f>
        <v>35.673042400368615</v>
      </c>
      <c r="P883">
        <f t="shared" si="161"/>
        <v>1</v>
      </c>
      <c r="Q883">
        <f>PMTable!AG881</f>
        <v>64.296069206616579</v>
      </c>
      <c r="R883">
        <f t="shared" si="162"/>
        <v>0</v>
      </c>
      <c r="S883">
        <f>PMTable!AH881</f>
        <v>0</v>
      </c>
      <c r="T883">
        <f t="shared" si="163"/>
        <v>1</v>
      </c>
      <c r="V883">
        <v>878</v>
      </c>
      <c r="W883">
        <f>PMTable!O881</f>
        <v>0.79901224027424744</v>
      </c>
      <c r="X883">
        <f t="shared" si="164"/>
        <v>0</v>
      </c>
      <c r="Y883">
        <f>PMTable!P881</f>
        <v>0.90299101730873821</v>
      </c>
      <c r="Z883">
        <f t="shared" si="165"/>
        <v>0</v>
      </c>
      <c r="AA883">
        <f>PMTable!Q881</f>
        <v>0.83495550725630663</v>
      </c>
      <c r="AB883">
        <f t="shared" si="166"/>
        <v>0</v>
      </c>
      <c r="AC883">
        <f>PMTable!R881</f>
        <v>1</v>
      </c>
      <c r="AD883">
        <f t="shared" si="167"/>
        <v>0</v>
      </c>
    </row>
    <row r="884" spans="2:30" x14ac:dyDescent="0.25">
      <c r="B884">
        <v>879</v>
      </c>
      <c r="C884">
        <f>PMTable!W882</f>
        <v>1400</v>
      </c>
      <c r="D884">
        <f t="shared" si="156"/>
        <v>1</v>
      </c>
      <c r="E884">
        <f>PMTable!X882</f>
        <v>2400</v>
      </c>
      <c r="F884">
        <f t="shared" si="157"/>
        <v>1</v>
      </c>
      <c r="G884">
        <f>PMTable!Y882</f>
        <v>3800</v>
      </c>
      <c r="H884">
        <f t="shared" si="158"/>
        <v>1</v>
      </c>
      <c r="I884">
        <f>PMTable!Z882</f>
        <v>2500</v>
      </c>
      <c r="J884">
        <f t="shared" si="159"/>
        <v>1</v>
      </c>
      <c r="L884">
        <v>879</v>
      </c>
      <c r="M884">
        <f>PMTable!AE882</f>
        <v>68.839970964826733</v>
      </c>
      <c r="N884">
        <f t="shared" si="160"/>
        <v>0</v>
      </c>
      <c r="O884">
        <f>PMTable!AF882</f>
        <v>31.385332218367687</v>
      </c>
      <c r="P884">
        <f t="shared" si="161"/>
        <v>1</v>
      </c>
      <c r="Q884">
        <f>PMTable!AG882</f>
        <v>75.071464050749654</v>
      </c>
      <c r="R884">
        <f t="shared" si="162"/>
        <v>0</v>
      </c>
      <c r="S884">
        <f>PMTable!AH882</f>
        <v>0</v>
      </c>
      <c r="T884">
        <f t="shared" si="163"/>
        <v>1</v>
      </c>
      <c r="V884">
        <v>879</v>
      </c>
      <c r="W884">
        <f>PMTable!O882</f>
        <v>0.79913941245255082</v>
      </c>
      <c r="X884">
        <f t="shared" si="164"/>
        <v>0</v>
      </c>
      <c r="Y884">
        <f>PMTable!P882</f>
        <v>0.92002616906808299</v>
      </c>
      <c r="Z884">
        <f t="shared" si="165"/>
        <v>0</v>
      </c>
      <c r="AA884">
        <f>PMTable!Q882</f>
        <v>0.80974227447913294</v>
      </c>
      <c r="AB884">
        <f t="shared" si="166"/>
        <v>0</v>
      </c>
      <c r="AC884">
        <f>PMTable!R882</f>
        <v>1</v>
      </c>
      <c r="AD884">
        <f t="shared" si="167"/>
        <v>0</v>
      </c>
    </row>
    <row r="885" spans="2:30" x14ac:dyDescent="0.25">
      <c r="B885">
        <v>880</v>
      </c>
      <c r="C885">
        <f>PMTable!W883</f>
        <v>1250</v>
      </c>
      <c r="D885">
        <f t="shared" si="156"/>
        <v>1</v>
      </c>
      <c r="E885">
        <f>PMTable!X883</f>
        <v>3000</v>
      </c>
      <c r="F885">
        <f t="shared" si="157"/>
        <v>1</v>
      </c>
      <c r="G885">
        <f>PMTable!Y883</f>
        <v>2600</v>
      </c>
      <c r="H885">
        <f t="shared" si="158"/>
        <v>1</v>
      </c>
      <c r="I885">
        <f>PMTable!Z883</f>
        <v>3600</v>
      </c>
      <c r="J885">
        <f t="shared" si="159"/>
        <v>1</v>
      </c>
      <c r="L885">
        <v>880</v>
      </c>
      <c r="M885">
        <f>PMTable!AE883</f>
        <v>19.247507022939033</v>
      </c>
      <c r="N885">
        <f t="shared" si="160"/>
        <v>1</v>
      </c>
      <c r="O885">
        <f>PMTable!AF883</f>
        <v>42.473080215210906</v>
      </c>
      <c r="P885">
        <f t="shared" si="161"/>
        <v>1</v>
      </c>
      <c r="Q885">
        <f>PMTable!AG883</f>
        <v>39.049756849092084</v>
      </c>
      <c r="R885">
        <f t="shared" si="162"/>
        <v>1</v>
      </c>
      <c r="S885">
        <f>PMTable!AH883</f>
        <v>7.5174647704564412</v>
      </c>
      <c r="T885">
        <f t="shared" si="163"/>
        <v>1</v>
      </c>
      <c r="V885">
        <v>880</v>
      </c>
      <c r="W885">
        <f>PMTable!O883</f>
        <v>0.84387413158273594</v>
      </c>
      <c r="X885">
        <f t="shared" si="164"/>
        <v>0</v>
      </c>
      <c r="Y885">
        <f>PMTable!P883</f>
        <v>0.8561576791174752</v>
      </c>
      <c r="Z885">
        <f t="shared" si="165"/>
        <v>0</v>
      </c>
      <c r="AA885">
        <f>PMTable!Q883</f>
        <v>0.89553400108675774</v>
      </c>
      <c r="AB885">
        <f t="shared" si="166"/>
        <v>0</v>
      </c>
      <c r="AC885">
        <f>PMTable!R883</f>
        <v>0.98333075254436964</v>
      </c>
      <c r="AD885">
        <f t="shared" si="167"/>
        <v>0</v>
      </c>
    </row>
    <row r="886" spans="2:30" x14ac:dyDescent="0.25">
      <c r="B886">
        <v>881</v>
      </c>
      <c r="C886">
        <f>PMTable!W884</f>
        <v>800</v>
      </c>
      <c r="D886">
        <f t="shared" si="156"/>
        <v>1</v>
      </c>
      <c r="E886">
        <f>PMTable!X884</f>
        <v>3400</v>
      </c>
      <c r="F886">
        <f t="shared" si="157"/>
        <v>1</v>
      </c>
      <c r="G886">
        <f>PMTable!Y884</f>
        <v>4200</v>
      </c>
      <c r="H886">
        <f t="shared" si="158"/>
        <v>1</v>
      </c>
      <c r="I886">
        <f>PMTable!Z884</f>
        <v>3600</v>
      </c>
      <c r="J886">
        <f t="shared" si="159"/>
        <v>1</v>
      </c>
      <c r="L886">
        <v>881</v>
      </c>
      <c r="M886">
        <f>PMTable!AE884</f>
        <v>8</v>
      </c>
      <c r="N886">
        <f t="shared" si="160"/>
        <v>1</v>
      </c>
      <c r="O886">
        <f>PMTable!AF884</f>
        <v>50.369893860764506</v>
      </c>
      <c r="P886">
        <f t="shared" si="161"/>
        <v>1</v>
      </c>
      <c r="Q886">
        <f>PMTable!AG884</f>
        <v>43.065103061638609</v>
      </c>
      <c r="R886">
        <f t="shared" si="162"/>
        <v>1</v>
      </c>
      <c r="S886">
        <f>PMTable!AH884</f>
        <v>6.5149286930457206</v>
      </c>
      <c r="T886">
        <f t="shared" si="163"/>
        <v>1</v>
      </c>
      <c r="V886">
        <v>881</v>
      </c>
      <c r="W886">
        <f>PMTable!O884</f>
        <v>0.91660085437860672</v>
      </c>
      <c r="X886">
        <f t="shared" si="164"/>
        <v>0</v>
      </c>
      <c r="Y886">
        <f>PMTable!P884</f>
        <v>0.85290568772453035</v>
      </c>
      <c r="Z886">
        <f t="shared" si="165"/>
        <v>0</v>
      </c>
      <c r="AA886">
        <f>PMTable!Q884</f>
        <v>0.86496790565764903</v>
      </c>
      <c r="AB886">
        <f t="shared" si="166"/>
        <v>0</v>
      </c>
      <c r="AC886">
        <f>PMTable!R884</f>
        <v>0.98471218607242905</v>
      </c>
      <c r="AD886">
        <f t="shared" si="167"/>
        <v>0</v>
      </c>
    </row>
    <row r="887" spans="2:30" x14ac:dyDescent="0.25">
      <c r="B887">
        <v>882</v>
      </c>
      <c r="C887">
        <f>PMTable!W885</f>
        <v>1850</v>
      </c>
      <c r="D887">
        <f t="shared" si="156"/>
        <v>1</v>
      </c>
      <c r="E887">
        <f>PMTable!X885</f>
        <v>1800</v>
      </c>
      <c r="F887">
        <f t="shared" si="157"/>
        <v>1</v>
      </c>
      <c r="G887">
        <f>PMTable!Y885</f>
        <v>1800</v>
      </c>
      <c r="H887">
        <f t="shared" si="158"/>
        <v>1</v>
      </c>
      <c r="I887">
        <f>PMTable!Z885</f>
        <v>2500</v>
      </c>
      <c r="J887">
        <f t="shared" si="159"/>
        <v>1</v>
      </c>
      <c r="L887">
        <v>882</v>
      </c>
      <c r="M887">
        <f>PMTable!AE885</f>
        <v>41.344678901448489</v>
      </c>
      <c r="N887">
        <f t="shared" si="160"/>
        <v>1</v>
      </c>
      <c r="O887">
        <f>PMTable!AF885</f>
        <v>31.641394463903019</v>
      </c>
      <c r="P887">
        <f t="shared" si="161"/>
        <v>1</v>
      </c>
      <c r="Q887">
        <f>PMTable!AG885</f>
        <v>23.247020478427178</v>
      </c>
      <c r="R887">
        <f t="shared" si="162"/>
        <v>1</v>
      </c>
      <c r="S887">
        <f>PMTable!AH885</f>
        <v>0</v>
      </c>
      <c r="T887">
        <f t="shared" si="163"/>
        <v>1</v>
      </c>
      <c r="V887">
        <v>882</v>
      </c>
      <c r="W887">
        <f>PMTable!O885</f>
        <v>0.74871940991389319</v>
      </c>
      <c r="X887">
        <f t="shared" si="164"/>
        <v>0</v>
      </c>
      <c r="Y887">
        <f>PMTable!P885</f>
        <v>0.9276425789673145</v>
      </c>
      <c r="Z887">
        <f t="shared" si="165"/>
        <v>0</v>
      </c>
      <c r="AA887">
        <f>PMTable!Q885</f>
        <v>0.93147301127847548</v>
      </c>
      <c r="AB887">
        <f t="shared" si="166"/>
        <v>0</v>
      </c>
      <c r="AC887">
        <f>PMTable!R885</f>
        <v>1</v>
      </c>
      <c r="AD887">
        <f t="shared" si="167"/>
        <v>0</v>
      </c>
    </row>
    <row r="888" spans="2:30" x14ac:dyDescent="0.25">
      <c r="B888">
        <v>883</v>
      </c>
      <c r="C888">
        <f>PMTable!W886</f>
        <v>1700</v>
      </c>
      <c r="D888">
        <f t="shared" si="156"/>
        <v>1</v>
      </c>
      <c r="E888">
        <f>PMTable!X886</f>
        <v>3600</v>
      </c>
      <c r="F888">
        <f t="shared" si="157"/>
        <v>1</v>
      </c>
      <c r="G888">
        <f>PMTable!Y886</f>
        <v>2600</v>
      </c>
      <c r="H888">
        <f t="shared" si="158"/>
        <v>1</v>
      </c>
      <c r="I888">
        <f>PMTable!Z886</f>
        <v>3600</v>
      </c>
      <c r="J888">
        <f t="shared" si="159"/>
        <v>1</v>
      </c>
      <c r="L888">
        <v>883</v>
      </c>
      <c r="M888">
        <f>PMTable!AE886</f>
        <v>20</v>
      </c>
      <c r="N888">
        <f t="shared" si="160"/>
        <v>1</v>
      </c>
      <c r="O888">
        <f>PMTable!AF886</f>
        <v>71.182218499915663</v>
      </c>
      <c r="P888">
        <f t="shared" si="161"/>
        <v>0</v>
      </c>
      <c r="Q888">
        <f>PMTable!AG886</f>
        <v>44.911133030395142</v>
      </c>
      <c r="R888">
        <f t="shared" si="162"/>
        <v>1</v>
      </c>
      <c r="S888">
        <f>PMTable!AH886</f>
        <v>7.9344207504044428</v>
      </c>
      <c r="T888">
        <f t="shared" si="163"/>
        <v>1</v>
      </c>
      <c r="V888">
        <v>883</v>
      </c>
      <c r="W888">
        <f>PMTable!O886</f>
        <v>0.78242373260938947</v>
      </c>
      <c r="X888">
        <f t="shared" si="164"/>
        <v>0</v>
      </c>
      <c r="Y888">
        <f>PMTable!P886</f>
        <v>0.82782619648882649</v>
      </c>
      <c r="Z888">
        <f t="shared" si="165"/>
        <v>0</v>
      </c>
      <c r="AA888">
        <f>PMTable!Q886</f>
        <v>0.85682659917757431</v>
      </c>
      <c r="AB888">
        <f t="shared" si="166"/>
        <v>0</v>
      </c>
      <c r="AC888">
        <f>PMTable!R886</f>
        <v>0.98184467738863124</v>
      </c>
      <c r="AD888">
        <f t="shared" si="167"/>
        <v>0</v>
      </c>
    </row>
    <row r="889" spans="2:30" x14ac:dyDescent="0.25">
      <c r="B889">
        <v>884</v>
      </c>
      <c r="C889">
        <f>PMTable!W887</f>
        <v>2000</v>
      </c>
      <c r="D889">
        <f t="shared" si="156"/>
        <v>1</v>
      </c>
      <c r="E889">
        <f>PMTable!X887</f>
        <v>2600</v>
      </c>
      <c r="F889">
        <f t="shared" si="157"/>
        <v>1</v>
      </c>
      <c r="G889">
        <f>PMTable!Y887</f>
        <v>2200</v>
      </c>
      <c r="H889">
        <f t="shared" si="158"/>
        <v>1</v>
      </c>
      <c r="I889">
        <f>PMTable!Z887</f>
        <v>4700</v>
      </c>
      <c r="J889">
        <f t="shared" si="159"/>
        <v>1</v>
      </c>
      <c r="L889">
        <v>884</v>
      </c>
      <c r="M889">
        <f>PMTable!AE887</f>
        <v>63.772556339350466</v>
      </c>
      <c r="N889">
        <f t="shared" si="160"/>
        <v>0</v>
      </c>
      <c r="O889">
        <f>PMTable!AF887</f>
        <v>29.462313654474052</v>
      </c>
      <c r="P889">
        <f t="shared" si="161"/>
        <v>1</v>
      </c>
      <c r="Q889">
        <f>PMTable!AG887</f>
        <v>39.712114925084819</v>
      </c>
      <c r="R889">
        <f t="shared" si="162"/>
        <v>1</v>
      </c>
      <c r="S889">
        <f>PMTable!AH887</f>
        <v>6.9345296619599939</v>
      </c>
      <c r="T889">
        <f t="shared" si="163"/>
        <v>1</v>
      </c>
      <c r="V889">
        <v>884</v>
      </c>
      <c r="W889">
        <f>PMTable!O887</f>
        <v>0.70270365574685989</v>
      </c>
      <c r="X889">
        <f t="shared" si="164"/>
        <v>0</v>
      </c>
      <c r="Y889">
        <f>PMTable!P887</f>
        <v>0.88576161332544645</v>
      </c>
      <c r="Z889">
        <f t="shared" si="165"/>
        <v>0</v>
      </c>
      <c r="AA889">
        <f>PMTable!Q887</f>
        <v>0.92671814698010857</v>
      </c>
      <c r="AB889">
        <f t="shared" si="166"/>
        <v>0</v>
      </c>
      <c r="AC889">
        <f>PMTable!R887</f>
        <v>0.97727896688980198</v>
      </c>
      <c r="AD889">
        <f t="shared" si="167"/>
        <v>0</v>
      </c>
    </row>
    <row r="890" spans="2:30" x14ac:dyDescent="0.25">
      <c r="B890">
        <v>885</v>
      </c>
      <c r="C890">
        <f>PMTable!W888</f>
        <v>1850</v>
      </c>
      <c r="D890">
        <f t="shared" si="156"/>
        <v>1</v>
      </c>
      <c r="E890">
        <f>PMTable!X888</f>
        <v>2400</v>
      </c>
      <c r="F890">
        <f t="shared" si="157"/>
        <v>1</v>
      </c>
      <c r="G890">
        <f>PMTable!Y888</f>
        <v>2600</v>
      </c>
      <c r="H890">
        <f t="shared" si="158"/>
        <v>1</v>
      </c>
      <c r="I890">
        <f>PMTable!Z888</f>
        <v>4700</v>
      </c>
      <c r="J890">
        <f t="shared" si="159"/>
        <v>1</v>
      </c>
      <c r="L890">
        <v>885</v>
      </c>
      <c r="M890">
        <f>PMTable!AE888</f>
        <v>89.780810177248398</v>
      </c>
      <c r="N890">
        <f t="shared" si="160"/>
        <v>0</v>
      </c>
      <c r="O890">
        <f>PMTable!AF888</f>
        <v>39.728456901147119</v>
      </c>
      <c r="P890">
        <f t="shared" si="161"/>
        <v>1</v>
      </c>
      <c r="Q890">
        <f>PMTable!AG888</f>
        <v>30.4111034062723</v>
      </c>
      <c r="R890">
        <f t="shared" si="162"/>
        <v>1</v>
      </c>
      <c r="S890">
        <f>PMTable!AH888</f>
        <v>17.243331611014131</v>
      </c>
      <c r="T890">
        <f t="shared" si="163"/>
        <v>1</v>
      </c>
      <c r="V890">
        <v>885</v>
      </c>
      <c r="W890">
        <f>PMTable!O888</f>
        <v>0.7419397745587345</v>
      </c>
      <c r="X890">
        <f t="shared" si="164"/>
        <v>0</v>
      </c>
      <c r="Y890">
        <f>PMTable!P888</f>
        <v>0.91127294829046956</v>
      </c>
      <c r="Z890">
        <f t="shared" si="165"/>
        <v>0</v>
      </c>
      <c r="AA890">
        <f>PMTable!Q888</f>
        <v>0.88953197727087407</v>
      </c>
      <c r="AB890">
        <f t="shared" si="166"/>
        <v>0</v>
      </c>
      <c r="AC890">
        <f>PMTable!R888</f>
        <v>0.96360635691527452</v>
      </c>
      <c r="AD890">
        <f t="shared" si="167"/>
        <v>0</v>
      </c>
    </row>
    <row r="891" spans="2:30" x14ac:dyDescent="0.25">
      <c r="B891">
        <v>886</v>
      </c>
      <c r="C891">
        <f>PMTable!W889</f>
        <v>950</v>
      </c>
      <c r="D891">
        <f t="shared" si="156"/>
        <v>1</v>
      </c>
      <c r="E891">
        <f>PMTable!X889</f>
        <v>2400</v>
      </c>
      <c r="F891">
        <f t="shared" si="157"/>
        <v>1</v>
      </c>
      <c r="G891">
        <f>PMTable!Y889</f>
        <v>2600</v>
      </c>
      <c r="H891">
        <f t="shared" si="158"/>
        <v>1</v>
      </c>
      <c r="I891">
        <f>PMTable!Z889</f>
        <v>5800</v>
      </c>
      <c r="J891">
        <f t="shared" si="159"/>
        <v>0</v>
      </c>
      <c r="L891">
        <v>886</v>
      </c>
      <c r="M891">
        <f>PMTable!AE889</f>
        <v>42.714059753756963</v>
      </c>
      <c r="N891">
        <f t="shared" si="160"/>
        <v>1</v>
      </c>
      <c r="O891">
        <f>PMTable!AF889</f>
        <v>44.906064623225475</v>
      </c>
      <c r="P891">
        <f t="shared" si="161"/>
        <v>1</v>
      </c>
      <c r="Q891">
        <f>PMTable!AG889</f>
        <v>27.550363592996185</v>
      </c>
      <c r="R891">
        <f t="shared" si="162"/>
        <v>1</v>
      </c>
      <c r="S891">
        <f>PMTable!AH889</f>
        <v>20.966324057789247</v>
      </c>
      <c r="T891">
        <f t="shared" si="163"/>
        <v>1</v>
      </c>
      <c r="V891">
        <v>886</v>
      </c>
      <c r="W891">
        <f>PMTable!O889</f>
        <v>0.87890827205413591</v>
      </c>
      <c r="X891">
        <f t="shared" si="164"/>
        <v>0</v>
      </c>
      <c r="Y891">
        <f>PMTable!P889</f>
        <v>0.88621887531738075</v>
      </c>
      <c r="Z891">
        <f t="shared" si="165"/>
        <v>0</v>
      </c>
      <c r="AA891">
        <f>PMTable!Q889</f>
        <v>0.93880695907771838</v>
      </c>
      <c r="AB891">
        <f t="shared" si="166"/>
        <v>0</v>
      </c>
      <c r="AC891">
        <f>PMTable!R889</f>
        <v>0.94898892159520931</v>
      </c>
      <c r="AD891">
        <f t="shared" si="167"/>
        <v>0</v>
      </c>
    </row>
    <row r="892" spans="2:30" x14ac:dyDescent="0.25">
      <c r="B892">
        <v>887</v>
      </c>
      <c r="C892">
        <f>PMTable!W890</f>
        <v>1850</v>
      </c>
      <c r="D892">
        <f t="shared" si="156"/>
        <v>1</v>
      </c>
      <c r="E892">
        <f>PMTable!X890</f>
        <v>2400</v>
      </c>
      <c r="F892">
        <f t="shared" si="157"/>
        <v>1</v>
      </c>
      <c r="G892">
        <f>PMTable!Y890</f>
        <v>2600</v>
      </c>
      <c r="H892">
        <f t="shared" si="158"/>
        <v>1</v>
      </c>
      <c r="I892">
        <f>PMTable!Z890</f>
        <v>3600</v>
      </c>
      <c r="J892">
        <f t="shared" si="159"/>
        <v>1</v>
      </c>
      <c r="L892">
        <v>887</v>
      </c>
      <c r="M892">
        <f>PMTable!AE890</f>
        <v>51.597863082583082</v>
      </c>
      <c r="N892">
        <f t="shared" si="160"/>
        <v>1</v>
      </c>
      <c r="O892">
        <f>PMTable!AF890</f>
        <v>20</v>
      </c>
      <c r="P892">
        <f t="shared" si="161"/>
        <v>1</v>
      </c>
      <c r="Q892">
        <f>PMTable!AG890</f>
        <v>35.8404840671598</v>
      </c>
      <c r="R892">
        <f t="shared" si="162"/>
        <v>1</v>
      </c>
      <c r="S892">
        <f>PMTable!AH890</f>
        <v>2.3258852451329393</v>
      </c>
      <c r="T892">
        <f t="shared" si="163"/>
        <v>1</v>
      </c>
      <c r="V892">
        <v>887</v>
      </c>
      <c r="W892">
        <f>PMTable!O890</f>
        <v>0.76212350678606555</v>
      </c>
      <c r="X892">
        <f t="shared" si="164"/>
        <v>0</v>
      </c>
      <c r="Y892">
        <f>PMTable!P890</f>
        <v>0.91544192641043476</v>
      </c>
      <c r="Z892">
        <f t="shared" si="165"/>
        <v>0</v>
      </c>
      <c r="AA892">
        <f>PMTable!Q890</f>
        <v>0.8949501506038835</v>
      </c>
      <c r="AB892">
        <f t="shared" si="166"/>
        <v>0</v>
      </c>
      <c r="AC892">
        <f>PMTable!R890</f>
        <v>0.99010363351579556</v>
      </c>
      <c r="AD892">
        <f t="shared" si="167"/>
        <v>0</v>
      </c>
    </row>
    <row r="893" spans="2:30" x14ac:dyDescent="0.25">
      <c r="B893">
        <v>888</v>
      </c>
      <c r="C893">
        <f>PMTable!W891</f>
        <v>1700</v>
      </c>
      <c r="D893">
        <f t="shared" si="156"/>
        <v>1</v>
      </c>
      <c r="E893">
        <f>PMTable!X891</f>
        <v>2800</v>
      </c>
      <c r="F893">
        <f t="shared" si="157"/>
        <v>1</v>
      </c>
      <c r="G893">
        <f>PMTable!Y891</f>
        <v>2200</v>
      </c>
      <c r="H893">
        <f t="shared" si="158"/>
        <v>1</v>
      </c>
      <c r="I893">
        <f>PMTable!Z891</f>
        <v>2500</v>
      </c>
      <c r="J893">
        <f t="shared" si="159"/>
        <v>1</v>
      </c>
      <c r="L893">
        <v>888</v>
      </c>
      <c r="M893">
        <f>PMTable!AE891</f>
        <v>74.265720040078946</v>
      </c>
      <c r="N893">
        <f t="shared" si="160"/>
        <v>0</v>
      </c>
      <c r="O893">
        <f>PMTable!AF891</f>
        <v>44.878733689107179</v>
      </c>
      <c r="P893">
        <f t="shared" si="161"/>
        <v>1</v>
      </c>
      <c r="Q893">
        <f>PMTable!AG891</f>
        <v>24.299838773949819</v>
      </c>
      <c r="R893">
        <f t="shared" si="162"/>
        <v>1</v>
      </c>
      <c r="S893">
        <f>PMTable!AH891</f>
        <v>0</v>
      </c>
      <c r="T893">
        <f t="shared" si="163"/>
        <v>1</v>
      </c>
      <c r="V893">
        <v>888</v>
      </c>
      <c r="W893">
        <f>PMTable!O891</f>
        <v>0.73061874702434393</v>
      </c>
      <c r="X893">
        <f t="shared" si="164"/>
        <v>0</v>
      </c>
      <c r="Y893">
        <f>PMTable!P891</f>
        <v>0.83990369440435875</v>
      </c>
      <c r="Z893">
        <f t="shared" si="165"/>
        <v>0</v>
      </c>
      <c r="AA893">
        <f>PMTable!Q891</f>
        <v>0.90697068888410115</v>
      </c>
      <c r="AB893">
        <f t="shared" si="166"/>
        <v>0</v>
      </c>
      <c r="AC893">
        <f>PMTable!R891</f>
        <v>1</v>
      </c>
      <c r="AD893">
        <f t="shared" si="167"/>
        <v>0</v>
      </c>
    </row>
    <row r="894" spans="2:30" x14ac:dyDescent="0.25">
      <c r="B894">
        <v>889</v>
      </c>
      <c r="C894">
        <f>PMTable!W892</f>
        <v>1400</v>
      </c>
      <c r="D894">
        <f t="shared" si="156"/>
        <v>1</v>
      </c>
      <c r="E894">
        <f>PMTable!X892</f>
        <v>2400</v>
      </c>
      <c r="F894">
        <f t="shared" si="157"/>
        <v>1</v>
      </c>
      <c r="G894">
        <f>PMTable!Y892</f>
        <v>2600</v>
      </c>
      <c r="H894">
        <f t="shared" si="158"/>
        <v>1</v>
      </c>
      <c r="I894">
        <f>PMTable!Z892</f>
        <v>4700</v>
      </c>
      <c r="J894">
        <f t="shared" si="159"/>
        <v>1</v>
      </c>
      <c r="L894">
        <v>889</v>
      </c>
      <c r="M894">
        <f>PMTable!AE892</f>
        <v>37.953298518490051</v>
      </c>
      <c r="N894">
        <f t="shared" si="160"/>
        <v>1</v>
      </c>
      <c r="O894">
        <f>PMTable!AF892</f>
        <v>29.384573682976132</v>
      </c>
      <c r="P894">
        <f t="shared" si="161"/>
        <v>1</v>
      </c>
      <c r="Q894">
        <f>PMTable!AG892</f>
        <v>54.92492308963773</v>
      </c>
      <c r="R894">
        <f t="shared" si="162"/>
        <v>1</v>
      </c>
      <c r="S894">
        <f>PMTable!AH892</f>
        <v>10.517255578190191</v>
      </c>
      <c r="T894">
        <f t="shared" si="163"/>
        <v>1</v>
      </c>
      <c r="V894">
        <v>889</v>
      </c>
      <c r="W894">
        <f>PMTable!O892</f>
        <v>0.82177547048003052</v>
      </c>
      <c r="X894">
        <f t="shared" si="164"/>
        <v>0</v>
      </c>
      <c r="Y894">
        <f>PMTable!P892</f>
        <v>0.88953956114808463</v>
      </c>
      <c r="Z894">
        <f t="shared" si="165"/>
        <v>0</v>
      </c>
      <c r="AA894">
        <f>PMTable!Q892</f>
        <v>0.85946750275362183</v>
      </c>
      <c r="AB894">
        <f t="shared" si="166"/>
        <v>0</v>
      </c>
      <c r="AC894">
        <f>PMTable!R892</f>
        <v>0.97548185612227389</v>
      </c>
      <c r="AD894">
        <f t="shared" si="167"/>
        <v>0</v>
      </c>
    </row>
    <row r="895" spans="2:30" x14ac:dyDescent="0.25">
      <c r="B895">
        <v>890</v>
      </c>
      <c r="C895">
        <f>PMTable!W893</f>
        <v>1400</v>
      </c>
      <c r="D895">
        <f t="shared" si="156"/>
        <v>1</v>
      </c>
      <c r="E895">
        <f>PMTable!X893</f>
        <v>2600</v>
      </c>
      <c r="F895">
        <f t="shared" si="157"/>
        <v>1</v>
      </c>
      <c r="G895">
        <f>PMTable!Y893</f>
        <v>3000</v>
      </c>
      <c r="H895">
        <f t="shared" si="158"/>
        <v>1</v>
      </c>
      <c r="I895">
        <f>PMTable!Z893</f>
        <v>6900</v>
      </c>
      <c r="J895">
        <f t="shared" si="159"/>
        <v>0</v>
      </c>
      <c r="L895">
        <v>890</v>
      </c>
      <c r="M895">
        <f>PMTable!AE893</f>
        <v>62.807766516357873</v>
      </c>
      <c r="N895">
        <f t="shared" si="160"/>
        <v>0</v>
      </c>
      <c r="O895">
        <f>PMTable!AF893</f>
        <v>56.144961605952055</v>
      </c>
      <c r="P895">
        <f t="shared" si="161"/>
        <v>0</v>
      </c>
      <c r="Q895">
        <f>PMTable!AG893</f>
        <v>33.612555241366451</v>
      </c>
      <c r="R895">
        <f t="shared" si="162"/>
        <v>1</v>
      </c>
      <c r="S895">
        <f>PMTable!AH893</f>
        <v>11.412315852314945</v>
      </c>
      <c r="T895">
        <f t="shared" si="163"/>
        <v>1</v>
      </c>
      <c r="V895">
        <v>890</v>
      </c>
      <c r="W895">
        <f>PMTable!O893</f>
        <v>0.79654171662062812</v>
      </c>
      <c r="X895">
        <f t="shared" si="164"/>
        <v>0</v>
      </c>
      <c r="Y895">
        <f>PMTable!P893</f>
        <v>0.85449483470086929</v>
      </c>
      <c r="Z895">
        <f t="shared" si="165"/>
        <v>0</v>
      </c>
      <c r="AA895">
        <f>PMTable!Q893</f>
        <v>0.88997304648574505</v>
      </c>
      <c r="AB895">
        <f t="shared" si="166"/>
        <v>0</v>
      </c>
      <c r="AC895">
        <f>PMTable!R893</f>
        <v>0.95406945611639726</v>
      </c>
      <c r="AD895">
        <f t="shared" si="167"/>
        <v>0</v>
      </c>
    </row>
    <row r="896" spans="2:30" x14ac:dyDescent="0.25">
      <c r="B896">
        <v>891</v>
      </c>
      <c r="C896">
        <f>PMTable!W894</f>
        <v>1700</v>
      </c>
      <c r="D896">
        <f t="shared" si="156"/>
        <v>1</v>
      </c>
      <c r="E896">
        <f>PMTable!X894</f>
        <v>3600</v>
      </c>
      <c r="F896">
        <f t="shared" si="157"/>
        <v>1</v>
      </c>
      <c r="G896">
        <f>PMTable!Y894</f>
        <v>1800</v>
      </c>
      <c r="H896">
        <f t="shared" si="158"/>
        <v>1</v>
      </c>
      <c r="I896">
        <f>PMTable!Z894</f>
        <v>2500</v>
      </c>
      <c r="J896">
        <f t="shared" si="159"/>
        <v>1</v>
      </c>
      <c r="L896">
        <v>891</v>
      </c>
      <c r="M896">
        <f>PMTable!AE894</f>
        <v>38.650650590202808</v>
      </c>
      <c r="N896">
        <f t="shared" si="160"/>
        <v>1</v>
      </c>
      <c r="O896">
        <f>PMTable!AF894</f>
        <v>46.846341433189409</v>
      </c>
      <c r="P896">
        <f t="shared" si="161"/>
        <v>1</v>
      </c>
      <c r="Q896">
        <f>PMTable!AG894</f>
        <v>13.73021450308873</v>
      </c>
      <c r="R896">
        <f t="shared" si="162"/>
        <v>1</v>
      </c>
      <c r="S896">
        <f>PMTable!AH894</f>
        <v>0</v>
      </c>
      <c r="T896">
        <f t="shared" si="163"/>
        <v>1</v>
      </c>
      <c r="V896">
        <v>891</v>
      </c>
      <c r="W896">
        <f>PMTable!O894</f>
        <v>0.77410291889003591</v>
      </c>
      <c r="X896">
        <f t="shared" si="164"/>
        <v>0</v>
      </c>
      <c r="Y896">
        <f>PMTable!P894</f>
        <v>0.84219210124762456</v>
      </c>
      <c r="Z896">
        <f t="shared" si="165"/>
        <v>0</v>
      </c>
      <c r="AA896">
        <f>PMTable!Q894</f>
        <v>0.95414681016211855</v>
      </c>
      <c r="AB896">
        <f t="shared" si="166"/>
        <v>0</v>
      </c>
      <c r="AC896">
        <f>PMTable!R894</f>
        <v>1</v>
      </c>
      <c r="AD896">
        <f t="shared" si="167"/>
        <v>0</v>
      </c>
    </row>
    <row r="897" spans="2:30" x14ac:dyDescent="0.25">
      <c r="B897">
        <v>892</v>
      </c>
      <c r="C897">
        <f>PMTable!W895</f>
        <v>2000</v>
      </c>
      <c r="D897">
        <f t="shared" si="156"/>
        <v>1</v>
      </c>
      <c r="E897">
        <f>PMTable!X895</f>
        <v>2400</v>
      </c>
      <c r="F897">
        <f t="shared" si="157"/>
        <v>1</v>
      </c>
      <c r="G897">
        <f>PMTable!Y895</f>
        <v>1800</v>
      </c>
      <c r="H897">
        <f t="shared" si="158"/>
        <v>1</v>
      </c>
      <c r="I897">
        <f>PMTable!Z895</f>
        <v>2500</v>
      </c>
      <c r="J897">
        <f t="shared" si="159"/>
        <v>1</v>
      </c>
      <c r="L897">
        <v>892</v>
      </c>
      <c r="M897">
        <f>PMTable!AE895</f>
        <v>83.508209130262898</v>
      </c>
      <c r="N897">
        <f t="shared" si="160"/>
        <v>0</v>
      </c>
      <c r="O897">
        <f>PMTable!AF895</f>
        <v>22.226574711509922</v>
      </c>
      <c r="P897">
        <f t="shared" si="161"/>
        <v>1</v>
      </c>
      <c r="Q897">
        <f>PMTable!AG895</f>
        <v>22.057997402871699</v>
      </c>
      <c r="R897">
        <f t="shared" si="162"/>
        <v>1</v>
      </c>
      <c r="S897">
        <f>PMTable!AH895</f>
        <v>0</v>
      </c>
      <c r="T897">
        <f t="shared" si="163"/>
        <v>1</v>
      </c>
      <c r="V897">
        <v>892</v>
      </c>
      <c r="W897">
        <f>PMTable!O895</f>
        <v>0.68296014798882743</v>
      </c>
      <c r="X897">
        <f t="shared" si="164"/>
        <v>1</v>
      </c>
      <c r="Y897">
        <f>PMTable!P895</f>
        <v>0.92770116357293386</v>
      </c>
      <c r="Z897">
        <f t="shared" si="165"/>
        <v>0</v>
      </c>
      <c r="AA897">
        <f>PMTable!Q895</f>
        <v>0.93010579863387621</v>
      </c>
      <c r="AB897">
        <f t="shared" si="166"/>
        <v>0</v>
      </c>
      <c r="AC897">
        <f>PMTable!R895</f>
        <v>1</v>
      </c>
      <c r="AD897">
        <f t="shared" si="167"/>
        <v>0</v>
      </c>
    </row>
    <row r="898" spans="2:30" x14ac:dyDescent="0.25">
      <c r="B898">
        <v>893</v>
      </c>
      <c r="C898">
        <f>PMTable!W896</f>
        <v>1700</v>
      </c>
      <c r="D898">
        <f t="shared" si="156"/>
        <v>1</v>
      </c>
      <c r="E898">
        <f>PMTable!X896</f>
        <v>2400</v>
      </c>
      <c r="F898">
        <f t="shared" si="157"/>
        <v>1</v>
      </c>
      <c r="G898">
        <f>PMTable!Y896</f>
        <v>2600</v>
      </c>
      <c r="H898">
        <f t="shared" si="158"/>
        <v>1</v>
      </c>
      <c r="I898">
        <f>PMTable!Z896</f>
        <v>3600</v>
      </c>
      <c r="J898">
        <f t="shared" si="159"/>
        <v>1</v>
      </c>
      <c r="L898">
        <v>893</v>
      </c>
      <c r="M898">
        <f>PMTable!AE896</f>
        <v>61.123668787478508</v>
      </c>
      <c r="N898">
        <f t="shared" si="160"/>
        <v>0</v>
      </c>
      <c r="O898">
        <f>PMTable!AF896</f>
        <v>26.055878413463379</v>
      </c>
      <c r="P898">
        <f t="shared" si="161"/>
        <v>1</v>
      </c>
      <c r="Q898">
        <f>PMTable!AG896</f>
        <v>57.862501524990826</v>
      </c>
      <c r="R898">
        <f t="shared" si="162"/>
        <v>0</v>
      </c>
      <c r="S898">
        <f>PMTable!AH896</f>
        <v>2</v>
      </c>
      <c r="T898">
        <f t="shared" si="163"/>
        <v>1</v>
      </c>
      <c r="V898">
        <v>893</v>
      </c>
      <c r="W898">
        <f>PMTable!O896</f>
        <v>0.78256253810114529</v>
      </c>
      <c r="X898">
        <f t="shared" si="164"/>
        <v>0</v>
      </c>
      <c r="Y898">
        <f>PMTable!P896</f>
        <v>0.95300864374196126</v>
      </c>
      <c r="Z898">
        <f t="shared" si="165"/>
        <v>0</v>
      </c>
      <c r="AA898">
        <f>PMTable!Q896</f>
        <v>0.86348297219100023</v>
      </c>
      <c r="AB898">
        <f t="shared" si="166"/>
        <v>0</v>
      </c>
      <c r="AC898">
        <f>PMTable!R896</f>
        <v>0.99064939040929767</v>
      </c>
      <c r="AD898">
        <f t="shared" si="167"/>
        <v>0</v>
      </c>
    </row>
    <row r="899" spans="2:30" x14ac:dyDescent="0.25">
      <c r="B899">
        <v>894</v>
      </c>
      <c r="C899">
        <f>PMTable!W897</f>
        <v>1550</v>
      </c>
      <c r="D899">
        <f t="shared" si="156"/>
        <v>1</v>
      </c>
      <c r="E899">
        <f>PMTable!X897</f>
        <v>2200</v>
      </c>
      <c r="F899">
        <f t="shared" si="157"/>
        <v>1</v>
      </c>
      <c r="G899">
        <f>PMTable!Y897</f>
        <v>2600</v>
      </c>
      <c r="H899">
        <f t="shared" si="158"/>
        <v>1</v>
      </c>
      <c r="I899">
        <f>PMTable!Z897</f>
        <v>5800</v>
      </c>
      <c r="J899">
        <f t="shared" si="159"/>
        <v>0</v>
      </c>
      <c r="L899">
        <v>894</v>
      </c>
      <c r="M899">
        <f>PMTable!AE897</f>
        <v>74.240099683305999</v>
      </c>
      <c r="N899">
        <f t="shared" si="160"/>
        <v>0</v>
      </c>
      <c r="O899">
        <f>PMTable!AF897</f>
        <v>32.536585803515564</v>
      </c>
      <c r="P899">
        <f t="shared" si="161"/>
        <v>1</v>
      </c>
      <c r="Q899">
        <f>PMTable!AG897</f>
        <v>41.220635503342301</v>
      </c>
      <c r="R899">
        <f t="shared" si="162"/>
        <v>1</v>
      </c>
      <c r="S899">
        <f>PMTable!AH897</f>
        <v>19.071558189216944</v>
      </c>
      <c r="T899">
        <f t="shared" si="163"/>
        <v>1</v>
      </c>
      <c r="V899">
        <v>894</v>
      </c>
      <c r="W899">
        <f>PMTable!O897</f>
        <v>0.76396255392817347</v>
      </c>
      <c r="X899">
        <f t="shared" si="164"/>
        <v>0</v>
      </c>
      <c r="Y899">
        <f>PMTable!P897</f>
        <v>0.92428188571255909</v>
      </c>
      <c r="Z899">
        <f t="shared" si="165"/>
        <v>0</v>
      </c>
      <c r="AA899">
        <f>PMTable!Q897</f>
        <v>0.88320835273788856</v>
      </c>
      <c r="AB899">
        <f t="shared" si="166"/>
        <v>0</v>
      </c>
      <c r="AC899">
        <f>PMTable!R897</f>
        <v>0.9532966893002609</v>
      </c>
      <c r="AD899">
        <f t="shared" si="167"/>
        <v>0</v>
      </c>
    </row>
    <row r="900" spans="2:30" x14ac:dyDescent="0.25">
      <c r="B900">
        <v>895</v>
      </c>
      <c r="C900">
        <f>PMTable!W898</f>
        <v>1700</v>
      </c>
      <c r="D900">
        <f t="shared" si="156"/>
        <v>1</v>
      </c>
      <c r="E900">
        <f>PMTable!X898</f>
        <v>2000</v>
      </c>
      <c r="F900">
        <f t="shared" si="157"/>
        <v>1</v>
      </c>
      <c r="G900">
        <f>PMTable!Y898</f>
        <v>1800</v>
      </c>
      <c r="H900">
        <f t="shared" si="158"/>
        <v>1</v>
      </c>
      <c r="I900">
        <f>PMTable!Z898</f>
        <v>2500</v>
      </c>
      <c r="J900">
        <f t="shared" si="159"/>
        <v>1</v>
      </c>
      <c r="L900">
        <v>895</v>
      </c>
      <c r="M900">
        <f>PMTable!AE898</f>
        <v>53.194490525516791</v>
      </c>
      <c r="N900">
        <f t="shared" si="160"/>
        <v>1</v>
      </c>
      <c r="O900">
        <f>PMTable!AF898</f>
        <v>16</v>
      </c>
      <c r="P900">
        <f t="shared" si="161"/>
        <v>1</v>
      </c>
      <c r="Q900">
        <f>PMTable!AG898</f>
        <v>10.883824972402445</v>
      </c>
      <c r="R900">
        <f t="shared" si="162"/>
        <v>1</v>
      </c>
      <c r="S900">
        <f>PMTable!AH898</f>
        <v>0</v>
      </c>
      <c r="T900">
        <f t="shared" si="163"/>
        <v>1</v>
      </c>
      <c r="V900">
        <v>895</v>
      </c>
      <c r="W900">
        <f>PMTable!O898</f>
        <v>0.7652222848045056</v>
      </c>
      <c r="X900">
        <f t="shared" si="164"/>
        <v>0</v>
      </c>
      <c r="Y900">
        <f>PMTable!P898</f>
        <v>0.96504426173249225</v>
      </c>
      <c r="Z900">
        <f t="shared" si="165"/>
        <v>0</v>
      </c>
      <c r="AA900">
        <f>PMTable!Q898</f>
        <v>0.95933948108174816</v>
      </c>
      <c r="AB900">
        <f t="shared" si="166"/>
        <v>0</v>
      </c>
      <c r="AC900">
        <f>PMTable!R898</f>
        <v>1</v>
      </c>
      <c r="AD900">
        <f t="shared" si="167"/>
        <v>0</v>
      </c>
    </row>
    <row r="901" spans="2:30" x14ac:dyDescent="0.25">
      <c r="B901">
        <v>896</v>
      </c>
      <c r="C901">
        <f>PMTable!W899</f>
        <v>1100</v>
      </c>
      <c r="D901">
        <f t="shared" si="156"/>
        <v>1</v>
      </c>
      <c r="E901">
        <f>PMTable!X899</f>
        <v>3200</v>
      </c>
      <c r="F901">
        <f t="shared" si="157"/>
        <v>1</v>
      </c>
      <c r="G901">
        <f>PMTable!Y899</f>
        <v>3000</v>
      </c>
      <c r="H901">
        <f t="shared" si="158"/>
        <v>1</v>
      </c>
      <c r="I901">
        <f>PMTable!Z899</f>
        <v>4700</v>
      </c>
      <c r="J901">
        <f t="shared" si="159"/>
        <v>1</v>
      </c>
      <c r="L901">
        <v>896</v>
      </c>
      <c r="M901">
        <f>PMTable!AE899</f>
        <v>40.360925906342075</v>
      </c>
      <c r="N901">
        <f t="shared" si="160"/>
        <v>1</v>
      </c>
      <c r="O901">
        <f>PMTable!AF899</f>
        <v>40.13342674923426</v>
      </c>
      <c r="P901">
        <f t="shared" si="161"/>
        <v>1</v>
      </c>
      <c r="Q901">
        <f>PMTable!AG899</f>
        <v>51.419666760570884</v>
      </c>
      <c r="R901">
        <f t="shared" si="162"/>
        <v>1</v>
      </c>
      <c r="S901">
        <f>PMTable!AH899</f>
        <v>6.3376922477127771</v>
      </c>
      <c r="T901">
        <f t="shared" si="163"/>
        <v>1</v>
      </c>
      <c r="V901">
        <v>896</v>
      </c>
      <c r="W901">
        <f>PMTable!O899</f>
        <v>0.86271723850951199</v>
      </c>
      <c r="X901">
        <f t="shared" si="164"/>
        <v>0</v>
      </c>
      <c r="Y901">
        <f>PMTable!P899</f>
        <v>0.91985947861735484</v>
      </c>
      <c r="Z901">
        <f t="shared" si="165"/>
        <v>0</v>
      </c>
      <c r="AA901">
        <f>PMTable!Q899</f>
        <v>0.90687027172838997</v>
      </c>
      <c r="AB901">
        <f t="shared" si="166"/>
        <v>0</v>
      </c>
      <c r="AC901">
        <f>PMTable!R899</f>
        <v>0.97206093532596205</v>
      </c>
      <c r="AD901">
        <f t="shared" si="167"/>
        <v>0</v>
      </c>
    </row>
    <row r="902" spans="2:30" x14ac:dyDescent="0.25">
      <c r="B902">
        <v>897</v>
      </c>
      <c r="C902">
        <f>PMTable!W900</f>
        <v>1700</v>
      </c>
      <c r="D902">
        <f t="shared" si="156"/>
        <v>1</v>
      </c>
      <c r="E902">
        <f>PMTable!X900</f>
        <v>3800</v>
      </c>
      <c r="F902">
        <f t="shared" si="157"/>
        <v>1</v>
      </c>
      <c r="G902">
        <f>PMTable!Y900</f>
        <v>1800</v>
      </c>
      <c r="H902">
        <f t="shared" si="158"/>
        <v>1</v>
      </c>
      <c r="I902">
        <f>PMTable!Z900</f>
        <v>2500</v>
      </c>
      <c r="J902">
        <f t="shared" si="159"/>
        <v>1</v>
      </c>
      <c r="L902">
        <v>897</v>
      </c>
      <c r="M902">
        <f>PMTable!AE900</f>
        <v>21.614067211640652</v>
      </c>
      <c r="N902">
        <f t="shared" si="160"/>
        <v>1</v>
      </c>
      <c r="O902">
        <f>PMTable!AF900</f>
        <v>77.110220864606106</v>
      </c>
      <c r="P902">
        <f t="shared" si="161"/>
        <v>0</v>
      </c>
      <c r="Q902">
        <f>PMTable!AG900</f>
        <v>20.878219593386486</v>
      </c>
      <c r="R902">
        <f t="shared" si="162"/>
        <v>1</v>
      </c>
      <c r="S902">
        <f>PMTable!AH900</f>
        <v>0</v>
      </c>
      <c r="T902">
        <f t="shared" si="163"/>
        <v>1</v>
      </c>
      <c r="V902">
        <v>897</v>
      </c>
      <c r="W902">
        <f>PMTable!O900</f>
        <v>0.76364238262207684</v>
      </c>
      <c r="X902">
        <f t="shared" si="164"/>
        <v>0</v>
      </c>
      <c r="Y902">
        <f>PMTable!P900</f>
        <v>0.85407818303585781</v>
      </c>
      <c r="Z902">
        <f t="shared" si="165"/>
        <v>0</v>
      </c>
      <c r="AA902">
        <f>PMTable!Q900</f>
        <v>0.96185369014499777</v>
      </c>
      <c r="AB902">
        <f t="shared" si="166"/>
        <v>0</v>
      </c>
      <c r="AC902">
        <f>PMTable!R900</f>
        <v>1</v>
      </c>
      <c r="AD902">
        <f t="shared" si="167"/>
        <v>0</v>
      </c>
    </row>
    <row r="903" spans="2:30" x14ac:dyDescent="0.25">
      <c r="B903">
        <v>898</v>
      </c>
      <c r="C903">
        <f>PMTable!W901</f>
        <v>1700</v>
      </c>
      <c r="D903">
        <f t="shared" ref="D903:D966" si="168">IF(C903&lt;$C$4,1,0)</f>
        <v>1</v>
      </c>
      <c r="E903">
        <f>PMTable!X901</f>
        <v>3000</v>
      </c>
      <c r="F903">
        <f t="shared" ref="F903:F966" si="169">IF(E903&lt;$E$4,1,0)</f>
        <v>1</v>
      </c>
      <c r="G903">
        <f>PMTable!Y901</f>
        <v>2200</v>
      </c>
      <c r="H903">
        <f t="shared" ref="H903:H966" si="170">IF(G903&lt;$G$4,1,0)</f>
        <v>1</v>
      </c>
      <c r="I903">
        <f>PMTable!Z901</f>
        <v>2500</v>
      </c>
      <c r="J903">
        <f t="shared" ref="J903:J966" si="171">IF(I903&lt;$I$4,1,0)</f>
        <v>1</v>
      </c>
      <c r="L903">
        <v>898</v>
      </c>
      <c r="M903">
        <f>PMTable!AE901</f>
        <v>53.514496769500539</v>
      </c>
      <c r="N903">
        <f t="shared" ref="N903:N966" si="172">IF(M903&lt;$M$4,1,0)</f>
        <v>1</v>
      </c>
      <c r="O903">
        <f>PMTable!AF901</f>
        <v>26.45741351968752</v>
      </c>
      <c r="P903">
        <f t="shared" ref="P903:P966" si="173">IF(O903&lt;$O$4,1,0)</f>
        <v>1</v>
      </c>
      <c r="Q903">
        <f>PMTable!AG901</f>
        <v>36.147202172989267</v>
      </c>
      <c r="R903">
        <f t="shared" ref="R903:R966" si="174">IF(Q903&lt;$Q$4,1,0)</f>
        <v>1</v>
      </c>
      <c r="S903">
        <f>PMTable!AH901</f>
        <v>0</v>
      </c>
      <c r="T903">
        <f t="shared" ref="T903:T966" si="175">IF(S903&lt;$S$4,1,0)</f>
        <v>1</v>
      </c>
      <c r="V903">
        <v>898</v>
      </c>
      <c r="W903">
        <f>PMTable!O901</f>
        <v>0.7428748762465236</v>
      </c>
      <c r="X903">
        <f t="shared" ref="X903:X966" si="176">IF(W903&lt;$W$4,1,0)</f>
        <v>0</v>
      </c>
      <c r="Y903">
        <f>PMTable!P901</f>
        <v>0.90406406995635014</v>
      </c>
      <c r="Z903">
        <f t="shared" ref="Z903:Z966" si="177">IF(Y903&lt;$Y$4,1,0)</f>
        <v>0</v>
      </c>
      <c r="AA903">
        <f>PMTable!Q901</f>
        <v>0.89162676502263938</v>
      </c>
      <c r="AB903">
        <f t="shared" ref="AB903:AB966" si="178">IF(AA903&lt;$AA$4,1,0)</f>
        <v>0</v>
      </c>
      <c r="AC903">
        <f>PMTable!R901</f>
        <v>1</v>
      </c>
      <c r="AD903">
        <f t="shared" ref="AD903:AD966" si="179">IF(AC903&lt;$AC$4,1,0)</f>
        <v>0</v>
      </c>
    </row>
    <row r="904" spans="2:30" x14ac:dyDescent="0.25">
      <c r="B904">
        <v>899</v>
      </c>
      <c r="C904">
        <f>PMTable!W902</f>
        <v>2300</v>
      </c>
      <c r="D904">
        <f t="shared" si="168"/>
        <v>1</v>
      </c>
      <c r="E904">
        <f>PMTable!X902</f>
        <v>2200</v>
      </c>
      <c r="F904">
        <f t="shared" si="169"/>
        <v>1</v>
      </c>
      <c r="G904">
        <f>PMTable!Y902</f>
        <v>3000</v>
      </c>
      <c r="H904">
        <f t="shared" si="170"/>
        <v>1</v>
      </c>
      <c r="I904">
        <f>PMTable!Z902</f>
        <v>4700</v>
      </c>
      <c r="J904">
        <f t="shared" si="171"/>
        <v>1</v>
      </c>
      <c r="L904">
        <v>899</v>
      </c>
      <c r="M904">
        <f>PMTable!AE902</f>
        <v>66.461958861108513</v>
      </c>
      <c r="N904">
        <f t="shared" si="172"/>
        <v>0</v>
      </c>
      <c r="O904">
        <f>PMTable!AF902</f>
        <v>26.485561545048167</v>
      </c>
      <c r="P904">
        <f t="shared" si="173"/>
        <v>1</v>
      </c>
      <c r="Q904">
        <f>PMTable!AG902</f>
        <v>41.436253120256275</v>
      </c>
      <c r="R904">
        <f t="shared" si="174"/>
        <v>1</v>
      </c>
      <c r="S904">
        <f>PMTable!AH902</f>
        <v>4</v>
      </c>
      <c r="T904">
        <f t="shared" si="175"/>
        <v>1</v>
      </c>
      <c r="V904">
        <v>899</v>
      </c>
      <c r="W904">
        <f>PMTable!O902</f>
        <v>0.64189534172320928</v>
      </c>
      <c r="X904">
        <f t="shared" si="176"/>
        <v>1</v>
      </c>
      <c r="Y904">
        <f>PMTable!P902</f>
        <v>0.93586340152679837</v>
      </c>
      <c r="Z904">
        <f t="shared" si="177"/>
        <v>0</v>
      </c>
      <c r="AA904">
        <f>PMTable!Q902</f>
        <v>0.86970024009829228</v>
      </c>
      <c r="AB904">
        <f t="shared" si="178"/>
        <v>0</v>
      </c>
      <c r="AC904">
        <f>PMTable!R902</f>
        <v>0.97860857541961055</v>
      </c>
      <c r="AD904">
        <f t="shared" si="179"/>
        <v>0</v>
      </c>
    </row>
    <row r="905" spans="2:30" x14ac:dyDescent="0.25">
      <c r="B905">
        <v>900</v>
      </c>
      <c r="C905">
        <f>PMTable!W903</f>
        <v>1700</v>
      </c>
      <c r="D905">
        <f t="shared" si="168"/>
        <v>1</v>
      </c>
      <c r="E905">
        <f>PMTable!X903</f>
        <v>3200</v>
      </c>
      <c r="F905">
        <f t="shared" si="169"/>
        <v>1</v>
      </c>
      <c r="G905">
        <f>PMTable!Y903</f>
        <v>2200</v>
      </c>
      <c r="H905">
        <f t="shared" si="170"/>
        <v>1</v>
      </c>
      <c r="I905">
        <f>PMTable!Z903</f>
        <v>2500</v>
      </c>
      <c r="J905">
        <f t="shared" si="171"/>
        <v>1</v>
      </c>
      <c r="L905">
        <v>900</v>
      </c>
      <c r="M905">
        <f>PMTable!AE903</f>
        <v>29.63874165522174</v>
      </c>
      <c r="N905">
        <f t="shared" si="172"/>
        <v>1</v>
      </c>
      <c r="O905">
        <f>PMTable!AF903</f>
        <v>63.280321576933346</v>
      </c>
      <c r="P905">
        <f t="shared" si="173"/>
        <v>0</v>
      </c>
      <c r="Q905">
        <f>PMTable!AG903</f>
        <v>18.628789392405288</v>
      </c>
      <c r="R905">
        <f t="shared" si="174"/>
        <v>1</v>
      </c>
      <c r="S905">
        <f>PMTable!AH903</f>
        <v>0</v>
      </c>
      <c r="T905">
        <f t="shared" si="175"/>
        <v>1</v>
      </c>
      <c r="V905">
        <v>900</v>
      </c>
      <c r="W905">
        <f>PMTable!O903</f>
        <v>0.76219614140004521</v>
      </c>
      <c r="X905">
        <f t="shared" si="176"/>
        <v>0</v>
      </c>
      <c r="Y905">
        <f>PMTable!P903</f>
        <v>0.91278317291951427</v>
      </c>
      <c r="Z905">
        <f t="shared" si="177"/>
        <v>0</v>
      </c>
      <c r="AA905">
        <f>PMTable!Q903</f>
        <v>0.93093839797581268</v>
      </c>
      <c r="AB905">
        <f t="shared" si="178"/>
        <v>0</v>
      </c>
      <c r="AC905">
        <f>PMTable!R903</f>
        <v>1</v>
      </c>
      <c r="AD905">
        <f t="shared" si="179"/>
        <v>0</v>
      </c>
    </row>
    <row r="906" spans="2:30" x14ac:dyDescent="0.25">
      <c r="B906">
        <v>901</v>
      </c>
      <c r="C906">
        <f>PMTable!W904</f>
        <v>1850</v>
      </c>
      <c r="D906">
        <f t="shared" si="168"/>
        <v>1</v>
      </c>
      <c r="E906">
        <f>PMTable!X904</f>
        <v>3400</v>
      </c>
      <c r="F906">
        <f t="shared" si="169"/>
        <v>1</v>
      </c>
      <c r="G906">
        <f>PMTable!Y904</f>
        <v>1800</v>
      </c>
      <c r="H906">
        <f t="shared" si="170"/>
        <v>1</v>
      </c>
      <c r="I906">
        <f>PMTable!Z904</f>
        <v>3600</v>
      </c>
      <c r="J906">
        <f t="shared" si="171"/>
        <v>1</v>
      </c>
      <c r="L906">
        <v>901</v>
      </c>
      <c r="M906">
        <f>PMTable!AE904</f>
        <v>63.240704315476727</v>
      </c>
      <c r="N906">
        <f t="shared" si="172"/>
        <v>0</v>
      </c>
      <c r="O906">
        <f>PMTable!AF904</f>
        <v>41.709148669110348</v>
      </c>
      <c r="P906">
        <f t="shared" si="173"/>
        <v>1</v>
      </c>
      <c r="Q906">
        <f>PMTable!AG904</f>
        <v>23.456491583678986</v>
      </c>
      <c r="R906">
        <f t="shared" si="174"/>
        <v>1</v>
      </c>
      <c r="S906">
        <f>PMTable!AH904</f>
        <v>5.9322509575463709</v>
      </c>
      <c r="T906">
        <f t="shared" si="175"/>
        <v>1</v>
      </c>
      <c r="V906">
        <v>901</v>
      </c>
      <c r="W906">
        <f>PMTable!O904</f>
        <v>0.74108576047272012</v>
      </c>
      <c r="X906">
        <f t="shared" si="176"/>
        <v>0</v>
      </c>
      <c r="Y906">
        <f>PMTable!P904</f>
        <v>0.90581718016951052</v>
      </c>
      <c r="Z906">
        <f t="shared" si="177"/>
        <v>0</v>
      </c>
      <c r="AA906">
        <f>PMTable!Q904</f>
        <v>0.94064031029905171</v>
      </c>
      <c r="AB906">
        <f t="shared" si="178"/>
        <v>0</v>
      </c>
      <c r="AC906">
        <f>PMTable!R904</f>
        <v>0.98593602737366348</v>
      </c>
      <c r="AD906">
        <f t="shared" si="179"/>
        <v>0</v>
      </c>
    </row>
    <row r="907" spans="2:30" x14ac:dyDescent="0.25">
      <c r="B907">
        <v>902</v>
      </c>
      <c r="C907">
        <f>PMTable!W905</f>
        <v>950</v>
      </c>
      <c r="D907">
        <f t="shared" si="168"/>
        <v>1</v>
      </c>
      <c r="E907">
        <f>PMTable!X905</f>
        <v>2600</v>
      </c>
      <c r="F907">
        <f t="shared" si="169"/>
        <v>1</v>
      </c>
      <c r="G907">
        <f>PMTable!Y905</f>
        <v>3800</v>
      </c>
      <c r="H907">
        <f t="shared" si="170"/>
        <v>1</v>
      </c>
      <c r="I907">
        <f>PMTable!Z905</f>
        <v>3600</v>
      </c>
      <c r="J907">
        <f t="shared" si="171"/>
        <v>1</v>
      </c>
      <c r="L907">
        <v>902</v>
      </c>
      <c r="M907">
        <f>PMTable!AE905</f>
        <v>39.177344492830471</v>
      </c>
      <c r="N907">
        <f t="shared" si="172"/>
        <v>1</v>
      </c>
      <c r="O907">
        <f>PMTable!AF905</f>
        <v>33.080064559799794</v>
      </c>
      <c r="P907">
        <f t="shared" si="173"/>
        <v>1</v>
      </c>
      <c r="Q907">
        <f>PMTable!AG905</f>
        <v>35.509119641151038</v>
      </c>
      <c r="R907">
        <f t="shared" si="174"/>
        <v>1</v>
      </c>
      <c r="S907">
        <f>PMTable!AH905</f>
        <v>5.5371176920460936</v>
      </c>
      <c r="T907">
        <f t="shared" si="175"/>
        <v>1</v>
      </c>
      <c r="V907">
        <v>902</v>
      </c>
      <c r="W907">
        <f>PMTable!O905</f>
        <v>0.86071372258650414</v>
      </c>
      <c r="X907">
        <f t="shared" si="176"/>
        <v>0</v>
      </c>
      <c r="Y907">
        <f>PMTable!P905</f>
        <v>0.92394600336700061</v>
      </c>
      <c r="Z907">
        <f t="shared" si="177"/>
        <v>0</v>
      </c>
      <c r="AA907">
        <f>PMTable!Q905</f>
        <v>0.84193622851971162</v>
      </c>
      <c r="AB907">
        <f t="shared" si="178"/>
        <v>0</v>
      </c>
      <c r="AC907">
        <f>PMTable!R905</f>
        <v>0.98497314588362728</v>
      </c>
      <c r="AD907">
        <f t="shared" si="179"/>
        <v>0</v>
      </c>
    </row>
    <row r="908" spans="2:30" x14ac:dyDescent="0.25">
      <c r="B908">
        <v>903</v>
      </c>
      <c r="C908">
        <f>PMTable!W906</f>
        <v>2150</v>
      </c>
      <c r="D908">
        <f t="shared" si="168"/>
        <v>1</v>
      </c>
      <c r="E908">
        <f>PMTable!X906</f>
        <v>2600</v>
      </c>
      <c r="F908">
        <f t="shared" si="169"/>
        <v>1</v>
      </c>
      <c r="G908">
        <f>PMTable!Y906</f>
        <v>3000</v>
      </c>
      <c r="H908">
        <f t="shared" si="170"/>
        <v>1</v>
      </c>
      <c r="I908">
        <f>PMTable!Z906</f>
        <v>6900</v>
      </c>
      <c r="J908">
        <f t="shared" si="171"/>
        <v>0</v>
      </c>
      <c r="L908">
        <v>903</v>
      </c>
      <c r="M908">
        <f>PMTable!AE906</f>
        <v>26</v>
      </c>
      <c r="N908">
        <f t="shared" si="172"/>
        <v>1</v>
      </c>
      <c r="O908">
        <f>PMTable!AF906</f>
        <v>27.099727208559997</v>
      </c>
      <c r="P908">
        <f t="shared" si="173"/>
        <v>1</v>
      </c>
      <c r="Q908">
        <f>PMTable!AG906</f>
        <v>44.96654645021664</v>
      </c>
      <c r="R908">
        <f t="shared" si="174"/>
        <v>1</v>
      </c>
      <c r="S908">
        <f>PMTable!AH906</f>
        <v>32.376183482626161</v>
      </c>
      <c r="T908">
        <f t="shared" si="175"/>
        <v>1</v>
      </c>
      <c r="V908">
        <v>903</v>
      </c>
      <c r="W908">
        <f>PMTable!O906</f>
        <v>0.74541531061182786</v>
      </c>
      <c r="X908">
        <f t="shared" si="176"/>
        <v>0</v>
      </c>
      <c r="Y908">
        <f>PMTable!P906</f>
        <v>0.938469900587102</v>
      </c>
      <c r="Z908">
        <f t="shared" si="177"/>
        <v>0</v>
      </c>
      <c r="AA908">
        <f>PMTable!Q906</f>
        <v>0.84508219802234996</v>
      </c>
      <c r="AB908">
        <f t="shared" si="178"/>
        <v>0</v>
      </c>
      <c r="AC908">
        <f>PMTable!R906</f>
        <v>0.93304033658211494</v>
      </c>
      <c r="AD908">
        <f t="shared" si="179"/>
        <v>0</v>
      </c>
    </row>
    <row r="909" spans="2:30" x14ac:dyDescent="0.25">
      <c r="B909">
        <v>904</v>
      </c>
      <c r="C909">
        <f>PMTable!W907</f>
        <v>2000</v>
      </c>
      <c r="D909">
        <f t="shared" si="168"/>
        <v>1</v>
      </c>
      <c r="E909">
        <f>PMTable!X907</f>
        <v>3200</v>
      </c>
      <c r="F909">
        <f t="shared" si="169"/>
        <v>1</v>
      </c>
      <c r="G909">
        <f>PMTable!Y907</f>
        <v>3400</v>
      </c>
      <c r="H909">
        <f t="shared" si="170"/>
        <v>1</v>
      </c>
      <c r="I909">
        <f>PMTable!Z907</f>
        <v>3600</v>
      </c>
      <c r="J909">
        <f t="shared" si="171"/>
        <v>1</v>
      </c>
      <c r="L909">
        <v>904</v>
      </c>
      <c r="M909">
        <f>PMTable!AE907</f>
        <v>62.226915610712197</v>
      </c>
      <c r="N909">
        <f t="shared" si="172"/>
        <v>0</v>
      </c>
      <c r="O909">
        <f>PMTable!AF907</f>
        <v>28</v>
      </c>
      <c r="P909">
        <f t="shared" si="173"/>
        <v>1</v>
      </c>
      <c r="Q909">
        <f>PMTable!AG907</f>
        <v>76.488194649631438</v>
      </c>
      <c r="R909">
        <f t="shared" si="174"/>
        <v>0</v>
      </c>
      <c r="S909">
        <f>PMTable!AH907</f>
        <v>3.3153045627344691</v>
      </c>
      <c r="T909">
        <f t="shared" si="175"/>
        <v>1</v>
      </c>
      <c r="V909">
        <v>904</v>
      </c>
      <c r="W909">
        <f>PMTable!O907</f>
        <v>0.6770155810634958</v>
      </c>
      <c r="X909">
        <f t="shared" si="176"/>
        <v>1</v>
      </c>
      <c r="Y909">
        <f>PMTable!P907</f>
        <v>0.86630568481568404</v>
      </c>
      <c r="Z909">
        <f t="shared" si="177"/>
        <v>0</v>
      </c>
      <c r="AA909">
        <f>PMTable!Q907</f>
        <v>0.8149472474562659</v>
      </c>
      <c r="AB909">
        <f t="shared" si="178"/>
        <v>0</v>
      </c>
      <c r="AC909">
        <f>PMTable!R907</f>
        <v>0.99016926838712416</v>
      </c>
      <c r="AD909">
        <f t="shared" si="179"/>
        <v>0</v>
      </c>
    </row>
    <row r="910" spans="2:30" x14ac:dyDescent="0.25">
      <c r="B910">
        <v>905</v>
      </c>
      <c r="C910">
        <f>PMTable!W908</f>
        <v>1700</v>
      </c>
      <c r="D910">
        <f t="shared" si="168"/>
        <v>1</v>
      </c>
      <c r="E910">
        <f>PMTable!X908</f>
        <v>2200</v>
      </c>
      <c r="F910">
        <f t="shared" si="169"/>
        <v>1</v>
      </c>
      <c r="G910">
        <f>PMTable!Y908</f>
        <v>3000</v>
      </c>
      <c r="H910">
        <f t="shared" si="170"/>
        <v>1</v>
      </c>
      <c r="I910">
        <f>PMTable!Z908</f>
        <v>3600</v>
      </c>
      <c r="J910">
        <f t="shared" si="171"/>
        <v>1</v>
      </c>
      <c r="L910">
        <v>905</v>
      </c>
      <c r="M910">
        <f>PMTable!AE908</f>
        <v>61.81680259079215</v>
      </c>
      <c r="N910">
        <f t="shared" si="172"/>
        <v>0</v>
      </c>
      <c r="O910">
        <f>PMTable!AF908</f>
        <v>18</v>
      </c>
      <c r="P910">
        <f t="shared" si="173"/>
        <v>1</v>
      </c>
      <c r="Q910">
        <f>PMTable!AG908</f>
        <v>72.888540572865736</v>
      </c>
      <c r="R910">
        <f t="shared" si="174"/>
        <v>0</v>
      </c>
      <c r="S910">
        <f>PMTable!AH908</f>
        <v>4.5658959889013051</v>
      </c>
      <c r="T910">
        <f t="shared" si="175"/>
        <v>1</v>
      </c>
      <c r="V910">
        <v>905</v>
      </c>
      <c r="W910">
        <f>PMTable!O908</f>
        <v>0.74511376731687051</v>
      </c>
      <c r="X910">
        <f t="shared" si="176"/>
        <v>0</v>
      </c>
      <c r="Y910">
        <f>PMTable!P908</f>
        <v>0.92345480610735253</v>
      </c>
      <c r="Z910">
        <f t="shared" si="177"/>
        <v>0</v>
      </c>
      <c r="AA910">
        <f>PMTable!Q908</f>
        <v>0.80708114665194408</v>
      </c>
      <c r="AB910">
        <f t="shared" si="178"/>
        <v>0</v>
      </c>
      <c r="AC910">
        <f>PMTable!R908</f>
        <v>0.98569117292340869</v>
      </c>
      <c r="AD910">
        <f t="shared" si="179"/>
        <v>0</v>
      </c>
    </row>
    <row r="911" spans="2:30" x14ac:dyDescent="0.25">
      <c r="B911">
        <v>906</v>
      </c>
      <c r="C911">
        <f>PMTable!W909</f>
        <v>2900</v>
      </c>
      <c r="D911">
        <f t="shared" si="168"/>
        <v>1</v>
      </c>
      <c r="E911">
        <f>PMTable!X909</f>
        <v>3800</v>
      </c>
      <c r="F911">
        <f t="shared" si="169"/>
        <v>1</v>
      </c>
      <c r="G911">
        <f>PMTable!Y909</f>
        <v>3000</v>
      </c>
      <c r="H911">
        <f t="shared" si="170"/>
        <v>1</v>
      </c>
      <c r="I911">
        <f>PMTable!Z909</f>
        <v>4700</v>
      </c>
      <c r="J911">
        <f t="shared" si="171"/>
        <v>1</v>
      </c>
      <c r="L911">
        <v>906</v>
      </c>
      <c r="M911">
        <f>PMTable!AE909</f>
        <v>106.88469732304517</v>
      </c>
      <c r="N911">
        <f t="shared" si="172"/>
        <v>0</v>
      </c>
      <c r="O911">
        <f>PMTable!AF909</f>
        <v>66.24911942767659</v>
      </c>
      <c r="P911">
        <f t="shared" si="173"/>
        <v>0</v>
      </c>
      <c r="Q911">
        <f>PMTable!AG909</f>
        <v>31.48338633209535</v>
      </c>
      <c r="R911">
        <f t="shared" si="174"/>
        <v>1</v>
      </c>
      <c r="S911">
        <f>PMTable!AH909</f>
        <v>11.320892760800541</v>
      </c>
      <c r="T911">
        <f t="shared" si="175"/>
        <v>1</v>
      </c>
      <c r="V911">
        <v>906</v>
      </c>
      <c r="W911">
        <f>PMTable!O909</f>
        <v>0.55334549066606287</v>
      </c>
      <c r="X911">
        <f t="shared" si="176"/>
        <v>1</v>
      </c>
      <c r="Y911">
        <f>PMTable!P909</f>
        <v>0.86542335189521935</v>
      </c>
      <c r="Z911">
        <f t="shared" si="177"/>
        <v>0</v>
      </c>
      <c r="AA911">
        <f>PMTable!Q909</f>
        <v>0.90603685402279266</v>
      </c>
      <c r="AB911">
        <f t="shared" si="178"/>
        <v>0</v>
      </c>
      <c r="AC911">
        <f>PMTable!R909</f>
        <v>0.97051220731641163</v>
      </c>
      <c r="AD911">
        <f t="shared" si="179"/>
        <v>0</v>
      </c>
    </row>
    <row r="912" spans="2:30" x14ac:dyDescent="0.25">
      <c r="B912">
        <v>907</v>
      </c>
      <c r="C912">
        <f>PMTable!W910</f>
        <v>2150</v>
      </c>
      <c r="D912">
        <f t="shared" si="168"/>
        <v>1</v>
      </c>
      <c r="E912">
        <f>PMTable!X910</f>
        <v>2800</v>
      </c>
      <c r="F912">
        <f t="shared" si="169"/>
        <v>1</v>
      </c>
      <c r="G912">
        <f>PMTable!Y910</f>
        <v>2600</v>
      </c>
      <c r="H912">
        <f t="shared" si="170"/>
        <v>1</v>
      </c>
      <c r="I912">
        <f>PMTable!Z910</f>
        <v>3600</v>
      </c>
      <c r="J912">
        <f t="shared" si="171"/>
        <v>1</v>
      </c>
      <c r="L912">
        <v>907</v>
      </c>
      <c r="M912">
        <f>PMTable!AE910</f>
        <v>35.300484511536808</v>
      </c>
      <c r="N912">
        <f t="shared" si="172"/>
        <v>1</v>
      </c>
      <c r="O912">
        <f>PMTable!AF910</f>
        <v>40.620740774441934</v>
      </c>
      <c r="P912">
        <f t="shared" si="173"/>
        <v>1</v>
      </c>
      <c r="Q912">
        <f>PMTable!AG910</f>
        <v>17.699305695420328</v>
      </c>
      <c r="R912">
        <f t="shared" si="174"/>
        <v>1</v>
      </c>
      <c r="S912">
        <f>PMTable!AH910</f>
        <v>7.4993641689794153</v>
      </c>
      <c r="T912">
        <f t="shared" si="175"/>
        <v>1</v>
      </c>
      <c r="V912">
        <v>907</v>
      </c>
      <c r="W912">
        <f>PMTable!O910</f>
        <v>0.67813638772786544</v>
      </c>
      <c r="X912">
        <f t="shared" si="176"/>
        <v>1</v>
      </c>
      <c r="Y912">
        <f>PMTable!P910</f>
        <v>0.9164769783222998</v>
      </c>
      <c r="Z912">
        <f t="shared" si="177"/>
        <v>0</v>
      </c>
      <c r="AA912">
        <f>PMTable!Q910</f>
        <v>0.91023698340850245</v>
      </c>
      <c r="AB912">
        <f t="shared" si="178"/>
        <v>0</v>
      </c>
      <c r="AC912">
        <f>PMTable!R910</f>
        <v>0.98377817227961983</v>
      </c>
      <c r="AD912">
        <f t="shared" si="179"/>
        <v>0</v>
      </c>
    </row>
    <row r="913" spans="2:30" x14ac:dyDescent="0.25">
      <c r="B913">
        <v>908</v>
      </c>
      <c r="C913">
        <f>PMTable!W911</f>
        <v>1700</v>
      </c>
      <c r="D913">
        <f t="shared" si="168"/>
        <v>1</v>
      </c>
      <c r="E913">
        <f>PMTable!X911</f>
        <v>2000</v>
      </c>
      <c r="F913">
        <f t="shared" si="169"/>
        <v>1</v>
      </c>
      <c r="G913">
        <f>PMTable!Y911</f>
        <v>2600</v>
      </c>
      <c r="H913">
        <f t="shared" si="170"/>
        <v>1</v>
      </c>
      <c r="I913">
        <f>PMTable!Z911</f>
        <v>4700</v>
      </c>
      <c r="J913">
        <f t="shared" si="171"/>
        <v>1</v>
      </c>
      <c r="L913">
        <v>908</v>
      </c>
      <c r="M913">
        <f>PMTable!AE911</f>
        <v>20</v>
      </c>
      <c r="N913">
        <f t="shared" si="172"/>
        <v>1</v>
      </c>
      <c r="O913">
        <f>PMTable!AF911</f>
        <v>24.143744125910683</v>
      </c>
      <c r="P913">
        <f t="shared" si="173"/>
        <v>1</v>
      </c>
      <c r="Q913">
        <f>PMTable!AG911</f>
        <v>44.084092220372611</v>
      </c>
      <c r="R913">
        <f t="shared" si="174"/>
        <v>1</v>
      </c>
      <c r="S913">
        <f>PMTable!AH911</f>
        <v>9.4359581612521364</v>
      </c>
      <c r="T913">
        <f t="shared" si="175"/>
        <v>1</v>
      </c>
      <c r="V913">
        <v>908</v>
      </c>
      <c r="W913">
        <f>PMTable!O911</f>
        <v>0.77112936565015866</v>
      </c>
      <c r="X913">
        <f t="shared" si="176"/>
        <v>0</v>
      </c>
      <c r="Y913">
        <f>PMTable!P911</f>
        <v>0.94907551192286677</v>
      </c>
      <c r="Z913">
        <f t="shared" si="177"/>
        <v>0</v>
      </c>
      <c r="AA913">
        <f>PMTable!Q911</f>
        <v>0.87126583865673091</v>
      </c>
      <c r="AB913">
        <f t="shared" si="178"/>
        <v>0</v>
      </c>
      <c r="AC913">
        <f>PMTable!R911</f>
        <v>0.97393221128079044</v>
      </c>
      <c r="AD913">
        <f t="shared" si="179"/>
        <v>0</v>
      </c>
    </row>
    <row r="914" spans="2:30" x14ac:dyDescent="0.25">
      <c r="B914">
        <v>909</v>
      </c>
      <c r="C914">
        <f>PMTable!W912</f>
        <v>950</v>
      </c>
      <c r="D914">
        <f t="shared" si="168"/>
        <v>1</v>
      </c>
      <c r="E914">
        <f>PMTable!X912</f>
        <v>2000</v>
      </c>
      <c r="F914">
        <f t="shared" si="169"/>
        <v>1</v>
      </c>
      <c r="G914">
        <f>PMTable!Y912</f>
        <v>3000</v>
      </c>
      <c r="H914">
        <f t="shared" si="170"/>
        <v>1</v>
      </c>
      <c r="I914">
        <f>PMTable!Z912</f>
        <v>4700</v>
      </c>
      <c r="J914">
        <f t="shared" si="171"/>
        <v>1</v>
      </c>
      <c r="L914">
        <v>909</v>
      </c>
      <c r="M914">
        <f>PMTable!AE912</f>
        <v>18.052246322154623</v>
      </c>
      <c r="N914">
        <f t="shared" si="172"/>
        <v>1</v>
      </c>
      <c r="O914">
        <f>PMTable!AF912</f>
        <v>27.587037295456366</v>
      </c>
      <c r="P914">
        <f t="shared" si="173"/>
        <v>1</v>
      </c>
      <c r="Q914">
        <f>PMTable!AG912</f>
        <v>41.75041316203027</v>
      </c>
      <c r="R914">
        <f t="shared" si="174"/>
        <v>1</v>
      </c>
      <c r="S914">
        <f>PMTable!AH912</f>
        <v>15.4499809221099</v>
      </c>
      <c r="T914">
        <f t="shared" si="175"/>
        <v>1</v>
      </c>
      <c r="V914">
        <v>909</v>
      </c>
      <c r="W914">
        <f>PMTable!O912</f>
        <v>0.88738710954590505</v>
      </c>
      <c r="X914">
        <f t="shared" si="176"/>
        <v>0</v>
      </c>
      <c r="Y914">
        <f>PMTable!P912</f>
        <v>0.93104659606387163</v>
      </c>
      <c r="Z914">
        <f t="shared" si="177"/>
        <v>0</v>
      </c>
      <c r="AA914">
        <f>PMTable!Q912</f>
        <v>0.8534071277197679</v>
      </c>
      <c r="AB914">
        <f t="shared" si="178"/>
        <v>0</v>
      </c>
      <c r="AC914">
        <f>PMTable!R912</f>
        <v>0.96407603413730258</v>
      </c>
      <c r="AD914">
        <f t="shared" si="179"/>
        <v>0</v>
      </c>
    </row>
    <row r="915" spans="2:30" x14ac:dyDescent="0.25">
      <c r="B915">
        <v>910</v>
      </c>
      <c r="C915">
        <f>PMTable!W913</f>
        <v>2450</v>
      </c>
      <c r="D915">
        <f t="shared" si="168"/>
        <v>1</v>
      </c>
      <c r="E915">
        <f>PMTable!X913</f>
        <v>2200</v>
      </c>
      <c r="F915">
        <f t="shared" si="169"/>
        <v>1</v>
      </c>
      <c r="G915">
        <f>PMTable!Y913</f>
        <v>3000</v>
      </c>
      <c r="H915">
        <f t="shared" si="170"/>
        <v>1</v>
      </c>
      <c r="I915">
        <f>PMTable!Z913</f>
        <v>4700</v>
      </c>
      <c r="J915">
        <f t="shared" si="171"/>
        <v>1</v>
      </c>
      <c r="L915">
        <v>910</v>
      </c>
      <c r="M915">
        <f>PMTable!AE913</f>
        <v>87.723460851017691</v>
      </c>
      <c r="N915">
        <f t="shared" si="172"/>
        <v>0</v>
      </c>
      <c r="O915">
        <f>PMTable!AF913</f>
        <v>44.646822503858338</v>
      </c>
      <c r="P915">
        <f t="shared" si="173"/>
        <v>1</v>
      </c>
      <c r="Q915">
        <f>PMTable!AG913</f>
        <v>59.257939752290994</v>
      </c>
      <c r="R915">
        <f t="shared" si="174"/>
        <v>0</v>
      </c>
      <c r="S915">
        <f>PMTable!AH913</f>
        <v>13.258531327929404</v>
      </c>
      <c r="T915">
        <f t="shared" si="175"/>
        <v>1</v>
      </c>
      <c r="V915">
        <v>910</v>
      </c>
      <c r="W915">
        <f>PMTable!O913</f>
        <v>0.57967801602483404</v>
      </c>
      <c r="X915">
        <f t="shared" si="176"/>
        <v>1</v>
      </c>
      <c r="Y915">
        <f>PMTable!P913</f>
        <v>0.92096824032460867</v>
      </c>
      <c r="Z915">
        <f t="shared" si="177"/>
        <v>0</v>
      </c>
      <c r="AA915">
        <f>PMTable!Q913</f>
        <v>0.87468823790906447</v>
      </c>
      <c r="AB915">
        <f t="shared" si="178"/>
        <v>0</v>
      </c>
      <c r="AC915">
        <f>PMTable!R913</f>
        <v>0.96813819452436889</v>
      </c>
      <c r="AD915">
        <f t="shared" si="179"/>
        <v>0</v>
      </c>
    </row>
    <row r="916" spans="2:30" x14ac:dyDescent="0.25">
      <c r="B916">
        <v>911</v>
      </c>
      <c r="C916">
        <f>PMTable!W914</f>
        <v>1700</v>
      </c>
      <c r="D916">
        <f t="shared" si="168"/>
        <v>1</v>
      </c>
      <c r="E916">
        <f>PMTable!X914</f>
        <v>2200</v>
      </c>
      <c r="F916">
        <f t="shared" si="169"/>
        <v>1</v>
      </c>
      <c r="G916">
        <f>PMTable!Y914</f>
        <v>3400</v>
      </c>
      <c r="H916">
        <f t="shared" si="170"/>
        <v>1</v>
      </c>
      <c r="I916">
        <f>PMTable!Z914</f>
        <v>2500</v>
      </c>
      <c r="J916">
        <f t="shared" si="171"/>
        <v>1</v>
      </c>
      <c r="L916">
        <v>911</v>
      </c>
      <c r="M916">
        <f>PMTable!AE914</f>
        <v>20</v>
      </c>
      <c r="N916">
        <f t="shared" si="172"/>
        <v>1</v>
      </c>
      <c r="O916">
        <f>PMTable!AF914</f>
        <v>22.957486128943764</v>
      </c>
      <c r="P916">
        <f t="shared" si="173"/>
        <v>1</v>
      </c>
      <c r="Q916">
        <f>PMTable!AG914</f>
        <v>55.172269968789294</v>
      </c>
      <c r="R916">
        <f t="shared" si="174"/>
        <v>0</v>
      </c>
      <c r="S916">
        <f>PMTable!AH914</f>
        <v>0</v>
      </c>
      <c r="T916">
        <f t="shared" si="175"/>
        <v>1</v>
      </c>
      <c r="V916">
        <v>911</v>
      </c>
      <c r="W916">
        <f>PMTable!O914</f>
        <v>0.74491343611014227</v>
      </c>
      <c r="X916">
        <f t="shared" si="176"/>
        <v>0</v>
      </c>
      <c r="Y916">
        <f>PMTable!P914</f>
        <v>0.92230605265851029</v>
      </c>
      <c r="Z916">
        <f t="shared" si="177"/>
        <v>0</v>
      </c>
      <c r="AA916">
        <f>PMTable!Q914</f>
        <v>0.85343404664233136</v>
      </c>
      <c r="AB916">
        <f t="shared" si="178"/>
        <v>0</v>
      </c>
      <c r="AC916">
        <f>PMTable!R914</f>
        <v>1</v>
      </c>
      <c r="AD916">
        <f t="shared" si="179"/>
        <v>0</v>
      </c>
    </row>
    <row r="917" spans="2:30" x14ac:dyDescent="0.25">
      <c r="B917">
        <v>912</v>
      </c>
      <c r="C917">
        <f>PMTable!W915</f>
        <v>1400</v>
      </c>
      <c r="D917">
        <f t="shared" si="168"/>
        <v>1</v>
      </c>
      <c r="E917">
        <f>PMTable!X915</f>
        <v>3800</v>
      </c>
      <c r="F917">
        <f t="shared" si="169"/>
        <v>1</v>
      </c>
      <c r="G917">
        <f>PMTable!Y915</f>
        <v>3800</v>
      </c>
      <c r="H917">
        <f t="shared" si="170"/>
        <v>1</v>
      </c>
      <c r="I917">
        <f>PMTable!Z915</f>
        <v>3600</v>
      </c>
      <c r="J917">
        <f t="shared" si="171"/>
        <v>1</v>
      </c>
      <c r="L917">
        <v>912</v>
      </c>
      <c r="M917">
        <f>PMTable!AE915</f>
        <v>52.927420521645828</v>
      </c>
      <c r="N917">
        <f t="shared" si="172"/>
        <v>1</v>
      </c>
      <c r="O917">
        <f>PMTable!AF915</f>
        <v>48.818630474079328</v>
      </c>
      <c r="P917">
        <f t="shared" si="173"/>
        <v>1</v>
      </c>
      <c r="Q917">
        <f>PMTable!AG915</f>
        <v>101.4319569525658</v>
      </c>
      <c r="R917">
        <f t="shared" si="174"/>
        <v>0</v>
      </c>
      <c r="S917">
        <f>PMTable!AH915</f>
        <v>5.2368924778716108</v>
      </c>
      <c r="T917">
        <f t="shared" si="175"/>
        <v>1</v>
      </c>
      <c r="V917">
        <v>912</v>
      </c>
      <c r="W917">
        <f>PMTable!O915</f>
        <v>0.79983626451248169</v>
      </c>
      <c r="X917">
        <f t="shared" si="176"/>
        <v>0</v>
      </c>
      <c r="Y917">
        <f>PMTable!P915</f>
        <v>0.81499233632835433</v>
      </c>
      <c r="Z917">
        <f t="shared" si="177"/>
        <v>0</v>
      </c>
      <c r="AA917">
        <f>PMTable!Q915</f>
        <v>0.75386042096094807</v>
      </c>
      <c r="AB917">
        <f t="shared" si="178"/>
        <v>0</v>
      </c>
      <c r="AC917">
        <f>PMTable!R915</f>
        <v>0.98562487517872732</v>
      </c>
      <c r="AD917">
        <f t="shared" si="179"/>
        <v>0</v>
      </c>
    </row>
    <row r="918" spans="2:30" x14ac:dyDescent="0.25">
      <c r="B918">
        <v>913</v>
      </c>
      <c r="C918">
        <f>PMTable!W916</f>
        <v>1850</v>
      </c>
      <c r="D918">
        <f t="shared" si="168"/>
        <v>1</v>
      </c>
      <c r="E918">
        <f>PMTable!X916</f>
        <v>2400</v>
      </c>
      <c r="F918">
        <f t="shared" si="169"/>
        <v>1</v>
      </c>
      <c r="G918">
        <f>PMTable!Y916</f>
        <v>2600</v>
      </c>
      <c r="H918">
        <f t="shared" si="170"/>
        <v>1</v>
      </c>
      <c r="I918">
        <f>PMTable!Z916</f>
        <v>4700</v>
      </c>
      <c r="J918">
        <f t="shared" si="171"/>
        <v>1</v>
      </c>
      <c r="L918">
        <v>913</v>
      </c>
      <c r="M918">
        <f>PMTable!AE916</f>
        <v>75.366342334762308</v>
      </c>
      <c r="N918">
        <f t="shared" si="172"/>
        <v>0</v>
      </c>
      <c r="O918">
        <f>PMTable!AF916</f>
        <v>43.985039197104541</v>
      </c>
      <c r="P918">
        <f t="shared" si="173"/>
        <v>1</v>
      </c>
      <c r="Q918">
        <f>PMTable!AG916</f>
        <v>44.908526537315403</v>
      </c>
      <c r="R918">
        <f t="shared" si="174"/>
        <v>1</v>
      </c>
      <c r="S918">
        <f>PMTable!AH916</f>
        <v>7.7719473505732006</v>
      </c>
      <c r="T918">
        <f t="shared" si="175"/>
        <v>1</v>
      </c>
      <c r="V918">
        <v>913</v>
      </c>
      <c r="W918">
        <f>PMTable!O916</f>
        <v>0.68465784748698721</v>
      </c>
      <c r="X918">
        <f t="shared" si="176"/>
        <v>1</v>
      </c>
      <c r="Y918">
        <f>PMTable!P916</f>
        <v>0.89942479609516568</v>
      </c>
      <c r="Z918">
        <f t="shared" si="177"/>
        <v>0</v>
      </c>
      <c r="AA918">
        <f>PMTable!Q916</f>
        <v>0.87136880927915827</v>
      </c>
      <c r="AB918">
        <f t="shared" si="178"/>
        <v>0</v>
      </c>
      <c r="AC918">
        <f>PMTable!R916</f>
        <v>0.9754914614459671</v>
      </c>
      <c r="AD918">
        <f t="shared" si="179"/>
        <v>0</v>
      </c>
    </row>
    <row r="919" spans="2:30" x14ac:dyDescent="0.25">
      <c r="B919">
        <v>914</v>
      </c>
      <c r="C919">
        <f>PMTable!W917</f>
        <v>2000</v>
      </c>
      <c r="D919">
        <f t="shared" si="168"/>
        <v>1</v>
      </c>
      <c r="E919">
        <f>PMTable!X917</f>
        <v>2400</v>
      </c>
      <c r="F919">
        <f t="shared" si="169"/>
        <v>1</v>
      </c>
      <c r="G919">
        <f>PMTable!Y917</f>
        <v>3000</v>
      </c>
      <c r="H919">
        <f t="shared" si="170"/>
        <v>1</v>
      </c>
      <c r="I919">
        <f>PMTable!Z917</f>
        <v>4700</v>
      </c>
      <c r="J919">
        <f t="shared" si="171"/>
        <v>1</v>
      </c>
      <c r="L919">
        <v>914</v>
      </c>
      <c r="M919">
        <f>PMTable!AE917</f>
        <v>24</v>
      </c>
      <c r="N919">
        <f t="shared" si="172"/>
        <v>1</v>
      </c>
      <c r="O919">
        <f>PMTable!AF917</f>
        <v>32.25607874582002</v>
      </c>
      <c r="P919">
        <f t="shared" si="173"/>
        <v>1</v>
      </c>
      <c r="Q919">
        <f>PMTable!AG917</f>
        <v>37.365047169310351</v>
      </c>
      <c r="R919">
        <f t="shared" si="174"/>
        <v>1</v>
      </c>
      <c r="S919">
        <f>PMTable!AH917</f>
        <v>18.423127005824259</v>
      </c>
      <c r="T919">
        <f t="shared" si="175"/>
        <v>1</v>
      </c>
      <c r="V919">
        <v>914</v>
      </c>
      <c r="W919">
        <f>PMTable!O917</f>
        <v>0.71776032125618228</v>
      </c>
      <c r="X919">
        <f t="shared" si="176"/>
        <v>0</v>
      </c>
      <c r="Y919">
        <f>PMTable!P917</f>
        <v>0.8882998798659173</v>
      </c>
      <c r="Z919">
        <f t="shared" si="177"/>
        <v>0</v>
      </c>
      <c r="AA919">
        <f>PMTable!Q917</f>
        <v>0.86382596103542653</v>
      </c>
      <c r="AB919">
        <f t="shared" si="178"/>
        <v>0</v>
      </c>
      <c r="AC919">
        <f>PMTable!R917</f>
        <v>0.96255509877538559</v>
      </c>
      <c r="AD919">
        <f t="shared" si="179"/>
        <v>0</v>
      </c>
    </row>
    <row r="920" spans="2:30" x14ac:dyDescent="0.25">
      <c r="B920">
        <v>915</v>
      </c>
      <c r="C920">
        <f>PMTable!W918</f>
        <v>2750</v>
      </c>
      <c r="D920">
        <f t="shared" si="168"/>
        <v>1</v>
      </c>
      <c r="E920">
        <f>PMTable!X918</f>
        <v>3400</v>
      </c>
      <c r="F920">
        <f t="shared" si="169"/>
        <v>1</v>
      </c>
      <c r="G920">
        <f>PMTable!Y918</f>
        <v>1400</v>
      </c>
      <c r="H920">
        <f t="shared" si="170"/>
        <v>1</v>
      </c>
      <c r="I920">
        <f>PMTable!Z918</f>
        <v>2500</v>
      </c>
      <c r="J920">
        <f t="shared" si="171"/>
        <v>1</v>
      </c>
      <c r="L920">
        <v>915</v>
      </c>
      <c r="M920">
        <f>PMTable!AE918</f>
        <v>167.57368872717001</v>
      </c>
      <c r="N920">
        <f t="shared" si="172"/>
        <v>0</v>
      </c>
      <c r="O920">
        <f>PMTable!AF918</f>
        <v>73.213225440156336</v>
      </c>
      <c r="P920">
        <f t="shared" si="173"/>
        <v>0</v>
      </c>
      <c r="Q920">
        <f>PMTable!AG918</f>
        <v>7.9580594047082229</v>
      </c>
      <c r="R920">
        <f t="shared" si="174"/>
        <v>1</v>
      </c>
      <c r="S920">
        <f>PMTable!AH918</f>
        <v>0</v>
      </c>
      <c r="T920">
        <f t="shared" si="175"/>
        <v>1</v>
      </c>
      <c r="V920">
        <v>915</v>
      </c>
      <c r="W920">
        <f>PMTable!O918</f>
        <v>0.47699400289453864</v>
      </c>
      <c r="X920">
        <f t="shared" si="176"/>
        <v>1</v>
      </c>
      <c r="Y920">
        <f>PMTable!P918</f>
        <v>0.88095277624731694</v>
      </c>
      <c r="Z920">
        <f t="shared" si="177"/>
        <v>0</v>
      </c>
      <c r="AA920">
        <f>PMTable!Q918</f>
        <v>0.97865304450788593</v>
      </c>
      <c r="AB920">
        <f t="shared" si="178"/>
        <v>0</v>
      </c>
      <c r="AC920">
        <f>PMTable!R918</f>
        <v>1</v>
      </c>
      <c r="AD920">
        <f t="shared" si="179"/>
        <v>0</v>
      </c>
    </row>
    <row r="921" spans="2:30" x14ac:dyDescent="0.25">
      <c r="B921">
        <v>916</v>
      </c>
      <c r="C921">
        <f>PMTable!W919</f>
        <v>1400</v>
      </c>
      <c r="D921">
        <f t="shared" si="168"/>
        <v>1</v>
      </c>
      <c r="E921">
        <f>PMTable!X919</f>
        <v>4000</v>
      </c>
      <c r="F921">
        <f t="shared" si="169"/>
        <v>1</v>
      </c>
      <c r="G921">
        <f>PMTable!Y919</f>
        <v>3000</v>
      </c>
      <c r="H921">
        <f t="shared" si="170"/>
        <v>1</v>
      </c>
      <c r="I921">
        <f>PMTable!Z919</f>
        <v>2500</v>
      </c>
      <c r="J921">
        <f t="shared" si="171"/>
        <v>1</v>
      </c>
      <c r="L921">
        <v>916</v>
      </c>
      <c r="M921">
        <f>PMTable!AE919</f>
        <v>69.429056944282451</v>
      </c>
      <c r="N921">
        <f t="shared" si="172"/>
        <v>0</v>
      </c>
      <c r="O921">
        <f>PMTable!AF919</f>
        <v>56.456346193842997</v>
      </c>
      <c r="P921">
        <f t="shared" si="173"/>
        <v>0</v>
      </c>
      <c r="Q921">
        <f>PMTable!AG919</f>
        <v>54.222228579063483</v>
      </c>
      <c r="R921">
        <f t="shared" si="174"/>
        <v>1</v>
      </c>
      <c r="S921">
        <f>PMTable!AH919</f>
        <v>0</v>
      </c>
      <c r="T921">
        <f t="shared" si="175"/>
        <v>1</v>
      </c>
      <c r="V921">
        <v>916</v>
      </c>
      <c r="W921">
        <f>PMTable!O919</f>
        <v>0.79467262633290137</v>
      </c>
      <c r="X921">
        <f t="shared" si="176"/>
        <v>0</v>
      </c>
      <c r="Y921">
        <f>PMTable!P919</f>
        <v>0.78671715538795262</v>
      </c>
      <c r="Z921">
        <f t="shared" si="177"/>
        <v>0</v>
      </c>
      <c r="AA921">
        <f>PMTable!Q919</f>
        <v>0.87120538786550417</v>
      </c>
      <c r="AB921">
        <f t="shared" si="178"/>
        <v>0</v>
      </c>
      <c r="AC921">
        <f>PMTable!R919</f>
        <v>1</v>
      </c>
      <c r="AD921">
        <f t="shared" si="179"/>
        <v>0</v>
      </c>
    </row>
    <row r="922" spans="2:30" x14ac:dyDescent="0.25">
      <c r="B922">
        <v>917</v>
      </c>
      <c r="C922">
        <f>PMTable!W920</f>
        <v>1850</v>
      </c>
      <c r="D922">
        <f t="shared" si="168"/>
        <v>1</v>
      </c>
      <c r="E922">
        <f>PMTable!X920</f>
        <v>2600</v>
      </c>
      <c r="F922">
        <f t="shared" si="169"/>
        <v>1</v>
      </c>
      <c r="G922">
        <f>PMTable!Y920</f>
        <v>1800</v>
      </c>
      <c r="H922">
        <f t="shared" si="170"/>
        <v>1</v>
      </c>
      <c r="I922">
        <f>PMTable!Z920</f>
        <v>3600</v>
      </c>
      <c r="J922">
        <f t="shared" si="171"/>
        <v>1</v>
      </c>
      <c r="L922">
        <v>917</v>
      </c>
      <c r="M922">
        <f>PMTable!AE920</f>
        <v>41.112187362150692</v>
      </c>
      <c r="N922">
        <f t="shared" si="172"/>
        <v>1</v>
      </c>
      <c r="O922">
        <f>PMTable!AF920</f>
        <v>43.920574224426204</v>
      </c>
      <c r="P922">
        <f t="shared" si="173"/>
        <v>1</v>
      </c>
      <c r="Q922">
        <f>PMTable!AG920</f>
        <v>14.424341545591556</v>
      </c>
      <c r="R922">
        <f t="shared" si="174"/>
        <v>1</v>
      </c>
      <c r="S922">
        <f>PMTable!AH920</f>
        <v>4.34151579928887</v>
      </c>
      <c r="T922">
        <f t="shared" si="175"/>
        <v>1</v>
      </c>
      <c r="V922">
        <v>917</v>
      </c>
      <c r="W922">
        <f>PMTable!O920</f>
        <v>0.72575509213527245</v>
      </c>
      <c r="X922">
        <f t="shared" si="176"/>
        <v>0</v>
      </c>
      <c r="Y922">
        <f>PMTable!P920</f>
        <v>0.94284440460240093</v>
      </c>
      <c r="Z922">
        <f t="shared" si="177"/>
        <v>0</v>
      </c>
      <c r="AA922">
        <f>PMTable!Q920</f>
        <v>0.94565214605190639</v>
      </c>
      <c r="AB922">
        <f t="shared" si="178"/>
        <v>0</v>
      </c>
      <c r="AC922">
        <f>PMTable!R920</f>
        <v>0.98753585002157451</v>
      </c>
      <c r="AD922">
        <f t="shared" si="179"/>
        <v>0</v>
      </c>
    </row>
    <row r="923" spans="2:30" x14ac:dyDescent="0.25">
      <c r="B923">
        <v>918</v>
      </c>
      <c r="C923">
        <f>PMTable!W921</f>
        <v>1550</v>
      </c>
      <c r="D923">
        <f t="shared" si="168"/>
        <v>1</v>
      </c>
      <c r="E923">
        <f>PMTable!X921</f>
        <v>3200</v>
      </c>
      <c r="F923">
        <f t="shared" si="169"/>
        <v>1</v>
      </c>
      <c r="G923">
        <f>PMTable!Y921</f>
        <v>4200</v>
      </c>
      <c r="H923">
        <f t="shared" si="170"/>
        <v>1</v>
      </c>
      <c r="I923">
        <f>PMTable!Z921</f>
        <v>4700</v>
      </c>
      <c r="J923">
        <f t="shared" si="171"/>
        <v>1</v>
      </c>
      <c r="L923">
        <v>918</v>
      </c>
      <c r="M923">
        <f>PMTable!AE921</f>
        <v>23.720626934874524</v>
      </c>
      <c r="N923">
        <f t="shared" si="172"/>
        <v>1</v>
      </c>
      <c r="O923">
        <f>PMTable!AF921</f>
        <v>56.723698725073604</v>
      </c>
      <c r="P923">
        <f t="shared" si="173"/>
        <v>0</v>
      </c>
      <c r="Q923">
        <f>PMTable!AG921</f>
        <v>83.423284574624716</v>
      </c>
      <c r="R923">
        <f t="shared" si="174"/>
        <v>0</v>
      </c>
      <c r="S923">
        <f>PMTable!AH921</f>
        <v>16.180571452209495</v>
      </c>
      <c r="T923">
        <f t="shared" si="175"/>
        <v>1</v>
      </c>
      <c r="V923">
        <v>918</v>
      </c>
      <c r="W923">
        <f>PMTable!O921</f>
        <v>0.7939460659792309</v>
      </c>
      <c r="X923">
        <f t="shared" si="176"/>
        <v>0</v>
      </c>
      <c r="Y923">
        <f>PMTable!P921</f>
        <v>0.8588344846952064</v>
      </c>
      <c r="Z923">
        <f t="shared" si="177"/>
        <v>0</v>
      </c>
      <c r="AA923">
        <f>PMTable!Q921</f>
        <v>0.71671843356656351</v>
      </c>
      <c r="AB923">
        <f t="shared" si="178"/>
        <v>0</v>
      </c>
      <c r="AC923">
        <f>PMTable!R921</f>
        <v>0.96221821081874503</v>
      </c>
      <c r="AD923">
        <f t="shared" si="179"/>
        <v>0</v>
      </c>
    </row>
    <row r="924" spans="2:30" x14ac:dyDescent="0.25">
      <c r="B924">
        <v>919</v>
      </c>
      <c r="C924">
        <f>PMTable!W922</f>
        <v>2300</v>
      </c>
      <c r="D924">
        <f t="shared" si="168"/>
        <v>1</v>
      </c>
      <c r="E924">
        <f>PMTable!X922</f>
        <v>2600</v>
      </c>
      <c r="F924">
        <f t="shared" si="169"/>
        <v>1</v>
      </c>
      <c r="G924">
        <f>PMTable!Y922</f>
        <v>3000</v>
      </c>
      <c r="H924">
        <f t="shared" si="170"/>
        <v>1</v>
      </c>
      <c r="I924">
        <f>PMTable!Z922</f>
        <v>4700</v>
      </c>
      <c r="J924">
        <f t="shared" si="171"/>
        <v>1</v>
      </c>
      <c r="L924">
        <v>919</v>
      </c>
      <c r="M924">
        <f>PMTable!AE922</f>
        <v>62.028075275038859</v>
      </c>
      <c r="N924">
        <f t="shared" si="172"/>
        <v>0</v>
      </c>
      <c r="O924">
        <f>PMTable!AF922</f>
        <v>26.913289983401853</v>
      </c>
      <c r="P924">
        <f t="shared" si="173"/>
        <v>1</v>
      </c>
      <c r="Q924">
        <f>PMTable!AG922</f>
        <v>39.922782109109924</v>
      </c>
      <c r="R924">
        <f t="shared" si="174"/>
        <v>1</v>
      </c>
      <c r="S924">
        <f>PMTable!AH922</f>
        <v>4.3501622121446699</v>
      </c>
      <c r="T924">
        <f t="shared" si="175"/>
        <v>1</v>
      </c>
      <c r="V924">
        <v>919</v>
      </c>
      <c r="W924">
        <f>PMTable!O922</f>
        <v>0.6483644647567699</v>
      </c>
      <c r="X924">
        <f t="shared" si="176"/>
        <v>1</v>
      </c>
      <c r="Y924">
        <f>PMTable!P922</f>
        <v>0.88778287420275426</v>
      </c>
      <c r="Z924">
        <f t="shared" si="177"/>
        <v>0</v>
      </c>
      <c r="AA924">
        <f>PMTable!Q922</f>
        <v>0.87713775149321727</v>
      </c>
      <c r="AB924">
        <f t="shared" si="178"/>
        <v>0</v>
      </c>
      <c r="AC924">
        <f>PMTable!R922</f>
        <v>0.98175414648643644</v>
      </c>
      <c r="AD924">
        <f t="shared" si="179"/>
        <v>0</v>
      </c>
    </row>
    <row r="925" spans="2:30" x14ac:dyDescent="0.25">
      <c r="B925">
        <v>920</v>
      </c>
      <c r="C925">
        <f>PMTable!W923</f>
        <v>1250</v>
      </c>
      <c r="D925">
        <f t="shared" si="168"/>
        <v>1</v>
      </c>
      <c r="E925">
        <f>PMTable!X923</f>
        <v>2800</v>
      </c>
      <c r="F925">
        <f t="shared" si="169"/>
        <v>1</v>
      </c>
      <c r="G925">
        <f>PMTable!Y923</f>
        <v>2600</v>
      </c>
      <c r="H925">
        <f t="shared" si="170"/>
        <v>1</v>
      </c>
      <c r="I925">
        <f>PMTable!Z923</f>
        <v>4700</v>
      </c>
      <c r="J925">
        <f t="shared" si="171"/>
        <v>1</v>
      </c>
      <c r="L925">
        <v>920</v>
      </c>
      <c r="M925">
        <f>PMTable!AE923</f>
        <v>39.764963337230583</v>
      </c>
      <c r="N925">
        <f t="shared" si="172"/>
        <v>1</v>
      </c>
      <c r="O925">
        <f>PMTable!AF923</f>
        <v>46.206444943246602</v>
      </c>
      <c r="P925">
        <f t="shared" si="173"/>
        <v>1</v>
      </c>
      <c r="Q925">
        <f>PMTable!AG923</f>
        <v>42.062561721618998</v>
      </c>
      <c r="R925">
        <f t="shared" si="174"/>
        <v>1</v>
      </c>
      <c r="S925">
        <f>PMTable!AH923</f>
        <v>17.069248351827131</v>
      </c>
      <c r="T925">
        <f t="shared" si="175"/>
        <v>1</v>
      </c>
      <c r="V925">
        <v>920</v>
      </c>
      <c r="W925">
        <f>PMTable!O923</f>
        <v>0.82286460526379046</v>
      </c>
      <c r="X925">
        <f t="shared" si="176"/>
        <v>0</v>
      </c>
      <c r="Y925">
        <f>PMTable!P923</f>
        <v>0.87126135984298159</v>
      </c>
      <c r="Z925">
        <f t="shared" si="177"/>
        <v>0</v>
      </c>
      <c r="AA925">
        <f>PMTable!Q923</f>
        <v>0.90989060003333844</v>
      </c>
      <c r="AB925">
        <f t="shared" si="178"/>
        <v>0</v>
      </c>
      <c r="AC925">
        <f>PMTable!R923</f>
        <v>0.96185901307622135</v>
      </c>
      <c r="AD925">
        <f t="shared" si="179"/>
        <v>0</v>
      </c>
    </row>
    <row r="926" spans="2:30" x14ac:dyDescent="0.25">
      <c r="B926">
        <v>921</v>
      </c>
      <c r="C926">
        <f>PMTable!W924</f>
        <v>2000</v>
      </c>
      <c r="D926">
        <f t="shared" si="168"/>
        <v>1</v>
      </c>
      <c r="E926">
        <f>PMTable!X924</f>
        <v>2800</v>
      </c>
      <c r="F926">
        <f t="shared" si="169"/>
        <v>1</v>
      </c>
      <c r="G926">
        <f>PMTable!Y924</f>
        <v>3400</v>
      </c>
      <c r="H926">
        <f t="shared" si="170"/>
        <v>1</v>
      </c>
      <c r="I926">
        <f>PMTable!Z924</f>
        <v>3600</v>
      </c>
      <c r="J926">
        <f t="shared" si="171"/>
        <v>1</v>
      </c>
      <c r="L926">
        <v>921</v>
      </c>
      <c r="M926">
        <f>PMTable!AE924</f>
        <v>24</v>
      </c>
      <c r="N926">
        <f t="shared" si="172"/>
        <v>1</v>
      </c>
      <c r="O926">
        <f>PMTable!AF924</f>
        <v>42.025573662959388</v>
      </c>
      <c r="P926">
        <f t="shared" si="173"/>
        <v>1</v>
      </c>
      <c r="Q926">
        <f>PMTable!AG924</f>
        <v>83.418240762790958</v>
      </c>
      <c r="R926">
        <f t="shared" si="174"/>
        <v>0</v>
      </c>
      <c r="S926">
        <f>PMTable!AH924</f>
        <v>8.776759337116335</v>
      </c>
      <c r="T926">
        <f t="shared" si="175"/>
        <v>1</v>
      </c>
      <c r="V926">
        <v>921</v>
      </c>
      <c r="W926">
        <f>PMTable!O924</f>
        <v>0.76108204786904743</v>
      </c>
      <c r="X926">
        <f t="shared" si="176"/>
        <v>0</v>
      </c>
      <c r="Y926">
        <f>PMTable!P924</f>
        <v>0.86378753790819629</v>
      </c>
      <c r="Z926">
        <f t="shared" si="177"/>
        <v>0</v>
      </c>
      <c r="AA926">
        <f>PMTable!Q924</f>
        <v>0.84147592619737643</v>
      </c>
      <c r="AB926">
        <f t="shared" si="178"/>
        <v>0</v>
      </c>
      <c r="AC926">
        <f>PMTable!R924</f>
        <v>0.98462029977699939</v>
      </c>
      <c r="AD926">
        <f t="shared" si="179"/>
        <v>0</v>
      </c>
    </row>
    <row r="927" spans="2:30" x14ac:dyDescent="0.25">
      <c r="B927">
        <v>922</v>
      </c>
      <c r="C927">
        <f>PMTable!W925</f>
        <v>950</v>
      </c>
      <c r="D927">
        <f t="shared" si="168"/>
        <v>1</v>
      </c>
      <c r="E927">
        <f>PMTable!X925</f>
        <v>2800</v>
      </c>
      <c r="F927">
        <f t="shared" si="169"/>
        <v>1</v>
      </c>
      <c r="G927">
        <f>PMTable!Y925</f>
        <v>1800</v>
      </c>
      <c r="H927">
        <f t="shared" si="170"/>
        <v>1</v>
      </c>
      <c r="I927">
        <f>PMTable!Z925</f>
        <v>4700</v>
      </c>
      <c r="J927">
        <f t="shared" si="171"/>
        <v>1</v>
      </c>
      <c r="L927">
        <v>922</v>
      </c>
      <c r="M927">
        <f>PMTable!AE925</f>
        <v>24.262320315501373</v>
      </c>
      <c r="N927">
        <f t="shared" si="172"/>
        <v>1</v>
      </c>
      <c r="O927">
        <f>PMTable!AF925</f>
        <v>28.782141515185121</v>
      </c>
      <c r="P927">
        <f t="shared" si="173"/>
        <v>1</v>
      </c>
      <c r="Q927">
        <f>PMTable!AG925</f>
        <v>25.641405064186266</v>
      </c>
      <c r="R927">
        <f t="shared" si="174"/>
        <v>1</v>
      </c>
      <c r="S927">
        <f>PMTable!AH925</f>
        <v>4</v>
      </c>
      <c r="T927">
        <f t="shared" si="175"/>
        <v>1</v>
      </c>
      <c r="V927">
        <v>922</v>
      </c>
      <c r="W927">
        <f>PMTable!O925</f>
        <v>0.89165898075620142</v>
      </c>
      <c r="X927">
        <f t="shared" si="176"/>
        <v>0</v>
      </c>
      <c r="Y927">
        <f>PMTable!P925</f>
        <v>0.88054290366786614</v>
      </c>
      <c r="Z927">
        <f t="shared" si="177"/>
        <v>0</v>
      </c>
      <c r="AA927">
        <f>PMTable!Q925</f>
        <v>0.93304661912206643</v>
      </c>
      <c r="AB927">
        <f t="shared" si="178"/>
        <v>0</v>
      </c>
      <c r="AC927">
        <f>PMTable!R925</f>
        <v>0.9866731776531279</v>
      </c>
      <c r="AD927">
        <f t="shared" si="179"/>
        <v>0</v>
      </c>
    </row>
    <row r="928" spans="2:30" x14ac:dyDescent="0.25">
      <c r="B928">
        <v>923</v>
      </c>
      <c r="C928">
        <f>PMTable!W926</f>
        <v>2000</v>
      </c>
      <c r="D928">
        <f t="shared" si="168"/>
        <v>1</v>
      </c>
      <c r="E928">
        <f>PMTable!X926</f>
        <v>2600</v>
      </c>
      <c r="F928">
        <f t="shared" si="169"/>
        <v>1</v>
      </c>
      <c r="G928">
        <f>PMTable!Y926</f>
        <v>1400</v>
      </c>
      <c r="H928">
        <f t="shared" si="170"/>
        <v>1</v>
      </c>
      <c r="I928">
        <f>PMTable!Z926</f>
        <v>3600</v>
      </c>
      <c r="J928">
        <f t="shared" si="171"/>
        <v>1</v>
      </c>
      <c r="L928">
        <v>923</v>
      </c>
      <c r="M928">
        <f>PMTable!AE926</f>
        <v>115.86642948583074</v>
      </c>
      <c r="N928">
        <f t="shared" si="172"/>
        <v>0</v>
      </c>
      <c r="O928">
        <f>PMTable!AF926</f>
        <v>33.920800769924924</v>
      </c>
      <c r="P928">
        <f t="shared" si="173"/>
        <v>1</v>
      </c>
      <c r="Q928">
        <f>PMTable!AG926</f>
        <v>13.247903848588946</v>
      </c>
      <c r="R928">
        <f t="shared" si="174"/>
        <v>1</v>
      </c>
      <c r="S928">
        <f>PMTable!AH926</f>
        <v>7.3798090279864148</v>
      </c>
      <c r="T928">
        <f t="shared" si="175"/>
        <v>1</v>
      </c>
      <c r="V928">
        <v>923</v>
      </c>
      <c r="W928">
        <f>PMTable!O926</f>
        <v>0.6513317423972188</v>
      </c>
      <c r="X928">
        <f t="shared" si="176"/>
        <v>1</v>
      </c>
      <c r="Y928">
        <f>PMTable!P926</f>
        <v>0.91486419859312207</v>
      </c>
      <c r="Z928">
        <f t="shared" si="177"/>
        <v>0</v>
      </c>
      <c r="AA928">
        <f>PMTable!Q926</f>
        <v>0.96609041188887046</v>
      </c>
      <c r="AB928">
        <f t="shared" si="178"/>
        <v>0</v>
      </c>
      <c r="AC928">
        <f>PMTable!R926</f>
        <v>0.98397524281341364</v>
      </c>
      <c r="AD928">
        <f t="shared" si="179"/>
        <v>0</v>
      </c>
    </row>
    <row r="929" spans="2:30" x14ac:dyDescent="0.25">
      <c r="B929">
        <v>924</v>
      </c>
      <c r="C929">
        <f>PMTable!W927</f>
        <v>1550</v>
      </c>
      <c r="D929">
        <f t="shared" si="168"/>
        <v>1</v>
      </c>
      <c r="E929">
        <f>PMTable!X927</f>
        <v>2200</v>
      </c>
      <c r="F929">
        <f t="shared" si="169"/>
        <v>1</v>
      </c>
      <c r="G929">
        <f>PMTable!Y927</f>
        <v>1000</v>
      </c>
      <c r="H929">
        <f t="shared" si="170"/>
        <v>1</v>
      </c>
      <c r="I929">
        <f>PMTable!Z927</f>
        <v>4700</v>
      </c>
      <c r="J929">
        <f t="shared" si="171"/>
        <v>1</v>
      </c>
      <c r="L929">
        <v>924</v>
      </c>
      <c r="M929">
        <f>PMTable!AE927</f>
        <v>29.650783614916822</v>
      </c>
      <c r="N929">
        <f t="shared" si="172"/>
        <v>1</v>
      </c>
      <c r="O929">
        <f>PMTable!AF927</f>
        <v>28.898506299893373</v>
      </c>
      <c r="P929">
        <f t="shared" si="173"/>
        <v>1</v>
      </c>
      <c r="Q929">
        <f>PMTable!AG927</f>
        <v>0</v>
      </c>
      <c r="R929">
        <f t="shared" si="174"/>
        <v>1</v>
      </c>
      <c r="S929">
        <f>PMTable!AH927</f>
        <v>4</v>
      </c>
      <c r="T929">
        <f t="shared" si="175"/>
        <v>1</v>
      </c>
      <c r="V929">
        <v>924</v>
      </c>
      <c r="W929">
        <f>PMTable!O927</f>
        <v>0.82292342817618314</v>
      </c>
      <c r="X929">
        <f t="shared" si="176"/>
        <v>0</v>
      </c>
      <c r="Y929">
        <f>PMTable!P927</f>
        <v>0.90730930270964749</v>
      </c>
      <c r="Z929">
        <f t="shared" si="177"/>
        <v>0</v>
      </c>
      <c r="AA929">
        <f>PMTable!Q927</f>
        <v>1</v>
      </c>
      <c r="AB929">
        <f t="shared" si="178"/>
        <v>0</v>
      </c>
      <c r="AC929">
        <f>PMTable!R927</f>
        <v>0.97371460926191389</v>
      </c>
      <c r="AD929">
        <f t="shared" si="179"/>
        <v>0</v>
      </c>
    </row>
    <row r="930" spans="2:30" x14ac:dyDescent="0.25">
      <c r="B930">
        <v>925</v>
      </c>
      <c r="C930">
        <f>PMTable!W928</f>
        <v>1850</v>
      </c>
      <c r="D930">
        <f t="shared" si="168"/>
        <v>1</v>
      </c>
      <c r="E930">
        <f>PMTable!X928</f>
        <v>2600</v>
      </c>
      <c r="F930">
        <f t="shared" si="169"/>
        <v>1</v>
      </c>
      <c r="G930">
        <f>PMTable!Y928</f>
        <v>3000</v>
      </c>
      <c r="H930">
        <f t="shared" si="170"/>
        <v>1</v>
      </c>
      <c r="I930">
        <f>PMTable!Z928</f>
        <v>3600</v>
      </c>
      <c r="J930">
        <f t="shared" si="171"/>
        <v>1</v>
      </c>
      <c r="L930">
        <v>925</v>
      </c>
      <c r="M930">
        <f>PMTable!AE928</f>
        <v>87.865722233220922</v>
      </c>
      <c r="N930">
        <f t="shared" si="172"/>
        <v>0</v>
      </c>
      <c r="O930">
        <f>PMTable!AF928</f>
        <v>31.297189608399499</v>
      </c>
      <c r="P930">
        <f t="shared" si="173"/>
        <v>1</v>
      </c>
      <c r="Q930">
        <f>PMTable!AG928</f>
        <v>62.923529694055738</v>
      </c>
      <c r="R930">
        <f t="shared" si="174"/>
        <v>0</v>
      </c>
      <c r="S930">
        <f>PMTable!AH928</f>
        <v>5.8419932093090043</v>
      </c>
      <c r="T930">
        <f t="shared" si="175"/>
        <v>1</v>
      </c>
      <c r="V930">
        <v>925</v>
      </c>
      <c r="W930">
        <f>PMTable!O928</f>
        <v>0.68798654613697263</v>
      </c>
      <c r="X930">
        <f t="shared" si="176"/>
        <v>1</v>
      </c>
      <c r="Y930">
        <f>PMTable!P928</f>
        <v>0.86790947899904247</v>
      </c>
      <c r="Z930">
        <f t="shared" si="177"/>
        <v>0</v>
      </c>
      <c r="AA930">
        <f>PMTable!Q928</f>
        <v>0.86275340337031992</v>
      </c>
      <c r="AB930">
        <f t="shared" si="178"/>
        <v>0</v>
      </c>
      <c r="AC930">
        <f>PMTable!R928</f>
        <v>0.98603977967605061</v>
      </c>
      <c r="AD930">
        <f t="shared" si="179"/>
        <v>0</v>
      </c>
    </row>
    <row r="931" spans="2:30" x14ac:dyDescent="0.25">
      <c r="B931">
        <v>926</v>
      </c>
      <c r="C931">
        <f>PMTable!W929</f>
        <v>2000</v>
      </c>
      <c r="D931">
        <f t="shared" si="168"/>
        <v>1</v>
      </c>
      <c r="E931">
        <f>PMTable!X929</f>
        <v>2600</v>
      </c>
      <c r="F931">
        <f t="shared" si="169"/>
        <v>1</v>
      </c>
      <c r="G931">
        <f>PMTable!Y929</f>
        <v>3400</v>
      </c>
      <c r="H931">
        <f t="shared" si="170"/>
        <v>1</v>
      </c>
      <c r="I931">
        <f>PMTable!Z929</f>
        <v>3600</v>
      </c>
      <c r="J931">
        <f t="shared" si="171"/>
        <v>1</v>
      </c>
      <c r="L931">
        <v>926</v>
      </c>
      <c r="M931">
        <f>PMTable!AE929</f>
        <v>83.304370681403228</v>
      </c>
      <c r="N931">
        <f t="shared" si="172"/>
        <v>0</v>
      </c>
      <c r="O931">
        <f>PMTable!AF929</f>
        <v>37.804012881181826</v>
      </c>
      <c r="P931">
        <f t="shared" si="173"/>
        <v>1</v>
      </c>
      <c r="Q931">
        <f>PMTable!AG929</f>
        <v>60.489862914038639</v>
      </c>
      <c r="R931">
        <f t="shared" si="174"/>
        <v>0</v>
      </c>
      <c r="S931">
        <f>PMTable!AH929</f>
        <v>9.9863534603668356</v>
      </c>
      <c r="T931">
        <f t="shared" si="175"/>
        <v>1</v>
      </c>
      <c r="V931">
        <v>926</v>
      </c>
      <c r="W931">
        <f>PMTable!O929</f>
        <v>0.67797560972081061</v>
      </c>
      <c r="X931">
        <f t="shared" si="176"/>
        <v>1</v>
      </c>
      <c r="Y931">
        <f>PMTable!P929</f>
        <v>0.89246848592862738</v>
      </c>
      <c r="Z931">
        <f t="shared" si="177"/>
        <v>0</v>
      </c>
      <c r="AA931">
        <f>PMTable!Q929</f>
        <v>0.83229451439349145</v>
      </c>
      <c r="AB931">
        <f t="shared" si="178"/>
        <v>0</v>
      </c>
      <c r="AC931">
        <f>PMTable!R929</f>
        <v>0.98008775371776602</v>
      </c>
      <c r="AD931">
        <f t="shared" si="179"/>
        <v>0</v>
      </c>
    </row>
    <row r="932" spans="2:30" x14ac:dyDescent="0.25">
      <c r="B932">
        <v>927</v>
      </c>
      <c r="C932">
        <f>PMTable!W930</f>
        <v>1550</v>
      </c>
      <c r="D932">
        <f t="shared" si="168"/>
        <v>1</v>
      </c>
      <c r="E932">
        <f>PMTable!X930</f>
        <v>2200</v>
      </c>
      <c r="F932">
        <f t="shared" si="169"/>
        <v>1</v>
      </c>
      <c r="G932">
        <f>PMTable!Y930</f>
        <v>2200</v>
      </c>
      <c r="H932">
        <f t="shared" si="170"/>
        <v>1</v>
      </c>
      <c r="I932">
        <f>PMTable!Z930</f>
        <v>2500</v>
      </c>
      <c r="J932">
        <f t="shared" si="171"/>
        <v>1</v>
      </c>
      <c r="L932">
        <v>927</v>
      </c>
      <c r="M932">
        <f>PMTable!AE930</f>
        <v>18</v>
      </c>
      <c r="N932">
        <f t="shared" si="172"/>
        <v>1</v>
      </c>
      <c r="O932">
        <f>PMTable!AF930</f>
        <v>21.219030988925624</v>
      </c>
      <c r="P932">
        <f t="shared" si="173"/>
        <v>1</v>
      </c>
      <c r="Q932">
        <f>PMTable!AG930</f>
        <v>25.543365648609722</v>
      </c>
      <c r="R932">
        <f t="shared" si="174"/>
        <v>1</v>
      </c>
      <c r="S932">
        <f>PMTable!AH930</f>
        <v>0</v>
      </c>
      <c r="T932">
        <f t="shared" si="175"/>
        <v>1</v>
      </c>
      <c r="V932">
        <v>927</v>
      </c>
      <c r="W932">
        <f>PMTable!O930</f>
        <v>0.77032303297373439</v>
      </c>
      <c r="X932">
        <f t="shared" si="176"/>
        <v>0</v>
      </c>
      <c r="Y932">
        <f>PMTable!P930</f>
        <v>0.92535600122474937</v>
      </c>
      <c r="Z932">
        <f t="shared" si="177"/>
        <v>0</v>
      </c>
      <c r="AA932">
        <f>PMTable!Q930</f>
        <v>0.92460937642491736</v>
      </c>
      <c r="AB932">
        <f t="shared" si="178"/>
        <v>0</v>
      </c>
      <c r="AC932">
        <f>PMTable!R930</f>
        <v>1</v>
      </c>
      <c r="AD932">
        <f t="shared" si="179"/>
        <v>0</v>
      </c>
    </row>
    <row r="933" spans="2:30" x14ac:dyDescent="0.25">
      <c r="B933">
        <v>928</v>
      </c>
      <c r="C933">
        <f>PMTable!W931</f>
        <v>2750</v>
      </c>
      <c r="D933">
        <f t="shared" si="168"/>
        <v>1</v>
      </c>
      <c r="E933">
        <f>PMTable!X931</f>
        <v>3600</v>
      </c>
      <c r="F933">
        <f t="shared" si="169"/>
        <v>1</v>
      </c>
      <c r="G933">
        <f>PMTable!Y931</f>
        <v>2600</v>
      </c>
      <c r="H933">
        <f t="shared" si="170"/>
        <v>1</v>
      </c>
      <c r="I933">
        <f>PMTable!Z931</f>
        <v>5800</v>
      </c>
      <c r="J933">
        <f t="shared" si="171"/>
        <v>0</v>
      </c>
      <c r="L933">
        <v>928</v>
      </c>
      <c r="M933">
        <f>PMTable!AE931</f>
        <v>100.79127383764839</v>
      </c>
      <c r="N933">
        <f t="shared" si="172"/>
        <v>0</v>
      </c>
      <c r="O933">
        <f>PMTable!AF931</f>
        <v>59.458697007996911</v>
      </c>
      <c r="P933">
        <f t="shared" si="173"/>
        <v>0</v>
      </c>
      <c r="Q933">
        <f>PMTable!AG931</f>
        <v>16.453978667178308</v>
      </c>
      <c r="R933">
        <f t="shared" si="174"/>
        <v>1</v>
      </c>
      <c r="S933">
        <f>PMTable!AH931</f>
        <v>11.618582973488499</v>
      </c>
      <c r="T933">
        <f t="shared" si="175"/>
        <v>1</v>
      </c>
      <c r="V933">
        <v>928</v>
      </c>
      <c r="W933">
        <f>PMTable!O931</f>
        <v>0.48680277858149579</v>
      </c>
      <c r="X933">
        <f t="shared" si="176"/>
        <v>1</v>
      </c>
      <c r="Y933">
        <f>PMTable!P931</f>
        <v>0.80394111946664093</v>
      </c>
      <c r="Z933">
        <f t="shared" si="177"/>
        <v>0</v>
      </c>
      <c r="AA933">
        <f>PMTable!Q931</f>
        <v>0.90485307871306009</v>
      </c>
      <c r="AB933">
        <f t="shared" si="178"/>
        <v>0</v>
      </c>
      <c r="AC933">
        <f>PMTable!R931</f>
        <v>0.96101468577810323</v>
      </c>
      <c r="AD933">
        <f t="shared" si="179"/>
        <v>0</v>
      </c>
    </row>
    <row r="934" spans="2:30" x14ac:dyDescent="0.25">
      <c r="B934">
        <v>929</v>
      </c>
      <c r="C934">
        <f>PMTable!W932</f>
        <v>1550</v>
      </c>
      <c r="D934">
        <f t="shared" si="168"/>
        <v>1</v>
      </c>
      <c r="E934">
        <f>PMTable!X932</f>
        <v>2800</v>
      </c>
      <c r="F934">
        <f t="shared" si="169"/>
        <v>1</v>
      </c>
      <c r="G934">
        <f>PMTable!Y932</f>
        <v>4200</v>
      </c>
      <c r="H934">
        <f t="shared" si="170"/>
        <v>1</v>
      </c>
      <c r="I934">
        <f>PMTable!Z932</f>
        <v>2500</v>
      </c>
      <c r="J934">
        <f t="shared" si="171"/>
        <v>1</v>
      </c>
      <c r="L934">
        <v>929</v>
      </c>
      <c r="M934">
        <f>PMTable!AE932</f>
        <v>21.131206560943966</v>
      </c>
      <c r="N934">
        <f t="shared" si="172"/>
        <v>1</v>
      </c>
      <c r="O934">
        <f>PMTable!AF932</f>
        <v>39.286272115481509</v>
      </c>
      <c r="P934">
        <f t="shared" si="173"/>
        <v>1</v>
      </c>
      <c r="Q934">
        <f>PMTable!AG932</f>
        <v>71.970477822919321</v>
      </c>
      <c r="R934">
        <f t="shared" si="174"/>
        <v>0</v>
      </c>
      <c r="S934">
        <f>PMTable!AH932</f>
        <v>0</v>
      </c>
      <c r="T934">
        <f t="shared" si="175"/>
        <v>1</v>
      </c>
      <c r="V934">
        <v>929</v>
      </c>
      <c r="W934">
        <f>PMTable!O932</f>
        <v>0.76631952203052911</v>
      </c>
      <c r="X934">
        <f t="shared" si="176"/>
        <v>0</v>
      </c>
      <c r="Y934">
        <f>PMTable!P932</f>
        <v>0.86986540301113791</v>
      </c>
      <c r="Z934">
        <f t="shared" si="177"/>
        <v>0</v>
      </c>
      <c r="AA934">
        <f>PMTable!Q932</f>
        <v>0.80096633140890694</v>
      </c>
      <c r="AB934">
        <f t="shared" si="178"/>
        <v>0</v>
      </c>
      <c r="AC934">
        <f>PMTable!R932</f>
        <v>1</v>
      </c>
      <c r="AD934">
        <f t="shared" si="179"/>
        <v>0</v>
      </c>
    </row>
    <row r="935" spans="2:30" x14ac:dyDescent="0.25">
      <c r="B935">
        <v>930</v>
      </c>
      <c r="C935">
        <f>PMTable!W933</f>
        <v>1850</v>
      </c>
      <c r="D935">
        <f t="shared" si="168"/>
        <v>1</v>
      </c>
      <c r="E935">
        <f>PMTable!X933</f>
        <v>3200</v>
      </c>
      <c r="F935">
        <f t="shared" si="169"/>
        <v>1</v>
      </c>
      <c r="G935">
        <f>PMTable!Y933</f>
        <v>2600</v>
      </c>
      <c r="H935">
        <f t="shared" si="170"/>
        <v>1</v>
      </c>
      <c r="I935">
        <f>PMTable!Z933</f>
        <v>2500</v>
      </c>
      <c r="J935">
        <f t="shared" si="171"/>
        <v>1</v>
      </c>
      <c r="L935">
        <v>930</v>
      </c>
      <c r="M935">
        <f>PMTable!AE933</f>
        <v>56.857318352037844</v>
      </c>
      <c r="N935">
        <f t="shared" si="172"/>
        <v>0</v>
      </c>
      <c r="O935">
        <f>PMTable!AF933</f>
        <v>36.215409340941115</v>
      </c>
      <c r="P935">
        <f t="shared" si="173"/>
        <v>1</v>
      </c>
      <c r="Q935">
        <f>PMTable!AG933</f>
        <v>44.574108695461256</v>
      </c>
      <c r="R935">
        <f t="shared" si="174"/>
        <v>1</v>
      </c>
      <c r="S935">
        <f>PMTable!AH933</f>
        <v>0</v>
      </c>
      <c r="T935">
        <f t="shared" si="175"/>
        <v>1</v>
      </c>
      <c r="V935">
        <v>930</v>
      </c>
      <c r="W935">
        <f>PMTable!O933</f>
        <v>0.69967544169891294</v>
      </c>
      <c r="X935">
        <f t="shared" si="176"/>
        <v>1</v>
      </c>
      <c r="Y935">
        <f>PMTable!P933</f>
        <v>0.89202793928954494</v>
      </c>
      <c r="Z935">
        <f t="shared" si="177"/>
        <v>0</v>
      </c>
      <c r="AA935">
        <f>PMTable!Q933</f>
        <v>0.84471654909064819</v>
      </c>
      <c r="AB935">
        <f t="shared" si="178"/>
        <v>0</v>
      </c>
      <c r="AC935">
        <f>PMTable!R933</f>
        <v>1</v>
      </c>
      <c r="AD935">
        <f t="shared" si="179"/>
        <v>0</v>
      </c>
    </row>
    <row r="936" spans="2:30" x14ac:dyDescent="0.25">
      <c r="B936">
        <v>931</v>
      </c>
      <c r="C936">
        <f>PMTable!W934</f>
        <v>2150</v>
      </c>
      <c r="D936">
        <f t="shared" si="168"/>
        <v>1</v>
      </c>
      <c r="E936">
        <f>PMTable!X934</f>
        <v>2200</v>
      </c>
      <c r="F936">
        <f t="shared" si="169"/>
        <v>1</v>
      </c>
      <c r="G936">
        <f>PMTable!Y934</f>
        <v>2600</v>
      </c>
      <c r="H936">
        <f t="shared" si="170"/>
        <v>1</v>
      </c>
      <c r="I936">
        <f>PMTable!Z934</f>
        <v>3600</v>
      </c>
      <c r="J936">
        <f t="shared" si="171"/>
        <v>1</v>
      </c>
      <c r="L936">
        <v>931</v>
      </c>
      <c r="M936">
        <f>PMTable!AE934</f>
        <v>26</v>
      </c>
      <c r="N936">
        <f t="shared" si="172"/>
        <v>1</v>
      </c>
      <c r="O936">
        <f>PMTable!AF934</f>
        <v>18</v>
      </c>
      <c r="P936">
        <f t="shared" si="173"/>
        <v>1</v>
      </c>
      <c r="Q936">
        <f>PMTable!AG934</f>
        <v>43.897659016089548</v>
      </c>
      <c r="R936">
        <f t="shared" si="174"/>
        <v>1</v>
      </c>
      <c r="S936">
        <f>PMTable!AH934</f>
        <v>4.8090452325224886</v>
      </c>
      <c r="T936">
        <f t="shared" si="175"/>
        <v>1</v>
      </c>
      <c r="V936">
        <v>931</v>
      </c>
      <c r="W936">
        <f>PMTable!O934</f>
        <v>0.70675359167686524</v>
      </c>
      <c r="X936">
        <f t="shared" si="176"/>
        <v>0</v>
      </c>
      <c r="Y936">
        <f>PMTable!P934</f>
        <v>0.90207093691457862</v>
      </c>
      <c r="Z936">
        <f t="shared" si="177"/>
        <v>0</v>
      </c>
      <c r="AA936">
        <f>PMTable!Q934</f>
        <v>0.90034443975701872</v>
      </c>
      <c r="AB936">
        <f t="shared" si="178"/>
        <v>0</v>
      </c>
      <c r="AC936">
        <f>PMTable!R934</f>
        <v>0.98887045489181402</v>
      </c>
      <c r="AD936">
        <f t="shared" si="179"/>
        <v>0</v>
      </c>
    </row>
    <row r="937" spans="2:30" x14ac:dyDescent="0.25">
      <c r="B937">
        <v>932</v>
      </c>
      <c r="C937">
        <f>PMTable!W935</f>
        <v>1400</v>
      </c>
      <c r="D937">
        <f t="shared" si="168"/>
        <v>1</v>
      </c>
      <c r="E937">
        <f>PMTable!X935</f>
        <v>3000</v>
      </c>
      <c r="F937">
        <f t="shared" si="169"/>
        <v>1</v>
      </c>
      <c r="G937">
        <f>PMTable!Y935</f>
        <v>1400</v>
      </c>
      <c r="H937">
        <f t="shared" si="170"/>
        <v>1</v>
      </c>
      <c r="I937">
        <f>PMTable!Z935</f>
        <v>2500</v>
      </c>
      <c r="J937">
        <f t="shared" si="171"/>
        <v>1</v>
      </c>
      <c r="L937">
        <v>932</v>
      </c>
      <c r="M937">
        <f>PMTable!AE935</f>
        <v>57.445827008651392</v>
      </c>
      <c r="N937">
        <f t="shared" si="172"/>
        <v>0</v>
      </c>
      <c r="O937">
        <f>PMTable!AF935</f>
        <v>58.322949574642792</v>
      </c>
      <c r="P937">
        <f t="shared" si="173"/>
        <v>0</v>
      </c>
      <c r="Q937">
        <f>PMTable!AG935</f>
        <v>12.745524542069091</v>
      </c>
      <c r="R937">
        <f t="shared" si="174"/>
        <v>1</v>
      </c>
      <c r="S937">
        <f>PMTable!AH935</f>
        <v>0</v>
      </c>
      <c r="T937">
        <f t="shared" si="175"/>
        <v>1</v>
      </c>
      <c r="V937">
        <v>932</v>
      </c>
      <c r="W937">
        <f>PMTable!O935</f>
        <v>0.75760413492258893</v>
      </c>
      <c r="X937">
        <f t="shared" si="176"/>
        <v>0</v>
      </c>
      <c r="Y937">
        <f>PMTable!P935</f>
        <v>0.86754983136493913</v>
      </c>
      <c r="Z937">
        <f t="shared" si="177"/>
        <v>0</v>
      </c>
      <c r="AA937">
        <f>PMTable!Q935</f>
        <v>0.96684144574973185</v>
      </c>
      <c r="AB937">
        <f t="shared" si="178"/>
        <v>0</v>
      </c>
      <c r="AC937">
        <f>PMTable!R935</f>
        <v>1</v>
      </c>
      <c r="AD937">
        <f t="shared" si="179"/>
        <v>0</v>
      </c>
    </row>
    <row r="938" spans="2:30" x14ac:dyDescent="0.25">
      <c r="B938">
        <v>933</v>
      </c>
      <c r="C938">
        <f>PMTable!W936</f>
        <v>2150</v>
      </c>
      <c r="D938">
        <f t="shared" si="168"/>
        <v>1</v>
      </c>
      <c r="E938">
        <f>PMTable!X936</f>
        <v>2800</v>
      </c>
      <c r="F938">
        <f t="shared" si="169"/>
        <v>1</v>
      </c>
      <c r="G938">
        <f>PMTable!Y936</f>
        <v>2200</v>
      </c>
      <c r="H938">
        <f t="shared" si="170"/>
        <v>1</v>
      </c>
      <c r="I938">
        <f>PMTable!Z936</f>
        <v>2500</v>
      </c>
      <c r="J938">
        <f t="shared" si="171"/>
        <v>1</v>
      </c>
      <c r="L938">
        <v>933</v>
      </c>
      <c r="M938">
        <f>PMTable!AE936</f>
        <v>96.339418580866692</v>
      </c>
      <c r="N938">
        <f t="shared" si="172"/>
        <v>0</v>
      </c>
      <c r="O938">
        <f>PMTable!AF936</f>
        <v>24</v>
      </c>
      <c r="P938">
        <f t="shared" si="173"/>
        <v>1</v>
      </c>
      <c r="Q938">
        <f>PMTable!AG936</f>
        <v>30.745803597880233</v>
      </c>
      <c r="R938">
        <f t="shared" si="174"/>
        <v>1</v>
      </c>
      <c r="S938">
        <f>PMTable!AH936</f>
        <v>0</v>
      </c>
      <c r="T938">
        <f t="shared" si="175"/>
        <v>1</v>
      </c>
      <c r="V938">
        <v>933</v>
      </c>
      <c r="W938">
        <f>PMTable!O936</f>
        <v>0.67863763189403559</v>
      </c>
      <c r="X938">
        <f t="shared" si="176"/>
        <v>1</v>
      </c>
      <c r="Y938">
        <f>PMTable!P936</f>
        <v>0.87849314007438306</v>
      </c>
      <c r="Z938">
        <f t="shared" si="177"/>
        <v>0</v>
      </c>
      <c r="AA938">
        <f>PMTable!Q936</f>
        <v>0.92573597044120404</v>
      </c>
      <c r="AB938">
        <f t="shared" si="178"/>
        <v>0</v>
      </c>
      <c r="AC938">
        <f>PMTable!R936</f>
        <v>1</v>
      </c>
      <c r="AD938">
        <f t="shared" si="179"/>
        <v>0</v>
      </c>
    </row>
    <row r="939" spans="2:30" x14ac:dyDescent="0.25">
      <c r="B939">
        <v>934</v>
      </c>
      <c r="C939">
        <f>PMTable!W937</f>
        <v>1700</v>
      </c>
      <c r="D939">
        <f t="shared" si="168"/>
        <v>1</v>
      </c>
      <c r="E939">
        <f>PMTable!X937</f>
        <v>4200</v>
      </c>
      <c r="F939">
        <f t="shared" si="169"/>
        <v>1</v>
      </c>
      <c r="G939">
        <f>PMTable!Y937</f>
        <v>4200</v>
      </c>
      <c r="H939">
        <f t="shared" si="170"/>
        <v>1</v>
      </c>
      <c r="I939">
        <f>PMTable!Z937</f>
        <v>2500</v>
      </c>
      <c r="J939">
        <f t="shared" si="171"/>
        <v>1</v>
      </c>
      <c r="L939">
        <v>934</v>
      </c>
      <c r="M939">
        <f>PMTable!AE937</f>
        <v>20</v>
      </c>
      <c r="N939">
        <f t="shared" si="172"/>
        <v>1</v>
      </c>
      <c r="O939">
        <f>PMTable!AF937</f>
        <v>62.524266951343556</v>
      </c>
      <c r="P939">
        <f t="shared" si="173"/>
        <v>0</v>
      </c>
      <c r="Q939">
        <f>PMTable!AG937</f>
        <v>67.831930225208524</v>
      </c>
      <c r="R939">
        <f t="shared" si="174"/>
        <v>0</v>
      </c>
      <c r="S939">
        <f>PMTable!AH937</f>
        <v>0</v>
      </c>
      <c r="T939">
        <f t="shared" si="175"/>
        <v>1</v>
      </c>
      <c r="V939">
        <v>934</v>
      </c>
      <c r="W939">
        <f>PMTable!O937</f>
        <v>0.77919453468278543</v>
      </c>
      <c r="X939">
        <f t="shared" si="176"/>
        <v>0</v>
      </c>
      <c r="Y939">
        <f>PMTable!P937</f>
        <v>0.87889708300110159</v>
      </c>
      <c r="Z939">
        <f t="shared" si="177"/>
        <v>0</v>
      </c>
      <c r="AA939">
        <f>PMTable!Q937</f>
        <v>0.820212487425097</v>
      </c>
      <c r="AB939">
        <f t="shared" si="178"/>
        <v>0</v>
      </c>
      <c r="AC939">
        <f>PMTable!R937</f>
        <v>1</v>
      </c>
      <c r="AD939">
        <f t="shared" si="179"/>
        <v>0</v>
      </c>
    </row>
    <row r="940" spans="2:30" x14ac:dyDescent="0.25">
      <c r="B940">
        <v>935</v>
      </c>
      <c r="C940">
        <f>PMTable!W938</f>
        <v>1400</v>
      </c>
      <c r="D940">
        <f t="shared" si="168"/>
        <v>1</v>
      </c>
      <c r="E940">
        <f>PMTable!X938</f>
        <v>3000</v>
      </c>
      <c r="F940">
        <f t="shared" si="169"/>
        <v>1</v>
      </c>
      <c r="G940">
        <f>PMTable!Y938</f>
        <v>1800</v>
      </c>
      <c r="H940">
        <f t="shared" si="170"/>
        <v>1</v>
      </c>
      <c r="I940">
        <f>PMTable!Z938</f>
        <v>3600</v>
      </c>
      <c r="J940">
        <f t="shared" si="171"/>
        <v>1</v>
      </c>
      <c r="L940">
        <v>935</v>
      </c>
      <c r="M940">
        <f>PMTable!AE938</f>
        <v>18.796364840067042</v>
      </c>
      <c r="N940">
        <f t="shared" si="172"/>
        <v>1</v>
      </c>
      <c r="O940">
        <f>PMTable!AF938</f>
        <v>46.03187151992433</v>
      </c>
      <c r="P940">
        <f t="shared" si="173"/>
        <v>1</v>
      </c>
      <c r="Q940">
        <f>PMTable!AG938</f>
        <v>17.512610358152607</v>
      </c>
      <c r="R940">
        <f t="shared" si="174"/>
        <v>1</v>
      </c>
      <c r="S940">
        <f>PMTable!AH938</f>
        <v>2</v>
      </c>
      <c r="T940">
        <f t="shared" si="175"/>
        <v>1</v>
      </c>
      <c r="V940">
        <v>935</v>
      </c>
      <c r="W940">
        <f>PMTable!O938</f>
        <v>0.82232604715952784</v>
      </c>
      <c r="X940">
        <f t="shared" si="176"/>
        <v>0</v>
      </c>
      <c r="Y940">
        <f>PMTable!P938</f>
        <v>0.91105963167461035</v>
      </c>
      <c r="Z940">
        <f t="shared" si="177"/>
        <v>0</v>
      </c>
      <c r="AA940">
        <f>PMTable!Q938</f>
        <v>0.95402955253065169</v>
      </c>
      <c r="AB940">
        <f t="shared" si="178"/>
        <v>0</v>
      </c>
      <c r="AC940">
        <f>PMTable!R938</f>
        <v>0.990090112830744</v>
      </c>
      <c r="AD940">
        <f t="shared" si="179"/>
        <v>0</v>
      </c>
    </row>
    <row r="941" spans="2:30" x14ac:dyDescent="0.25">
      <c r="B941">
        <v>936</v>
      </c>
      <c r="C941">
        <f>PMTable!W939</f>
        <v>950</v>
      </c>
      <c r="D941">
        <f t="shared" si="168"/>
        <v>1</v>
      </c>
      <c r="E941">
        <f>PMTable!X939</f>
        <v>3000</v>
      </c>
      <c r="F941">
        <f t="shared" si="169"/>
        <v>1</v>
      </c>
      <c r="G941">
        <f>PMTable!Y939</f>
        <v>2200</v>
      </c>
      <c r="H941">
        <f t="shared" si="170"/>
        <v>1</v>
      </c>
      <c r="I941">
        <f>PMTable!Z939</f>
        <v>2500</v>
      </c>
      <c r="J941">
        <f t="shared" si="171"/>
        <v>1</v>
      </c>
      <c r="L941">
        <v>936</v>
      </c>
      <c r="M941">
        <f>PMTable!AE939</f>
        <v>36.42381808962157</v>
      </c>
      <c r="N941">
        <f t="shared" si="172"/>
        <v>1</v>
      </c>
      <c r="O941">
        <f>PMTable!AF939</f>
        <v>33.329191603459357</v>
      </c>
      <c r="P941">
        <f t="shared" si="173"/>
        <v>1</v>
      </c>
      <c r="Q941">
        <f>PMTable!AG939</f>
        <v>28.395921406930221</v>
      </c>
      <c r="R941">
        <f t="shared" si="174"/>
        <v>1</v>
      </c>
      <c r="S941">
        <f>PMTable!AH939</f>
        <v>0</v>
      </c>
      <c r="T941">
        <f t="shared" si="175"/>
        <v>1</v>
      </c>
      <c r="V941">
        <v>936</v>
      </c>
      <c r="W941">
        <f>PMTable!O939</f>
        <v>0.86816439798670664</v>
      </c>
      <c r="X941">
        <f t="shared" si="176"/>
        <v>0</v>
      </c>
      <c r="Y941">
        <f>PMTable!P939</f>
        <v>0.87682085670915533</v>
      </c>
      <c r="Z941">
        <f t="shared" si="177"/>
        <v>0</v>
      </c>
      <c r="AA941">
        <f>PMTable!Q939</f>
        <v>0.91294944174039394</v>
      </c>
      <c r="AB941">
        <f t="shared" si="178"/>
        <v>0</v>
      </c>
      <c r="AC941">
        <f>PMTable!R939</f>
        <v>1</v>
      </c>
      <c r="AD941">
        <f t="shared" si="179"/>
        <v>0</v>
      </c>
    </row>
    <row r="942" spans="2:30" x14ac:dyDescent="0.25">
      <c r="B942">
        <v>937</v>
      </c>
      <c r="C942">
        <f>PMTable!W940</f>
        <v>2450</v>
      </c>
      <c r="D942">
        <f t="shared" si="168"/>
        <v>1</v>
      </c>
      <c r="E942">
        <f>PMTable!X940</f>
        <v>4000</v>
      </c>
      <c r="F942">
        <f t="shared" si="169"/>
        <v>1</v>
      </c>
      <c r="G942">
        <f>PMTable!Y940</f>
        <v>3000</v>
      </c>
      <c r="H942">
        <f t="shared" si="170"/>
        <v>1</v>
      </c>
      <c r="I942">
        <f>PMTable!Z940</f>
        <v>3600</v>
      </c>
      <c r="J942">
        <f t="shared" si="171"/>
        <v>1</v>
      </c>
      <c r="L942">
        <v>937</v>
      </c>
      <c r="M942">
        <f>PMTable!AE940</f>
        <v>55.967818535985813</v>
      </c>
      <c r="N942">
        <f t="shared" si="172"/>
        <v>0</v>
      </c>
      <c r="O942">
        <f>PMTable!AF940</f>
        <v>36</v>
      </c>
      <c r="P942">
        <f t="shared" si="173"/>
        <v>1</v>
      </c>
      <c r="Q942">
        <f>PMTable!AG940</f>
        <v>38.145598905498794</v>
      </c>
      <c r="R942">
        <f t="shared" si="174"/>
        <v>1</v>
      </c>
      <c r="S942">
        <f>PMTable!AH940</f>
        <v>4.3213380747485077</v>
      </c>
      <c r="T942">
        <f t="shared" si="175"/>
        <v>1</v>
      </c>
      <c r="V942">
        <v>937</v>
      </c>
      <c r="W942">
        <f>PMTable!O940</f>
        <v>0.66412967000822032</v>
      </c>
      <c r="X942">
        <f t="shared" si="176"/>
        <v>1</v>
      </c>
      <c r="Y942">
        <f>PMTable!P940</f>
        <v>0.81667943907924923</v>
      </c>
      <c r="Z942">
        <f t="shared" si="177"/>
        <v>0</v>
      </c>
      <c r="AA942">
        <f>PMTable!Q940</f>
        <v>0.83933067102737557</v>
      </c>
      <c r="AB942">
        <f t="shared" si="178"/>
        <v>0</v>
      </c>
      <c r="AC942">
        <f>PMTable!R940</f>
        <v>0.98633644527575637</v>
      </c>
      <c r="AD942">
        <f t="shared" si="179"/>
        <v>0</v>
      </c>
    </row>
    <row r="943" spans="2:30" x14ac:dyDescent="0.25">
      <c r="B943">
        <v>938</v>
      </c>
      <c r="C943">
        <f>PMTable!W941</f>
        <v>1700</v>
      </c>
      <c r="D943">
        <f t="shared" si="168"/>
        <v>1</v>
      </c>
      <c r="E943">
        <f>PMTable!X941</f>
        <v>4000</v>
      </c>
      <c r="F943">
        <f t="shared" si="169"/>
        <v>1</v>
      </c>
      <c r="G943">
        <f>PMTable!Y941</f>
        <v>2200</v>
      </c>
      <c r="H943">
        <f t="shared" si="170"/>
        <v>1</v>
      </c>
      <c r="I943">
        <f>PMTable!Z941</f>
        <v>4700</v>
      </c>
      <c r="J943">
        <f t="shared" si="171"/>
        <v>1</v>
      </c>
      <c r="L943">
        <v>938</v>
      </c>
      <c r="M943">
        <f>PMTable!AE941</f>
        <v>101.78327893605297</v>
      </c>
      <c r="N943">
        <f t="shared" si="172"/>
        <v>0</v>
      </c>
      <c r="O943">
        <f>PMTable!AF941</f>
        <v>36</v>
      </c>
      <c r="P943">
        <f t="shared" si="173"/>
        <v>1</v>
      </c>
      <c r="Q943">
        <f>PMTable!AG941</f>
        <v>29.29874910630414</v>
      </c>
      <c r="R943">
        <f t="shared" si="174"/>
        <v>1</v>
      </c>
      <c r="S943">
        <f>PMTable!AH941</f>
        <v>18.365320077553761</v>
      </c>
      <c r="T943">
        <f t="shared" si="175"/>
        <v>1</v>
      </c>
      <c r="V943">
        <v>938</v>
      </c>
      <c r="W943">
        <f>PMTable!O941</f>
        <v>0.72016177456286412</v>
      </c>
      <c r="X943">
        <f t="shared" si="176"/>
        <v>0</v>
      </c>
      <c r="Y943">
        <f>PMTable!P941</f>
        <v>0.87806064513640536</v>
      </c>
      <c r="Z943">
        <f t="shared" si="177"/>
        <v>0</v>
      </c>
      <c r="AA943">
        <f>PMTable!Q941</f>
        <v>0.91091150723290426</v>
      </c>
      <c r="AB943">
        <f t="shared" si="178"/>
        <v>0</v>
      </c>
      <c r="AC943">
        <f>PMTable!R941</f>
        <v>0.9603686437071407</v>
      </c>
      <c r="AD943">
        <f t="shared" si="179"/>
        <v>0</v>
      </c>
    </row>
    <row r="944" spans="2:30" x14ac:dyDescent="0.25">
      <c r="B944">
        <v>939</v>
      </c>
      <c r="C944">
        <f>PMTable!W942</f>
        <v>1400</v>
      </c>
      <c r="D944">
        <f t="shared" si="168"/>
        <v>1</v>
      </c>
      <c r="E944">
        <f>PMTable!X942</f>
        <v>2400</v>
      </c>
      <c r="F944">
        <f t="shared" si="169"/>
        <v>1</v>
      </c>
      <c r="G944">
        <f>PMTable!Y942</f>
        <v>1800</v>
      </c>
      <c r="H944">
        <f t="shared" si="170"/>
        <v>1</v>
      </c>
      <c r="I944">
        <f>PMTable!Z942</f>
        <v>3600</v>
      </c>
      <c r="J944">
        <f t="shared" si="171"/>
        <v>1</v>
      </c>
      <c r="L944">
        <v>939</v>
      </c>
      <c r="M944">
        <f>PMTable!AE942</f>
        <v>30.976424074049213</v>
      </c>
      <c r="N944">
        <f t="shared" si="172"/>
        <v>1</v>
      </c>
      <c r="O944">
        <f>PMTable!AF942</f>
        <v>27.616625841839632</v>
      </c>
      <c r="P944">
        <f t="shared" si="173"/>
        <v>1</v>
      </c>
      <c r="Q944">
        <f>PMTable!AG942</f>
        <v>18.108752467772394</v>
      </c>
      <c r="R944">
        <f t="shared" si="174"/>
        <v>1</v>
      </c>
      <c r="S944">
        <f>PMTable!AH942</f>
        <v>2</v>
      </c>
      <c r="T944">
        <f t="shared" si="175"/>
        <v>1</v>
      </c>
      <c r="V944">
        <v>939</v>
      </c>
      <c r="W944">
        <f>PMTable!O942</f>
        <v>0.82720152780787848</v>
      </c>
      <c r="X944">
        <f t="shared" si="176"/>
        <v>0</v>
      </c>
      <c r="Y944">
        <f>PMTable!P942</f>
        <v>0.90483202524941586</v>
      </c>
      <c r="Z944">
        <f t="shared" si="177"/>
        <v>0</v>
      </c>
      <c r="AA944">
        <f>PMTable!Q942</f>
        <v>0.94654956411589908</v>
      </c>
      <c r="AB944">
        <f t="shared" si="178"/>
        <v>0</v>
      </c>
      <c r="AC944">
        <f>PMTable!R942</f>
        <v>0.98784417813365011</v>
      </c>
      <c r="AD944">
        <f t="shared" si="179"/>
        <v>0</v>
      </c>
    </row>
    <row r="945" spans="2:30" x14ac:dyDescent="0.25">
      <c r="B945">
        <v>940</v>
      </c>
      <c r="C945">
        <f>PMTable!W943</f>
        <v>1850</v>
      </c>
      <c r="D945">
        <f t="shared" si="168"/>
        <v>1</v>
      </c>
      <c r="E945">
        <f>PMTable!X943</f>
        <v>2200</v>
      </c>
      <c r="F945">
        <f t="shared" si="169"/>
        <v>1</v>
      </c>
      <c r="G945">
        <f>PMTable!Y943</f>
        <v>1400</v>
      </c>
      <c r="H945">
        <f t="shared" si="170"/>
        <v>1</v>
      </c>
      <c r="I945">
        <f>PMTable!Z943</f>
        <v>5800</v>
      </c>
      <c r="J945">
        <f t="shared" si="171"/>
        <v>0</v>
      </c>
      <c r="L945">
        <v>940</v>
      </c>
      <c r="M945">
        <f>PMTable!AE943</f>
        <v>63.537719346531013</v>
      </c>
      <c r="N945">
        <f t="shared" si="172"/>
        <v>0</v>
      </c>
      <c r="O945">
        <f>PMTable!AF943</f>
        <v>25.2117461316987</v>
      </c>
      <c r="P945">
        <f t="shared" si="173"/>
        <v>1</v>
      </c>
      <c r="Q945">
        <f>PMTable!AG943</f>
        <v>8.1344135233594148</v>
      </c>
      <c r="R945">
        <f t="shared" si="174"/>
        <v>1</v>
      </c>
      <c r="S945">
        <f>PMTable!AH943</f>
        <v>14.745242032751104</v>
      </c>
      <c r="T945">
        <f t="shared" si="175"/>
        <v>1</v>
      </c>
      <c r="V945">
        <v>940</v>
      </c>
      <c r="W945">
        <f>PMTable!O943</f>
        <v>0.75252091668484944</v>
      </c>
      <c r="X945">
        <f t="shared" si="176"/>
        <v>0</v>
      </c>
      <c r="Y945">
        <f>PMTable!P943</f>
        <v>0.9029045042190369</v>
      </c>
      <c r="Z945">
        <f t="shared" si="177"/>
        <v>0</v>
      </c>
      <c r="AA945">
        <f>PMTable!Q943</f>
        <v>0.96930727503219305</v>
      </c>
      <c r="AB945">
        <f t="shared" si="178"/>
        <v>0</v>
      </c>
      <c r="AC945">
        <f>PMTable!R943</f>
        <v>0.95517440243324458</v>
      </c>
      <c r="AD945">
        <f t="shared" si="179"/>
        <v>0</v>
      </c>
    </row>
    <row r="946" spans="2:30" x14ac:dyDescent="0.25">
      <c r="B946">
        <v>941</v>
      </c>
      <c r="C946">
        <f>PMTable!W944</f>
        <v>2150</v>
      </c>
      <c r="D946">
        <f t="shared" si="168"/>
        <v>1</v>
      </c>
      <c r="E946">
        <f>PMTable!X944</f>
        <v>3200</v>
      </c>
      <c r="F946">
        <f t="shared" si="169"/>
        <v>1</v>
      </c>
      <c r="G946">
        <f>PMTable!Y944</f>
        <v>3400</v>
      </c>
      <c r="H946">
        <f t="shared" si="170"/>
        <v>1</v>
      </c>
      <c r="I946">
        <f>PMTable!Z944</f>
        <v>3600</v>
      </c>
      <c r="J946">
        <f t="shared" si="171"/>
        <v>1</v>
      </c>
      <c r="L946">
        <v>941</v>
      </c>
      <c r="M946">
        <f>PMTable!AE944</f>
        <v>68.855232583584097</v>
      </c>
      <c r="N946">
        <f t="shared" si="172"/>
        <v>0</v>
      </c>
      <c r="O946">
        <f>PMTable!AF944</f>
        <v>28</v>
      </c>
      <c r="P946">
        <f t="shared" si="173"/>
        <v>1</v>
      </c>
      <c r="Q946">
        <f>PMTable!AG944</f>
        <v>79.714667738795043</v>
      </c>
      <c r="R946">
        <f t="shared" si="174"/>
        <v>0</v>
      </c>
      <c r="S946">
        <f>PMTable!AH944</f>
        <v>3.2041508731927495</v>
      </c>
      <c r="T946">
        <f t="shared" si="175"/>
        <v>1</v>
      </c>
      <c r="V946">
        <v>941</v>
      </c>
      <c r="W946">
        <f>PMTable!O944</f>
        <v>0.69621618038583266</v>
      </c>
      <c r="X946">
        <f t="shared" si="176"/>
        <v>1</v>
      </c>
      <c r="Y946">
        <f>PMTable!P944</f>
        <v>0.90759346634394356</v>
      </c>
      <c r="Z946">
        <f t="shared" si="177"/>
        <v>0</v>
      </c>
      <c r="AA946">
        <f>PMTable!Q944</f>
        <v>0.84609291736737002</v>
      </c>
      <c r="AB946">
        <f t="shared" si="178"/>
        <v>0</v>
      </c>
      <c r="AC946">
        <f>PMTable!R944</f>
        <v>0.98820931754392283</v>
      </c>
      <c r="AD946">
        <f t="shared" si="179"/>
        <v>0</v>
      </c>
    </row>
    <row r="947" spans="2:30" x14ac:dyDescent="0.25">
      <c r="B947">
        <v>942</v>
      </c>
      <c r="C947">
        <f>PMTable!W945</f>
        <v>2300</v>
      </c>
      <c r="D947">
        <f t="shared" si="168"/>
        <v>1</v>
      </c>
      <c r="E947">
        <f>PMTable!X945</f>
        <v>2600</v>
      </c>
      <c r="F947">
        <f t="shared" si="169"/>
        <v>1</v>
      </c>
      <c r="G947">
        <f>PMTable!Y945</f>
        <v>2200</v>
      </c>
      <c r="H947">
        <f t="shared" si="170"/>
        <v>1</v>
      </c>
      <c r="I947">
        <f>PMTable!Z945</f>
        <v>2500</v>
      </c>
      <c r="J947">
        <f t="shared" si="171"/>
        <v>1</v>
      </c>
      <c r="L947">
        <v>942</v>
      </c>
      <c r="M947">
        <f>PMTable!AE945</f>
        <v>109.93348196601072</v>
      </c>
      <c r="N947">
        <f t="shared" si="172"/>
        <v>0</v>
      </c>
      <c r="O947">
        <f>PMTable!AF945</f>
        <v>38.735221355418666</v>
      </c>
      <c r="P947">
        <f t="shared" si="173"/>
        <v>1</v>
      </c>
      <c r="Q947">
        <f>PMTable!AG945</f>
        <v>35.798774499692328</v>
      </c>
      <c r="R947">
        <f t="shared" si="174"/>
        <v>1</v>
      </c>
      <c r="S947">
        <f>PMTable!AH945</f>
        <v>0</v>
      </c>
      <c r="T947">
        <f t="shared" si="175"/>
        <v>1</v>
      </c>
      <c r="V947">
        <v>942</v>
      </c>
      <c r="W947">
        <f>PMTable!O945</f>
        <v>0.58367248850058617</v>
      </c>
      <c r="X947">
        <f t="shared" si="176"/>
        <v>1</v>
      </c>
      <c r="Y947">
        <f>PMTable!P945</f>
        <v>0.91262255065075204</v>
      </c>
      <c r="Z947">
        <f t="shared" si="177"/>
        <v>0</v>
      </c>
      <c r="AA947">
        <f>PMTable!Q945</f>
        <v>0.90909545415140447</v>
      </c>
      <c r="AB947">
        <f t="shared" si="178"/>
        <v>0</v>
      </c>
      <c r="AC947">
        <f>PMTable!R945</f>
        <v>1</v>
      </c>
      <c r="AD947">
        <f t="shared" si="179"/>
        <v>0</v>
      </c>
    </row>
    <row r="948" spans="2:30" x14ac:dyDescent="0.25">
      <c r="B948">
        <v>943</v>
      </c>
      <c r="C948">
        <f>PMTable!W946</f>
        <v>2300</v>
      </c>
      <c r="D948">
        <f t="shared" si="168"/>
        <v>1</v>
      </c>
      <c r="E948">
        <f>PMTable!X946</f>
        <v>2200</v>
      </c>
      <c r="F948">
        <f t="shared" si="169"/>
        <v>1</v>
      </c>
      <c r="G948">
        <f>PMTable!Y946</f>
        <v>3000</v>
      </c>
      <c r="H948">
        <f t="shared" si="170"/>
        <v>1</v>
      </c>
      <c r="I948">
        <f>PMTable!Z946</f>
        <v>2500</v>
      </c>
      <c r="J948">
        <f t="shared" si="171"/>
        <v>1</v>
      </c>
      <c r="L948">
        <v>943</v>
      </c>
      <c r="M948">
        <f>PMTable!AE946</f>
        <v>73.555187577254515</v>
      </c>
      <c r="N948">
        <f t="shared" si="172"/>
        <v>0</v>
      </c>
      <c r="O948">
        <f>PMTable!AF946</f>
        <v>39.801164635329393</v>
      </c>
      <c r="P948">
        <f t="shared" si="173"/>
        <v>1</v>
      </c>
      <c r="Q948">
        <f>PMTable!AG946</f>
        <v>78.011097611240402</v>
      </c>
      <c r="R948">
        <f t="shared" si="174"/>
        <v>0</v>
      </c>
      <c r="S948">
        <f>PMTable!AH946</f>
        <v>0</v>
      </c>
      <c r="T948">
        <f t="shared" si="175"/>
        <v>1</v>
      </c>
      <c r="V948">
        <v>943</v>
      </c>
      <c r="W948">
        <f>PMTable!O946</f>
        <v>0.69022144484702941</v>
      </c>
      <c r="X948">
        <f t="shared" si="176"/>
        <v>1</v>
      </c>
      <c r="Y948">
        <f>PMTable!P946</f>
        <v>0.9168269530022719</v>
      </c>
      <c r="Z948">
        <f t="shared" si="177"/>
        <v>0</v>
      </c>
      <c r="AA948">
        <f>PMTable!Q946</f>
        <v>0.83348931421708072</v>
      </c>
      <c r="AB948">
        <f t="shared" si="178"/>
        <v>0</v>
      </c>
      <c r="AC948">
        <f>PMTable!R946</f>
        <v>1</v>
      </c>
      <c r="AD948">
        <f t="shared" si="179"/>
        <v>0</v>
      </c>
    </row>
    <row r="949" spans="2:30" x14ac:dyDescent="0.25">
      <c r="B949">
        <v>944</v>
      </c>
      <c r="C949">
        <f>PMTable!W947</f>
        <v>1400</v>
      </c>
      <c r="D949">
        <f t="shared" si="168"/>
        <v>1</v>
      </c>
      <c r="E949">
        <f>PMTable!X947</f>
        <v>2600</v>
      </c>
      <c r="F949">
        <f t="shared" si="169"/>
        <v>1</v>
      </c>
      <c r="G949">
        <f>PMTable!Y947</f>
        <v>1800</v>
      </c>
      <c r="H949">
        <f t="shared" si="170"/>
        <v>1</v>
      </c>
      <c r="I949">
        <f>PMTable!Z947</f>
        <v>3600</v>
      </c>
      <c r="J949">
        <f t="shared" si="171"/>
        <v>1</v>
      </c>
      <c r="L949">
        <v>944</v>
      </c>
      <c r="M949">
        <f>PMTable!AE947</f>
        <v>16</v>
      </c>
      <c r="N949">
        <f t="shared" si="172"/>
        <v>1</v>
      </c>
      <c r="O949">
        <f>PMTable!AF947</f>
        <v>22.078501490737647</v>
      </c>
      <c r="P949">
        <f t="shared" si="173"/>
        <v>1</v>
      </c>
      <c r="Q949">
        <f>PMTable!AG947</f>
        <v>15.287076337258629</v>
      </c>
      <c r="R949">
        <f t="shared" si="174"/>
        <v>1</v>
      </c>
      <c r="S949">
        <f>PMTable!AH947</f>
        <v>4.1018604347480068</v>
      </c>
      <c r="T949">
        <f t="shared" si="175"/>
        <v>1</v>
      </c>
      <c r="V949">
        <v>944</v>
      </c>
      <c r="W949">
        <f>PMTable!O947</f>
        <v>0.85180538999842115</v>
      </c>
      <c r="X949">
        <f t="shared" si="176"/>
        <v>0</v>
      </c>
      <c r="Y949">
        <f>PMTable!P947</f>
        <v>0.88538653766247</v>
      </c>
      <c r="Z949">
        <f t="shared" si="177"/>
        <v>0</v>
      </c>
      <c r="AA949">
        <f>PMTable!Q947</f>
        <v>0.9619924589353297</v>
      </c>
      <c r="AB949">
        <f t="shared" si="178"/>
        <v>0</v>
      </c>
      <c r="AC949">
        <f>PMTable!R947</f>
        <v>0.98479635811794586</v>
      </c>
      <c r="AD949">
        <f t="shared" si="179"/>
        <v>0</v>
      </c>
    </row>
    <row r="950" spans="2:30" x14ac:dyDescent="0.25">
      <c r="B950">
        <v>945</v>
      </c>
      <c r="C950">
        <f>PMTable!W948</f>
        <v>1400</v>
      </c>
      <c r="D950">
        <f t="shared" si="168"/>
        <v>1</v>
      </c>
      <c r="E950">
        <f>PMTable!X948</f>
        <v>2600</v>
      </c>
      <c r="F950">
        <f t="shared" si="169"/>
        <v>1</v>
      </c>
      <c r="G950">
        <f>PMTable!Y948</f>
        <v>3000</v>
      </c>
      <c r="H950">
        <f t="shared" si="170"/>
        <v>1</v>
      </c>
      <c r="I950">
        <f>PMTable!Z948</f>
        <v>4700</v>
      </c>
      <c r="J950">
        <f t="shared" si="171"/>
        <v>1</v>
      </c>
      <c r="L950">
        <v>945</v>
      </c>
      <c r="M950">
        <f>PMTable!AE948</f>
        <v>47.61504193059222</v>
      </c>
      <c r="N950">
        <f t="shared" si="172"/>
        <v>1</v>
      </c>
      <c r="O950">
        <f>PMTable!AF948</f>
        <v>34.896764104109209</v>
      </c>
      <c r="P950">
        <f t="shared" si="173"/>
        <v>1</v>
      </c>
      <c r="Q950">
        <f>PMTable!AG948</f>
        <v>65.770039326259095</v>
      </c>
      <c r="R950">
        <f t="shared" si="174"/>
        <v>0</v>
      </c>
      <c r="S950">
        <f>PMTable!AH948</f>
        <v>14.021632064357405</v>
      </c>
      <c r="T950">
        <f t="shared" si="175"/>
        <v>1</v>
      </c>
      <c r="V950">
        <v>945</v>
      </c>
      <c r="W950">
        <f>PMTable!O948</f>
        <v>0.79282226737015693</v>
      </c>
      <c r="X950">
        <f t="shared" si="176"/>
        <v>0</v>
      </c>
      <c r="Y950">
        <f>PMTable!P948</f>
        <v>0.89709106745808809</v>
      </c>
      <c r="Z950">
        <f t="shared" si="177"/>
        <v>0</v>
      </c>
      <c r="AA950">
        <f>PMTable!Q948</f>
        <v>0.8458342774292662</v>
      </c>
      <c r="AB950">
        <f t="shared" si="178"/>
        <v>0</v>
      </c>
      <c r="AC950">
        <f>PMTable!R948</f>
        <v>0.96759077905277546</v>
      </c>
      <c r="AD950">
        <f t="shared" si="179"/>
        <v>0</v>
      </c>
    </row>
    <row r="951" spans="2:30" x14ac:dyDescent="0.25">
      <c r="B951">
        <v>946</v>
      </c>
      <c r="C951">
        <f>PMTable!W949</f>
        <v>2300</v>
      </c>
      <c r="D951">
        <f t="shared" si="168"/>
        <v>1</v>
      </c>
      <c r="E951">
        <f>PMTable!X949</f>
        <v>3200</v>
      </c>
      <c r="F951">
        <f t="shared" si="169"/>
        <v>1</v>
      </c>
      <c r="G951">
        <f>PMTable!Y949</f>
        <v>2600</v>
      </c>
      <c r="H951">
        <f t="shared" si="170"/>
        <v>1</v>
      </c>
      <c r="I951">
        <f>PMTable!Z949</f>
        <v>3600</v>
      </c>
      <c r="J951">
        <f t="shared" si="171"/>
        <v>1</v>
      </c>
      <c r="L951">
        <v>946</v>
      </c>
      <c r="M951">
        <f>PMTable!AE949</f>
        <v>28</v>
      </c>
      <c r="N951">
        <f t="shared" si="172"/>
        <v>1</v>
      </c>
      <c r="O951">
        <f>PMTable!AF949</f>
        <v>43.303655839930997</v>
      </c>
      <c r="P951">
        <f t="shared" si="173"/>
        <v>1</v>
      </c>
      <c r="Q951">
        <f>PMTable!AG949</f>
        <v>40.618409651159801</v>
      </c>
      <c r="R951">
        <f t="shared" si="174"/>
        <v>1</v>
      </c>
      <c r="S951">
        <f>PMTable!AH949</f>
        <v>2.9685083016573501</v>
      </c>
      <c r="T951">
        <f t="shared" si="175"/>
        <v>1</v>
      </c>
      <c r="V951">
        <v>946</v>
      </c>
      <c r="W951">
        <f>PMTable!O949</f>
        <v>0.68978426150009953</v>
      </c>
      <c r="X951">
        <f t="shared" si="176"/>
        <v>1</v>
      </c>
      <c r="Y951">
        <f>PMTable!P949</f>
        <v>0.90954559821523095</v>
      </c>
      <c r="Z951">
        <f t="shared" si="177"/>
        <v>0</v>
      </c>
      <c r="AA951">
        <f>PMTable!Q949</f>
        <v>0.88345650950973864</v>
      </c>
      <c r="AB951">
        <f t="shared" si="178"/>
        <v>0</v>
      </c>
      <c r="AC951">
        <f>PMTable!R949</f>
        <v>0.98978645036394797</v>
      </c>
      <c r="AD951">
        <f t="shared" si="179"/>
        <v>0</v>
      </c>
    </row>
    <row r="952" spans="2:30" x14ac:dyDescent="0.25">
      <c r="B952">
        <v>947</v>
      </c>
      <c r="C952">
        <f>PMTable!W950</f>
        <v>1400</v>
      </c>
      <c r="D952">
        <f t="shared" si="168"/>
        <v>1</v>
      </c>
      <c r="E952">
        <f>PMTable!X950</f>
        <v>1600</v>
      </c>
      <c r="F952">
        <f t="shared" si="169"/>
        <v>1</v>
      </c>
      <c r="G952">
        <f>PMTable!Y950</f>
        <v>2200</v>
      </c>
      <c r="H952">
        <f t="shared" si="170"/>
        <v>1</v>
      </c>
      <c r="I952">
        <f>PMTable!Z950</f>
        <v>2500</v>
      </c>
      <c r="J952">
        <f t="shared" si="171"/>
        <v>1</v>
      </c>
      <c r="L952">
        <v>947</v>
      </c>
      <c r="M952">
        <f>PMTable!AE950</f>
        <v>53.412535221241733</v>
      </c>
      <c r="N952">
        <f t="shared" si="172"/>
        <v>1</v>
      </c>
      <c r="O952">
        <f>PMTable!AF950</f>
        <v>17.315862373080776</v>
      </c>
      <c r="P952">
        <f t="shared" si="173"/>
        <v>1</v>
      </c>
      <c r="Q952">
        <f>PMTable!AG950</f>
        <v>28.813230562212304</v>
      </c>
      <c r="R952">
        <f t="shared" si="174"/>
        <v>1</v>
      </c>
      <c r="S952">
        <f>PMTable!AH950</f>
        <v>0</v>
      </c>
      <c r="T952">
        <f t="shared" si="175"/>
        <v>1</v>
      </c>
      <c r="V952">
        <v>947</v>
      </c>
      <c r="W952">
        <f>PMTable!O950</f>
        <v>0.78723724161587993</v>
      </c>
      <c r="X952">
        <f t="shared" si="176"/>
        <v>0</v>
      </c>
      <c r="Y952">
        <f>PMTable!P950</f>
        <v>0.95205151952343181</v>
      </c>
      <c r="Z952">
        <f t="shared" si="177"/>
        <v>0</v>
      </c>
      <c r="AA952">
        <f>PMTable!Q950</f>
        <v>0.93033397736112133</v>
      </c>
      <c r="AB952">
        <f t="shared" si="178"/>
        <v>0</v>
      </c>
      <c r="AC952">
        <f>PMTable!R950</f>
        <v>1</v>
      </c>
      <c r="AD952">
        <f t="shared" si="179"/>
        <v>0</v>
      </c>
    </row>
    <row r="953" spans="2:30" x14ac:dyDescent="0.25">
      <c r="B953">
        <v>948</v>
      </c>
      <c r="C953">
        <f>PMTable!W951</f>
        <v>2150</v>
      </c>
      <c r="D953">
        <f t="shared" si="168"/>
        <v>1</v>
      </c>
      <c r="E953">
        <f>PMTable!X951</f>
        <v>1600</v>
      </c>
      <c r="F953">
        <f t="shared" si="169"/>
        <v>1</v>
      </c>
      <c r="G953">
        <f>PMTable!Y951</f>
        <v>2600</v>
      </c>
      <c r="H953">
        <f t="shared" si="170"/>
        <v>1</v>
      </c>
      <c r="I953">
        <f>PMTable!Z951</f>
        <v>4700</v>
      </c>
      <c r="J953">
        <f t="shared" si="171"/>
        <v>1</v>
      </c>
      <c r="L953">
        <v>948</v>
      </c>
      <c r="M953">
        <f>PMTable!AE951</f>
        <v>101.29891202654511</v>
      </c>
      <c r="N953">
        <f t="shared" si="172"/>
        <v>0</v>
      </c>
      <c r="O953">
        <f>PMTable!AF951</f>
        <v>22.700959330861803</v>
      </c>
      <c r="P953">
        <f t="shared" si="173"/>
        <v>1</v>
      </c>
      <c r="Q953">
        <f>PMTable!AG951</f>
        <v>35.660424282362257</v>
      </c>
      <c r="R953">
        <f t="shared" si="174"/>
        <v>1</v>
      </c>
      <c r="S953">
        <f>PMTable!AH951</f>
        <v>4</v>
      </c>
      <c r="T953">
        <f t="shared" si="175"/>
        <v>1</v>
      </c>
      <c r="V953">
        <v>948</v>
      </c>
      <c r="W953">
        <f>PMTable!O951</f>
        <v>0.64432245914589792</v>
      </c>
      <c r="X953">
        <f t="shared" si="176"/>
        <v>1</v>
      </c>
      <c r="Y953">
        <f>PMTable!P951</f>
        <v>0.94373888846450649</v>
      </c>
      <c r="Z953">
        <f t="shared" si="177"/>
        <v>0</v>
      </c>
      <c r="AA953">
        <f>PMTable!Q951</f>
        <v>0.88973245060213313</v>
      </c>
      <c r="AB953">
        <f t="shared" si="178"/>
        <v>0</v>
      </c>
      <c r="AC953">
        <f>PMTable!R951</f>
        <v>0.98318673841889437</v>
      </c>
      <c r="AD953">
        <f t="shared" si="179"/>
        <v>0</v>
      </c>
    </row>
    <row r="954" spans="2:30" x14ac:dyDescent="0.25">
      <c r="B954">
        <v>949</v>
      </c>
      <c r="C954">
        <f>PMTable!W952</f>
        <v>2450</v>
      </c>
      <c r="D954">
        <f t="shared" si="168"/>
        <v>1</v>
      </c>
      <c r="E954">
        <f>PMTable!X952</f>
        <v>1600</v>
      </c>
      <c r="F954">
        <f t="shared" si="169"/>
        <v>1</v>
      </c>
      <c r="G954">
        <f>PMTable!Y952</f>
        <v>1800</v>
      </c>
      <c r="H954">
        <f t="shared" si="170"/>
        <v>1</v>
      </c>
      <c r="I954">
        <f>PMTable!Z952</f>
        <v>4700</v>
      </c>
      <c r="J954">
        <f t="shared" si="171"/>
        <v>1</v>
      </c>
      <c r="L954">
        <v>949</v>
      </c>
      <c r="M954">
        <f>PMTable!AE952</f>
        <v>40.878911105814538</v>
      </c>
      <c r="N954">
        <f t="shared" si="172"/>
        <v>1</v>
      </c>
      <c r="O954">
        <f>PMTable!AF952</f>
        <v>22.343330616755008</v>
      </c>
      <c r="P954">
        <f t="shared" si="173"/>
        <v>1</v>
      </c>
      <c r="Q954">
        <f>PMTable!AG952</f>
        <v>25.460143352271924</v>
      </c>
      <c r="R954">
        <f t="shared" si="174"/>
        <v>1</v>
      </c>
      <c r="S954">
        <f>PMTable!AH952</f>
        <v>12.613992184570987</v>
      </c>
      <c r="T954">
        <f t="shared" si="175"/>
        <v>1</v>
      </c>
      <c r="V954">
        <v>949</v>
      </c>
      <c r="W954">
        <f>PMTable!O952</f>
        <v>0.66345051330695404</v>
      </c>
      <c r="X954">
        <f t="shared" si="176"/>
        <v>1</v>
      </c>
      <c r="Y954">
        <f>PMTable!P952</f>
        <v>0.94250918528572258</v>
      </c>
      <c r="Z954">
        <f t="shared" si="177"/>
        <v>0</v>
      </c>
      <c r="AA954">
        <f>PMTable!Q952</f>
        <v>0.93829469813231914</v>
      </c>
      <c r="AB954">
        <f t="shared" si="178"/>
        <v>0</v>
      </c>
      <c r="AC954">
        <f>PMTable!R952</f>
        <v>0.96763873481705198</v>
      </c>
      <c r="AD954">
        <f t="shared" si="179"/>
        <v>0</v>
      </c>
    </row>
    <row r="955" spans="2:30" x14ac:dyDescent="0.25">
      <c r="B955">
        <v>950</v>
      </c>
      <c r="C955">
        <f>PMTable!W953</f>
        <v>1550</v>
      </c>
      <c r="D955">
        <f t="shared" si="168"/>
        <v>1</v>
      </c>
      <c r="E955">
        <f>PMTable!X953</f>
        <v>3000</v>
      </c>
      <c r="F955">
        <f t="shared" si="169"/>
        <v>1</v>
      </c>
      <c r="G955">
        <f>PMTable!Y953</f>
        <v>3000</v>
      </c>
      <c r="H955">
        <f t="shared" si="170"/>
        <v>1</v>
      </c>
      <c r="I955">
        <f>PMTable!Z953</f>
        <v>3600</v>
      </c>
      <c r="J955">
        <f t="shared" si="171"/>
        <v>1</v>
      </c>
      <c r="L955">
        <v>950</v>
      </c>
      <c r="M955">
        <f>PMTable!AE953</f>
        <v>68.523124995806441</v>
      </c>
      <c r="N955">
        <f t="shared" si="172"/>
        <v>0</v>
      </c>
      <c r="O955">
        <f>PMTable!AF953</f>
        <v>26</v>
      </c>
      <c r="P955">
        <f t="shared" si="173"/>
        <v>1</v>
      </c>
      <c r="Q955">
        <f>PMTable!AG953</f>
        <v>40.297641748062922</v>
      </c>
      <c r="R955">
        <f t="shared" si="174"/>
        <v>1</v>
      </c>
      <c r="S955">
        <f>PMTable!AH953</f>
        <v>6.4182971773003912</v>
      </c>
      <c r="T955">
        <f t="shared" si="175"/>
        <v>1</v>
      </c>
      <c r="V955">
        <v>950</v>
      </c>
      <c r="W955">
        <f>PMTable!O953</f>
        <v>0.76686766843595378</v>
      </c>
      <c r="X955">
        <f t="shared" si="176"/>
        <v>0</v>
      </c>
      <c r="Y955">
        <f>PMTable!P953</f>
        <v>0.85293530426038855</v>
      </c>
      <c r="Z955">
        <f t="shared" si="177"/>
        <v>0</v>
      </c>
      <c r="AA955">
        <f>PMTable!Q953</f>
        <v>0.83639372210955909</v>
      </c>
      <c r="AB955">
        <f t="shared" si="178"/>
        <v>0</v>
      </c>
      <c r="AC955">
        <f>PMTable!R953</f>
        <v>0.98543374344057499</v>
      </c>
      <c r="AD955">
        <f t="shared" si="179"/>
        <v>0</v>
      </c>
    </row>
    <row r="956" spans="2:30" x14ac:dyDescent="0.25">
      <c r="B956">
        <v>951</v>
      </c>
      <c r="C956">
        <f>PMTable!W954</f>
        <v>1550</v>
      </c>
      <c r="D956">
        <f t="shared" si="168"/>
        <v>1</v>
      </c>
      <c r="E956">
        <f>PMTable!X954</f>
        <v>3400</v>
      </c>
      <c r="F956">
        <f t="shared" si="169"/>
        <v>1</v>
      </c>
      <c r="G956">
        <f>PMTable!Y954</f>
        <v>1800</v>
      </c>
      <c r="H956">
        <f t="shared" si="170"/>
        <v>1</v>
      </c>
      <c r="I956">
        <f>PMTable!Z954</f>
        <v>2500</v>
      </c>
      <c r="J956">
        <f t="shared" si="171"/>
        <v>1</v>
      </c>
      <c r="L956">
        <v>951</v>
      </c>
      <c r="M956">
        <f>PMTable!AE954</f>
        <v>51.252729020815245</v>
      </c>
      <c r="N956">
        <f t="shared" si="172"/>
        <v>1</v>
      </c>
      <c r="O956">
        <f>PMTable!AF954</f>
        <v>101.0843131241303</v>
      </c>
      <c r="P956">
        <f t="shared" si="173"/>
        <v>0</v>
      </c>
      <c r="Q956">
        <f>PMTable!AG954</f>
        <v>27.103350970132489</v>
      </c>
      <c r="R956">
        <f t="shared" si="174"/>
        <v>1</v>
      </c>
      <c r="S956">
        <f>PMTable!AH954</f>
        <v>0</v>
      </c>
      <c r="T956">
        <f t="shared" si="175"/>
        <v>1</v>
      </c>
      <c r="V956">
        <v>951</v>
      </c>
      <c r="W956">
        <f>PMTable!O954</f>
        <v>0.7775069649787022</v>
      </c>
      <c r="X956">
        <f t="shared" si="176"/>
        <v>0</v>
      </c>
      <c r="Y956">
        <f>PMTable!P954</f>
        <v>0.81527121983833728</v>
      </c>
      <c r="Z956">
        <f t="shared" si="177"/>
        <v>0</v>
      </c>
      <c r="AA956">
        <f>PMTable!Q954</f>
        <v>0.93694364623609072</v>
      </c>
      <c r="AB956">
        <f t="shared" si="178"/>
        <v>0</v>
      </c>
      <c r="AC956">
        <f>PMTable!R954</f>
        <v>1</v>
      </c>
      <c r="AD956">
        <f t="shared" si="179"/>
        <v>0</v>
      </c>
    </row>
    <row r="957" spans="2:30" x14ac:dyDescent="0.25">
      <c r="B957">
        <v>952</v>
      </c>
      <c r="C957">
        <f>PMTable!W955</f>
        <v>2600</v>
      </c>
      <c r="D957">
        <f t="shared" si="168"/>
        <v>1</v>
      </c>
      <c r="E957">
        <f>PMTable!X955</f>
        <v>3400</v>
      </c>
      <c r="F957">
        <f t="shared" si="169"/>
        <v>1</v>
      </c>
      <c r="G957">
        <f>PMTable!Y955</f>
        <v>3000</v>
      </c>
      <c r="H957">
        <f t="shared" si="170"/>
        <v>1</v>
      </c>
      <c r="I957">
        <f>PMTable!Z955</f>
        <v>2500</v>
      </c>
      <c r="J957">
        <f t="shared" si="171"/>
        <v>1</v>
      </c>
      <c r="L957">
        <v>952</v>
      </c>
      <c r="M957">
        <f>PMTable!AE955</f>
        <v>195.97208898506835</v>
      </c>
      <c r="N957">
        <f t="shared" si="172"/>
        <v>0</v>
      </c>
      <c r="O957">
        <f>PMTable!AF955</f>
        <v>58.040679433844666</v>
      </c>
      <c r="P957">
        <f t="shared" si="173"/>
        <v>0</v>
      </c>
      <c r="Q957">
        <f>PMTable!AG955</f>
        <v>22.832231326914773</v>
      </c>
      <c r="R957">
        <f t="shared" si="174"/>
        <v>1</v>
      </c>
      <c r="S957">
        <f>PMTable!AH955</f>
        <v>0</v>
      </c>
      <c r="T957">
        <f t="shared" si="175"/>
        <v>1</v>
      </c>
      <c r="V957">
        <v>952</v>
      </c>
      <c r="W957">
        <f>PMTable!O955</f>
        <v>0.46980243023263157</v>
      </c>
      <c r="X957">
        <f t="shared" si="176"/>
        <v>1</v>
      </c>
      <c r="Y957">
        <f>PMTable!P955</f>
        <v>0.79027565068591654</v>
      </c>
      <c r="Z957">
        <f t="shared" si="177"/>
        <v>0</v>
      </c>
      <c r="AA957">
        <f>PMTable!Q955</f>
        <v>0.87291133094972251</v>
      </c>
      <c r="AB957">
        <f t="shared" si="178"/>
        <v>0</v>
      </c>
      <c r="AC957">
        <f>PMTable!R955</f>
        <v>1</v>
      </c>
      <c r="AD957">
        <f t="shared" si="179"/>
        <v>0</v>
      </c>
    </row>
    <row r="958" spans="2:30" x14ac:dyDescent="0.25">
      <c r="B958">
        <v>953</v>
      </c>
      <c r="C958">
        <f>PMTable!W956</f>
        <v>1850</v>
      </c>
      <c r="D958">
        <f t="shared" si="168"/>
        <v>1</v>
      </c>
      <c r="E958">
        <f>PMTable!X956</f>
        <v>2000</v>
      </c>
      <c r="F958">
        <f t="shared" si="169"/>
        <v>1</v>
      </c>
      <c r="G958">
        <f>PMTable!Y956</f>
        <v>3400</v>
      </c>
      <c r="H958">
        <f t="shared" si="170"/>
        <v>1</v>
      </c>
      <c r="I958">
        <f>PMTable!Z956</f>
        <v>2500</v>
      </c>
      <c r="J958">
        <f t="shared" si="171"/>
        <v>1</v>
      </c>
      <c r="L958">
        <v>953</v>
      </c>
      <c r="M958">
        <f>PMTable!AE956</f>
        <v>23.86787963185138</v>
      </c>
      <c r="N958">
        <f t="shared" si="172"/>
        <v>1</v>
      </c>
      <c r="O958">
        <f>PMTable!AF956</f>
        <v>32.040369308859752</v>
      </c>
      <c r="P958">
        <f t="shared" si="173"/>
        <v>1</v>
      </c>
      <c r="Q958">
        <f>PMTable!AG956</f>
        <v>37.683486562588328</v>
      </c>
      <c r="R958">
        <f t="shared" si="174"/>
        <v>1</v>
      </c>
      <c r="S958">
        <f>PMTable!AH956</f>
        <v>0</v>
      </c>
      <c r="T958">
        <f t="shared" si="175"/>
        <v>1</v>
      </c>
      <c r="V958">
        <v>953</v>
      </c>
      <c r="W958">
        <f>PMTable!O956</f>
        <v>0.76061055943433664</v>
      </c>
      <c r="X958">
        <f t="shared" si="176"/>
        <v>0</v>
      </c>
      <c r="Y958">
        <f>PMTable!P956</f>
        <v>0.92109697787319333</v>
      </c>
      <c r="Z958">
        <f t="shared" si="177"/>
        <v>0</v>
      </c>
      <c r="AA958">
        <f>PMTable!Q956</f>
        <v>0.90287293603719021</v>
      </c>
      <c r="AB958">
        <f t="shared" si="178"/>
        <v>0</v>
      </c>
      <c r="AC958">
        <f>PMTable!R956</f>
        <v>1</v>
      </c>
      <c r="AD958">
        <f t="shared" si="179"/>
        <v>0</v>
      </c>
    </row>
    <row r="959" spans="2:30" x14ac:dyDescent="0.25">
      <c r="B959">
        <v>954</v>
      </c>
      <c r="C959">
        <f>PMTable!W957</f>
        <v>1700</v>
      </c>
      <c r="D959">
        <f t="shared" si="168"/>
        <v>1</v>
      </c>
      <c r="E959">
        <f>PMTable!X957</f>
        <v>2000</v>
      </c>
      <c r="F959">
        <f t="shared" si="169"/>
        <v>1</v>
      </c>
      <c r="G959">
        <f>PMTable!Y957</f>
        <v>3400</v>
      </c>
      <c r="H959">
        <f t="shared" si="170"/>
        <v>1</v>
      </c>
      <c r="I959">
        <f>PMTable!Z957</f>
        <v>3600</v>
      </c>
      <c r="J959">
        <f t="shared" si="171"/>
        <v>1</v>
      </c>
      <c r="L959">
        <v>954</v>
      </c>
      <c r="M959">
        <f>PMTable!AE957</f>
        <v>59.923566700301045</v>
      </c>
      <c r="N959">
        <f t="shared" si="172"/>
        <v>0</v>
      </c>
      <c r="O959">
        <f>PMTable!AF957</f>
        <v>27.22200802943982</v>
      </c>
      <c r="P959">
        <f t="shared" si="173"/>
        <v>1</v>
      </c>
      <c r="Q959">
        <f>PMTable!AG957</f>
        <v>54.418671715343528</v>
      </c>
      <c r="R959">
        <f t="shared" si="174"/>
        <v>1</v>
      </c>
      <c r="S959">
        <f>PMTable!AH957</f>
        <v>2.5963390313320813</v>
      </c>
      <c r="T959">
        <f t="shared" si="175"/>
        <v>1</v>
      </c>
      <c r="V959">
        <v>954</v>
      </c>
      <c r="W959">
        <f>PMTable!O957</f>
        <v>0.75693213718507169</v>
      </c>
      <c r="X959">
        <f t="shared" si="176"/>
        <v>0</v>
      </c>
      <c r="Y959">
        <f>PMTable!P957</f>
        <v>0.9000435632249153</v>
      </c>
      <c r="Z959">
        <f t="shared" si="177"/>
        <v>0</v>
      </c>
      <c r="AA959">
        <f>PMTable!Q957</f>
        <v>0.84258908480486694</v>
      </c>
      <c r="AB959">
        <f t="shared" si="178"/>
        <v>0</v>
      </c>
      <c r="AC959">
        <f>PMTable!R957</f>
        <v>0.99190843021222186</v>
      </c>
      <c r="AD959">
        <f t="shared" si="179"/>
        <v>0</v>
      </c>
    </row>
    <row r="960" spans="2:30" x14ac:dyDescent="0.25">
      <c r="B960">
        <v>955</v>
      </c>
      <c r="C960">
        <f>PMTable!W958</f>
        <v>1700</v>
      </c>
      <c r="D960">
        <f t="shared" si="168"/>
        <v>1</v>
      </c>
      <c r="E960">
        <f>PMTable!X958</f>
        <v>3200</v>
      </c>
      <c r="F960">
        <f t="shared" si="169"/>
        <v>1</v>
      </c>
      <c r="G960">
        <f>PMTable!Y958</f>
        <v>3400</v>
      </c>
      <c r="H960">
        <f t="shared" si="170"/>
        <v>1</v>
      </c>
      <c r="I960">
        <f>PMTable!Z958</f>
        <v>4700</v>
      </c>
      <c r="J960">
        <f t="shared" si="171"/>
        <v>1</v>
      </c>
      <c r="L960">
        <v>955</v>
      </c>
      <c r="M960">
        <f>PMTable!AE958</f>
        <v>119.3514863831449</v>
      </c>
      <c r="N960">
        <f t="shared" si="172"/>
        <v>0</v>
      </c>
      <c r="O960">
        <f>PMTable!AF958</f>
        <v>33.736552656117567</v>
      </c>
      <c r="P960">
        <f t="shared" si="173"/>
        <v>1</v>
      </c>
      <c r="Q960">
        <f>PMTable!AG958</f>
        <v>54.037040889937117</v>
      </c>
      <c r="R960">
        <f t="shared" si="174"/>
        <v>1</v>
      </c>
      <c r="S960">
        <f>PMTable!AH958</f>
        <v>17.741606123799972</v>
      </c>
      <c r="T960">
        <f t="shared" si="175"/>
        <v>1</v>
      </c>
      <c r="V960">
        <v>955</v>
      </c>
      <c r="W960">
        <f>PMTable!O958</f>
        <v>0.70317322371404356</v>
      </c>
      <c r="X960">
        <f t="shared" si="176"/>
        <v>0</v>
      </c>
      <c r="Y960">
        <f>PMTable!P958</f>
        <v>0.87795726961152365</v>
      </c>
      <c r="Z960">
        <f t="shared" si="177"/>
        <v>0</v>
      </c>
      <c r="AA960">
        <f>PMTable!Q958</f>
        <v>0.82732232863248023</v>
      </c>
      <c r="AB960">
        <f t="shared" si="178"/>
        <v>0</v>
      </c>
      <c r="AC960">
        <f>PMTable!R958</f>
        <v>0.96073951965295479</v>
      </c>
      <c r="AD960">
        <f t="shared" si="179"/>
        <v>0</v>
      </c>
    </row>
    <row r="961" spans="2:30" x14ac:dyDescent="0.25">
      <c r="B961">
        <v>956</v>
      </c>
      <c r="C961">
        <f>PMTable!W959</f>
        <v>1550</v>
      </c>
      <c r="D961">
        <f t="shared" si="168"/>
        <v>1</v>
      </c>
      <c r="E961">
        <f>PMTable!X959</f>
        <v>3000</v>
      </c>
      <c r="F961">
        <f t="shared" si="169"/>
        <v>1</v>
      </c>
      <c r="G961">
        <f>PMTable!Y959</f>
        <v>2200</v>
      </c>
      <c r="H961">
        <f t="shared" si="170"/>
        <v>1</v>
      </c>
      <c r="I961">
        <f>PMTable!Z959</f>
        <v>2500</v>
      </c>
      <c r="J961">
        <f t="shared" si="171"/>
        <v>1</v>
      </c>
      <c r="L961">
        <v>956</v>
      </c>
      <c r="M961">
        <f>PMTable!AE959</f>
        <v>49.476534677918572</v>
      </c>
      <c r="N961">
        <f t="shared" si="172"/>
        <v>1</v>
      </c>
      <c r="O961">
        <f>PMTable!AF959</f>
        <v>33.437606123557181</v>
      </c>
      <c r="P961">
        <f t="shared" si="173"/>
        <v>1</v>
      </c>
      <c r="Q961">
        <f>PMTable!AG959</f>
        <v>27.765274448781927</v>
      </c>
      <c r="R961">
        <f t="shared" si="174"/>
        <v>1</v>
      </c>
      <c r="S961">
        <f>PMTable!AH959</f>
        <v>0</v>
      </c>
      <c r="T961">
        <f t="shared" si="175"/>
        <v>1</v>
      </c>
      <c r="V961">
        <v>956</v>
      </c>
      <c r="W961">
        <f>PMTable!O959</f>
        <v>0.76819584762847248</v>
      </c>
      <c r="X961">
        <f t="shared" si="176"/>
        <v>0</v>
      </c>
      <c r="Y961">
        <f>PMTable!P959</f>
        <v>0.9163310118511403</v>
      </c>
      <c r="Z961">
        <f t="shared" si="177"/>
        <v>0</v>
      </c>
      <c r="AA961">
        <f>PMTable!Q959</f>
        <v>0.92878363458871194</v>
      </c>
      <c r="AB961">
        <f t="shared" si="178"/>
        <v>0</v>
      </c>
      <c r="AC961">
        <f>PMTable!R959</f>
        <v>1</v>
      </c>
      <c r="AD961">
        <f t="shared" si="179"/>
        <v>0</v>
      </c>
    </row>
    <row r="962" spans="2:30" x14ac:dyDescent="0.25">
      <c r="B962">
        <v>957</v>
      </c>
      <c r="C962">
        <f>PMTable!W960</f>
        <v>1100</v>
      </c>
      <c r="D962">
        <f t="shared" si="168"/>
        <v>1</v>
      </c>
      <c r="E962">
        <f>PMTable!X960</f>
        <v>3600</v>
      </c>
      <c r="F962">
        <f t="shared" si="169"/>
        <v>1</v>
      </c>
      <c r="G962">
        <f>PMTable!Y960</f>
        <v>2200</v>
      </c>
      <c r="H962">
        <f t="shared" si="170"/>
        <v>1</v>
      </c>
      <c r="I962">
        <f>PMTable!Z960</f>
        <v>2500</v>
      </c>
      <c r="J962">
        <f t="shared" si="171"/>
        <v>1</v>
      </c>
      <c r="L962">
        <v>957</v>
      </c>
      <c r="M962">
        <f>PMTable!AE960</f>
        <v>49.639952492141127</v>
      </c>
      <c r="N962">
        <f t="shared" si="172"/>
        <v>1</v>
      </c>
      <c r="O962">
        <f>PMTable!AF960</f>
        <v>32</v>
      </c>
      <c r="P962">
        <f t="shared" si="173"/>
        <v>1</v>
      </c>
      <c r="Q962">
        <f>PMTable!AG960</f>
        <v>40.699506568904603</v>
      </c>
      <c r="R962">
        <f t="shared" si="174"/>
        <v>1</v>
      </c>
      <c r="S962">
        <f>PMTable!AH960</f>
        <v>0</v>
      </c>
      <c r="T962">
        <f t="shared" si="175"/>
        <v>1</v>
      </c>
      <c r="V962">
        <v>957</v>
      </c>
      <c r="W962">
        <f>PMTable!O960</f>
        <v>0.8323002073686212</v>
      </c>
      <c r="X962">
        <f t="shared" si="176"/>
        <v>0</v>
      </c>
      <c r="Y962">
        <f>PMTable!P960</f>
        <v>0.87151324272183228</v>
      </c>
      <c r="Z962">
        <f t="shared" si="177"/>
        <v>0</v>
      </c>
      <c r="AA962">
        <f>PMTable!Q960</f>
        <v>0.90568494697924962</v>
      </c>
      <c r="AB962">
        <f t="shared" si="178"/>
        <v>0</v>
      </c>
      <c r="AC962">
        <f>PMTable!R960</f>
        <v>1</v>
      </c>
      <c r="AD962">
        <f t="shared" si="179"/>
        <v>0</v>
      </c>
    </row>
    <row r="963" spans="2:30" x14ac:dyDescent="0.25">
      <c r="B963">
        <v>958</v>
      </c>
      <c r="C963">
        <f>PMTable!W961</f>
        <v>1550</v>
      </c>
      <c r="D963">
        <f t="shared" si="168"/>
        <v>1</v>
      </c>
      <c r="E963">
        <f>PMTable!X961</f>
        <v>3400</v>
      </c>
      <c r="F963">
        <f t="shared" si="169"/>
        <v>1</v>
      </c>
      <c r="G963">
        <f>PMTable!Y961</f>
        <v>3800</v>
      </c>
      <c r="H963">
        <f t="shared" si="170"/>
        <v>1</v>
      </c>
      <c r="I963">
        <f>PMTable!Z961</f>
        <v>2500</v>
      </c>
      <c r="J963">
        <f t="shared" si="171"/>
        <v>1</v>
      </c>
      <c r="L963">
        <v>958</v>
      </c>
      <c r="M963">
        <f>PMTable!AE961</f>
        <v>42.036595836144059</v>
      </c>
      <c r="N963">
        <f t="shared" si="172"/>
        <v>1</v>
      </c>
      <c r="O963">
        <f>PMTable!AF961</f>
        <v>45.867352008703662</v>
      </c>
      <c r="P963">
        <f t="shared" si="173"/>
        <v>1</v>
      </c>
      <c r="Q963">
        <f>PMTable!AG961</f>
        <v>36.535053590152515</v>
      </c>
      <c r="R963">
        <f t="shared" si="174"/>
        <v>1</v>
      </c>
      <c r="S963">
        <f>PMTable!AH961</f>
        <v>0</v>
      </c>
      <c r="T963">
        <f t="shared" si="175"/>
        <v>1</v>
      </c>
      <c r="V963">
        <v>958</v>
      </c>
      <c r="W963">
        <f>PMTable!O961</f>
        <v>0.77420514076972557</v>
      </c>
      <c r="X963">
        <f t="shared" si="176"/>
        <v>0</v>
      </c>
      <c r="Y963">
        <f>PMTable!P961</f>
        <v>0.88048041765215102</v>
      </c>
      <c r="Z963">
        <f t="shared" si="177"/>
        <v>0</v>
      </c>
      <c r="AA963">
        <f>PMTable!Q961</f>
        <v>0.85327539218957316</v>
      </c>
      <c r="AB963">
        <f t="shared" si="178"/>
        <v>0</v>
      </c>
      <c r="AC963">
        <f>PMTable!R961</f>
        <v>1</v>
      </c>
      <c r="AD963">
        <f t="shared" si="179"/>
        <v>0</v>
      </c>
    </row>
    <row r="964" spans="2:30" x14ac:dyDescent="0.25">
      <c r="B964">
        <v>959</v>
      </c>
      <c r="C964">
        <f>PMTable!W962</f>
        <v>1850</v>
      </c>
      <c r="D964">
        <f t="shared" si="168"/>
        <v>1</v>
      </c>
      <c r="E964">
        <f>PMTable!X962</f>
        <v>3600</v>
      </c>
      <c r="F964">
        <f t="shared" si="169"/>
        <v>1</v>
      </c>
      <c r="G964">
        <f>PMTable!Y962</f>
        <v>3000</v>
      </c>
      <c r="H964">
        <f t="shared" si="170"/>
        <v>1</v>
      </c>
      <c r="I964">
        <f>PMTable!Z962</f>
        <v>3600</v>
      </c>
      <c r="J964">
        <f t="shared" si="171"/>
        <v>1</v>
      </c>
      <c r="L964">
        <v>959</v>
      </c>
      <c r="M964">
        <f>PMTable!AE962</f>
        <v>22</v>
      </c>
      <c r="N964">
        <f t="shared" si="172"/>
        <v>1</v>
      </c>
      <c r="O964">
        <f>PMTable!AF962</f>
        <v>32</v>
      </c>
      <c r="P964">
        <f t="shared" si="173"/>
        <v>1</v>
      </c>
      <c r="Q964">
        <f>PMTable!AG962</f>
        <v>61.463455854526103</v>
      </c>
      <c r="R964">
        <f t="shared" si="174"/>
        <v>0</v>
      </c>
      <c r="S964">
        <f>PMTable!AH962</f>
        <v>6.5317495560911691</v>
      </c>
      <c r="T964">
        <f t="shared" si="175"/>
        <v>1</v>
      </c>
      <c r="V964">
        <v>959</v>
      </c>
      <c r="W964">
        <f>PMTable!O962</f>
        <v>0.76492791042738095</v>
      </c>
      <c r="X964">
        <f t="shared" si="176"/>
        <v>0</v>
      </c>
      <c r="Y964">
        <f>PMTable!P962</f>
        <v>0.84775831514436339</v>
      </c>
      <c r="Z964">
        <f t="shared" si="177"/>
        <v>0</v>
      </c>
      <c r="AA964">
        <f>PMTable!Q962</f>
        <v>0.80184191435885388</v>
      </c>
      <c r="AB964">
        <f t="shared" si="178"/>
        <v>0</v>
      </c>
      <c r="AC964">
        <f>PMTable!R962</f>
        <v>0.98550578093336016</v>
      </c>
      <c r="AD964">
        <f t="shared" si="179"/>
        <v>0</v>
      </c>
    </row>
    <row r="965" spans="2:30" x14ac:dyDescent="0.25">
      <c r="B965">
        <v>960</v>
      </c>
      <c r="C965">
        <f>PMTable!W963</f>
        <v>1250</v>
      </c>
      <c r="D965">
        <f t="shared" si="168"/>
        <v>1</v>
      </c>
      <c r="E965">
        <f>PMTable!X963</f>
        <v>2600</v>
      </c>
      <c r="F965">
        <f t="shared" si="169"/>
        <v>1</v>
      </c>
      <c r="G965">
        <f>PMTable!Y963</f>
        <v>1400</v>
      </c>
      <c r="H965">
        <f t="shared" si="170"/>
        <v>1</v>
      </c>
      <c r="I965">
        <f>PMTable!Z963</f>
        <v>4700</v>
      </c>
      <c r="J965">
        <f t="shared" si="171"/>
        <v>1</v>
      </c>
      <c r="L965">
        <v>960</v>
      </c>
      <c r="M965">
        <f>PMTable!AE963</f>
        <v>23.25014037991474</v>
      </c>
      <c r="N965">
        <f t="shared" si="172"/>
        <v>1</v>
      </c>
      <c r="O965">
        <f>PMTable!AF963</f>
        <v>24.41329144143447</v>
      </c>
      <c r="P965">
        <f t="shared" si="173"/>
        <v>1</v>
      </c>
      <c r="Q965">
        <f>PMTable!AG963</f>
        <v>15.752103771864956</v>
      </c>
      <c r="R965">
        <f t="shared" si="174"/>
        <v>1</v>
      </c>
      <c r="S965">
        <f>PMTable!AH963</f>
        <v>13.198660781804449</v>
      </c>
      <c r="T965">
        <f t="shared" si="175"/>
        <v>1</v>
      </c>
      <c r="V965">
        <v>960</v>
      </c>
      <c r="W965">
        <f>PMTable!O963</f>
        <v>0.83888467178691173</v>
      </c>
      <c r="X965">
        <f t="shared" si="176"/>
        <v>0</v>
      </c>
      <c r="Y965">
        <f>PMTable!P963</f>
        <v>0.91478364654196964</v>
      </c>
      <c r="Z965">
        <f t="shared" si="177"/>
        <v>0</v>
      </c>
      <c r="AA965">
        <f>PMTable!Q963</f>
        <v>0.9697708108982519</v>
      </c>
      <c r="AB965">
        <f t="shared" si="178"/>
        <v>0</v>
      </c>
      <c r="AC965">
        <f>PMTable!R963</f>
        <v>0.96425611166520953</v>
      </c>
      <c r="AD965">
        <f t="shared" si="179"/>
        <v>0</v>
      </c>
    </row>
    <row r="966" spans="2:30" x14ac:dyDescent="0.25">
      <c r="B966">
        <v>961</v>
      </c>
      <c r="C966">
        <f>PMTable!W964</f>
        <v>1850</v>
      </c>
      <c r="D966">
        <f t="shared" si="168"/>
        <v>1</v>
      </c>
      <c r="E966">
        <f>PMTable!X964</f>
        <v>2000</v>
      </c>
      <c r="F966">
        <f t="shared" si="169"/>
        <v>1</v>
      </c>
      <c r="G966">
        <f>PMTable!Y964</f>
        <v>2600</v>
      </c>
      <c r="H966">
        <f t="shared" si="170"/>
        <v>1</v>
      </c>
      <c r="I966">
        <f>PMTable!Z964</f>
        <v>2500</v>
      </c>
      <c r="J966">
        <f t="shared" si="171"/>
        <v>1</v>
      </c>
      <c r="L966">
        <v>961</v>
      </c>
      <c r="M966">
        <f>PMTable!AE964</f>
        <v>61.655520016678146</v>
      </c>
      <c r="N966">
        <f t="shared" si="172"/>
        <v>0</v>
      </c>
      <c r="O966">
        <f>PMTable!AF964</f>
        <v>22.781265035031073</v>
      </c>
      <c r="P966">
        <f t="shared" si="173"/>
        <v>1</v>
      </c>
      <c r="Q966">
        <f>PMTable!AG964</f>
        <v>43.492744304606425</v>
      </c>
      <c r="R966">
        <f t="shared" si="174"/>
        <v>1</v>
      </c>
      <c r="S966">
        <f>PMTable!AH964</f>
        <v>0</v>
      </c>
      <c r="T966">
        <f t="shared" si="175"/>
        <v>1</v>
      </c>
      <c r="V966">
        <v>961</v>
      </c>
      <c r="W966">
        <f>PMTable!O964</f>
        <v>0.68652286098621318</v>
      </c>
      <c r="X966">
        <f t="shared" si="176"/>
        <v>1</v>
      </c>
      <c r="Y966">
        <f>PMTable!P964</f>
        <v>0.92386475428042425</v>
      </c>
      <c r="Z966">
        <f t="shared" si="177"/>
        <v>0</v>
      </c>
      <c r="AA966">
        <f>PMTable!Q964</f>
        <v>0.8936748460549182</v>
      </c>
      <c r="AB966">
        <f t="shared" si="178"/>
        <v>0</v>
      </c>
      <c r="AC966">
        <f>PMTable!R964</f>
        <v>1</v>
      </c>
      <c r="AD966">
        <f t="shared" si="179"/>
        <v>0</v>
      </c>
    </row>
    <row r="967" spans="2:30" x14ac:dyDescent="0.25">
      <c r="B967">
        <v>962</v>
      </c>
      <c r="C967">
        <f>PMTable!W965</f>
        <v>1850</v>
      </c>
      <c r="D967">
        <f t="shared" ref="D967:D1005" si="180">IF(C967&lt;$C$4,1,0)</f>
        <v>1</v>
      </c>
      <c r="E967">
        <f>PMTable!X965</f>
        <v>2400</v>
      </c>
      <c r="F967">
        <f t="shared" ref="F967:F1005" si="181">IF(E967&lt;$E$4,1,0)</f>
        <v>1</v>
      </c>
      <c r="G967">
        <f>PMTable!Y965</f>
        <v>1800</v>
      </c>
      <c r="H967">
        <f t="shared" ref="H967:H1005" si="182">IF(G967&lt;$G$4,1,0)</f>
        <v>1</v>
      </c>
      <c r="I967">
        <f>PMTable!Z965</f>
        <v>4700</v>
      </c>
      <c r="J967">
        <f t="shared" ref="J967:J1005" si="183">IF(I967&lt;$I$4,1,0)</f>
        <v>1</v>
      </c>
      <c r="L967">
        <v>962</v>
      </c>
      <c r="M967">
        <f>PMTable!AE965</f>
        <v>71.295684960461756</v>
      </c>
      <c r="N967">
        <f t="shared" ref="N967:N1005" si="184">IF(M967&lt;$M$4,1,0)</f>
        <v>0</v>
      </c>
      <c r="O967">
        <f>PMTable!AF965</f>
        <v>32.951741751468646</v>
      </c>
      <c r="P967">
        <f t="shared" ref="P967:P1005" si="185">IF(O967&lt;$O$4,1,0)</f>
        <v>1</v>
      </c>
      <c r="Q967">
        <f>PMTable!AG965</f>
        <v>11.912073464480471</v>
      </c>
      <c r="R967">
        <f t="shared" ref="R967:R1005" si="186">IF(Q967&lt;$Q$4,1,0)</f>
        <v>1</v>
      </c>
      <c r="S967">
        <f>PMTable!AH965</f>
        <v>12.656407335738912</v>
      </c>
      <c r="T967">
        <f t="shared" ref="T967:T1005" si="187">IF(S967&lt;$S$4,1,0)</f>
        <v>1</v>
      </c>
      <c r="V967">
        <v>962</v>
      </c>
      <c r="W967">
        <f>PMTable!O965</f>
        <v>0.71192082970333026</v>
      </c>
      <c r="X967">
        <f t="shared" ref="X967:X1005" si="188">IF(W967&lt;$W$4,1,0)</f>
        <v>0</v>
      </c>
      <c r="Y967">
        <f>PMTable!P965</f>
        <v>0.88212702828594869</v>
      </c>
      <c r="Z967">
        <f t="shared" ref="Z967:Z1005" si="189">IF(Y967&lt;$Y$4,1,0)</f>
        <v>0</v>
      </c>
      <c r="AA967">
        <f>PMTable!Q965</f>
        <v>0.95223691903120045</v>
      </c>
      <c r="AB967">
        <f t="shared" ref="AB967:AB1005" si="190">IF(AA967&lt;$AA$4,1,0)</f>
        <v>0</v>
      </c>
      <c r="AC967">
        <f>PMTable!R965</f>
        <v>0.97185360467348225</v>
      </c>
      <c r="AD967">
        <f t="shared" ref="AD967:AD1005" si="191">IF(AC967&lt;$AC$4,1,0)</f>
        <v>0</v>
      </c>
    </row>
    <row r="968" spans="2:30" x14ac:dyDescent="0.25">
      <c r="B968">
        <v>963</v>
      </c>
      <c r="C968">
        <f>PMTable!W966</f>
        <v>2150</v>
      </c>
      <c r="D968">
        <f t="shared" si="180"/>
        <v>1</v>
      </c>
      <c r="E968">
        <f>PMTable!X966</f>
        <v>2200</v>
      </c>
      <c r="F968">
        <f t="shared" si="181"/>
        <v>1</v>
      </c>
      <c r="G968">
        <f>PMTable!Y966</f>
        <v>2200</v>
      </c>
      <c r="H968">
        <f t="shared" si="182"/>
        <v>1</v>
      </c>
      <c r="I968">
        <f>PMTable!Z966</f>
        <v>5800</v>
      </c>
      <c r="J968">
        <f t="shared" si="183"/>
        <v>0</v>
      </c>
      <c r="L968">
        <v>963</v>
      </c>
      <c r="M968">
        <f>PMTable!AE966</f>
        <v>26</v>
      </c>
      <c r="N968">
        <f t="shared" si="184"/>
        <v>1</v>
      </c>
      <c r="O968">
        <f>PMTable!AF966</f>
        <v>22.697710169608008</v>
      </c>
      <c r="P968">
        <f t="shared" si="185"/>
        <v>1</v>
      </c>
      <c r="Q968">
        <f>PMTable!AG966</f>
        <v>23.969616562115505</v>
      </c>
      <c r="R968">
        <f t="shared" si="186"/>
        <v>1</v>
      </c>
      <c r="S968">
        <f>PMTable!AH966</f>
        <v>17.859745046661743</v>
      </c>
      <c r="T968">
        <f t="shared" si="187"/>
        <v>1</v>
      </c>
      <c r="V968">
        <v>963</v>
      </c>
      <c r="W968">
        <f>PMTable!O966</f>
        <v>0.67507585929333636</v>
      </c>
      <c r="X968">
        <f t="shared" si="188"/>
        <v>1</v>
      </c>
      <c r="Y968">
        <f>PMTable!P966</f>
        <v>0.90512429359595425</v>
      </c>
      <c r="Z968">
        <f t="shared" si="189"/>
        <v>0</v>
      </c>
      <c r="AA968">
        <f>PMTable!Q966</f>
        <v>0.92375520431096492</v>
      </c>
      <c r="AB968">
        <f t="shared" si="190"/>
        <v>0</v>
      </c>
      <c r="AC968">
        <f>PMTable!R966</f>
        <v>0.95061823324080841</v>
      </c>
      <c r="AD968">
        <f t="shared" si="191"/>
        <v>0</v>
      </c>
    </row>
    <row r="969" spans="2:30" x14ac:dyDescent="0.25">
      <c r="B969">
        <v>964</v>
      </c>
      <c r="C969">
        <f>PMTable!W967</f>
        <v>1400</v>
      </c>
      <c r="D969">
        <f t="shared" si="180"/>
        <v>1</v>
      </c>
      <c r="E969">
        <f>PMTable!X967</f>
        <v>2400</v>
      </c>
      <c r="F969">
        <f t="shared" si="181"/>
        <v>1</v>
      </c>
      <c r="G969">
        <f>PMTable!Y967</f>
        <v>2200</v>
      </c>
      <c r="H969">
        <f t="shared" si="182"/>
        <v>1</v>
      </c>
      <c r="I969">
        <f>PMTable!Z967</f>
        <v>2500</v>
      </c>
      <c r="J969">
        <f t="shared" si="183"/>
        <v>1</v>
      </c>
      <c r="L969">
        <v>964</v>
      </c>
      <c r="M969">
        <f>PMTable!AE967</f>
        <v>21.90366460473096</v>
      </c>
      <c r="N969">
        <f t="shared" si="184"/>
        <v>1</v>
      </c>
      <c r="O969">
        <f>PMTable!AF967</f>
        <v>42.878472709844118</v>
      </c>
      <c r="P969">
        <f t="shared" si="185"/>
        <v>1</v>
      </c>
      <c r="Q969">
        <f>PMTable!AG967</f>
        <v>30.477057385955995</v>
      </c>
      <c r="R969">
        <f t="shared" si="186"/>
        <v>1</v>
      </c>
      <c r="S969">
        <f>PMTable!AH967</f>
        <v>0</v>
      </c>
      <c r="T969">
        <f t="shared" si="187"/>
        <v>1</v>
      </c>
      <c r="V969">
        <v>964</v>
      </c>
      <c r="W969">
        <f>PMTable!O967</f>
        <v>0.82593683722550082</v>
      </c>
      <c r="X969">
        <f t="shared" si="188"/>
        <v>0</v>
      </c>
      <c r="Y969">
        <f>PMTable!P967</f>
        <v>0.9108447955874458</v>
      </c>
      <c r="Z969">
        <f t="shared" si="189"/>
        <v>0</v>
      </c>
      <c r="AA969">
        <f>PMTable!Q967</f>
        <v>0.90146631507008945</v>
      </c>
      <c r="AB969">
        <f t="shared" si="190"/>
        <v>0</v>
      </c>
      <c r="AC969">
        <f>PMTable!R967</f>
        <v>1</v>
      </c>
      <c r="AD969">
        <f t="shared" si="191"/>
        <v>0</v>
      </c>
    </row>
    <row r="970" spans="2:30" x14ac:dyDescent="0.25">
      <c r="B970">
        <v>965</v>
      </c>
      <c r="C970">
        <f>PMTable!W968</f>
        <v>2450</v>
      </c>
      <c r="D970">
        <f t="shared" si="180"/>
        <v>1</v>
      </c>
      <c r="E970">
        <f>PMTable!X968</f>
        <v>1600</v>
      </c>
      <c r="F970">
        <f t="shared" si="181"/>
        <v>1</v>
      </c>
      <c r="G970">
        <f>PMTable!Y968</f>
        <v>1400</v>
      </c>
      <c r="H970">
        <f t="shared" si="182"/>
        <v>1</v>
      </c>
      <c r="I970">
        <f>PMTable!Z968</f>
        <v>3600</v>
      </c>
      <c r="J970">
        <f t="shared" si="183"/>
        <v>1</v>
      </c>
      <c r="L970">
        <v>965</v>
      </c>
      <c r="M970">
        <f>PMTable!AE968</f>
        <v>50.865753562823976</v>
      </c>
      <c r="N970">
        <f t="shared" si="184"/>
        <v>1</v>
      </c>
      <c r="O970">
        <f>PMTable!AF968</f>
        <v>16.165540248974178</v>
      </c>
      <c r="P970">
        <f t="shared" si="185"/>
        <v>1</v>
      </c>
      <c r="Q970">
        <f>PMTable!AG968</f>
        <v>7.418976571771724</v>
      </c>
      <c r="R970">
        <f t="shared" si="186"/>
        <v>1</v>
      </c>
      <c r="S970">
        <f>PMTable!AH968</f>
        <v>4.1113607757671264</v>
      </c>
      <c r="T970">
        <f t="shared" si="187"/>
        <v>1</v>
      </c>
      <c r="V970">
        <v>965</v>
      </c>
      <c r="W970">
        <f>PMTable!O968</f>
        <v>0.66145815629172111</v>
      </c>
      <c r="X970">
        <f t="shared" si="188"/>
        <v>1</v>
      </c>
      <c r="Y970">
        <f>PMTable!P968</f>
        <v>0.95579086785145273</v>
      </c>
      <c r="Z970">
        <f t="shared" si="189"/>
        <v>0</v>
      </c>
      <c r="AA970">
        <f>PMTable!Q968</f>
        <v>0.97249677798306977</v>
      </c>
      <c r="AB970">
        <f t="shared" si="190"/>
        <v>0</v>
      </c>
      <c r="AC970">
        <f>PMTable!R968</f>
        <v>0.98732105554757477</v>
      </c>
      <c r="AD970">
        <f t="shared" si="191"/>
        <v>0</v>
      </c>
    </row>
    <row r="971" spans="2:30" x14ac:dyDescent="0.25">
      <c r="B971">
        <v>966</v>
      </c>
      <c r="C971">
        <f>PMTable!W969</f>
        <v>1400</v>
      </c>
      <c r="D971">
        <f t="shared" si="180"/>
        <v>1</v>
      </c>
      <c r="E971">
        <f>PMTable!X969</f>
        <v>3600</v>
      </c>
      <c r="F971">
        <f t="shared" si="181"/>
        <v>1</v>
      </c>
      <c r="G971">
        <f>PMTable!Y969</f>
        <v>2600</v>
      </c>
      <c r="H971">
        <f t="shared" si="182"/>
        <v>1</v>
      </c>
      <c r="I971">
        <f>PMTable!Z969</f>
        <v>2500</v>
      </c>
      <c r="J971">
        <f t="shared" si="183"/>
        <v>1</v>
      </c>
      <c r="L971">
        <v>966</v>
      </c>
      <c r="M971">
        <f>PMTable!AE969</f>
        <v>50.596562368298095</v>
      </c>
      <c r="N971">
        <f t="shared" si="184"/>
        <v>1</v>
      </c>
      <c r="O971">
        <f>PMTable!AF969</f>
        <v>47.447875179220489</v>
      </c>
      <c r="P971">
        <f t="shared" si="185"/>
        <v>1</v>
      </c>
      <c r="Q971">
        <f>PMTable!AG969</f>
        <v>62.298314401797917</v>
      </c>
      <c r="R971">
        <f t="shared" si="186"/>
        <v>0</v>
      </c>
      <c r="S971">
        <f>PMTable!AH969</f>
        <v>0</v>
      </c>
      <c r="T971">
        <f t="shared" si="187"/>
        <v>1</v>
      </c>
      <c r="V971">
        <v>966</v>
      </c>
      <c r="W971">
        <f>PMTable!O969</f>
        <v>0.79823990277471135</v>
      </c>
      <c r="X971">
        <f t="shared" si="188"/>
        <v>0</v>
      </c>
      <c r="Y971">
        <f>PMTable!P969</f>
        <v>0.8485167883307958</v>
      </c>
      <c r="Z971">
        <f t="shared" si="189"/>
        <v>0</v>
      </c>
      <c r="AA971">
        <f>PMTable!Q969</f>
        <v>0.86681329849702971</v>
      </c>
      <c r="AB971">
        <f t="shared" si="190"/>
        <v>0</v>
      </c>
      <c r="AC971">
        <f>PMTable!R969</f>
        <v>1</v>
      </c>
      <c r="AD971">
        <f t="shared" si="191"/>
        <v>0</v>
      </c>
    </row>
    <row r="972" spans="2:30" x14ac:dyDescent="0.25">
      <c r="B972">
        <v>967</v>
      </c>
      <c r="C972">
        <f>PMTable!W970</f>
        <v>650</v>
      </c>
      <c r="D972">
        <f t="shared" si="180"/>
        <v>1</v>
      </c>
      <c r="E972">
        <f>PMTable!X970</f>
        <v>3400</v>
      </c>
      <c r="F972">
        <f t="shared" si="181"/>
        <v>1</v>
      </c>
      <c r="G972">
        <f>PMTable!Y970</f>
        <v>3400</v>
      </c>
      <c r="H972">
        <f t="shared" si="182"/>
        <v>1</v>
      </c>
      <c r="I972">
        <f>PMTable!Z970</f>
        <v>2500</v>
      </c>
      <c r="J972">
        <f t="shared" si="183"/>
        <v>1</v>
      </c>
      <c r="L972">
        <v>967</v>
      </c>
      <c r="M972">
        <f>PMTable!AE970</f>
        <v>16.94667807374196</v>
      </c>
      <c r="N972">
        <f t="shared" si="184"/>
        <v>1</v>
      </c>
      <c r="O972">
        <f>PMTable!AF970</f>
        <v>39.498323903241641</v>
      </c>
      <c r="P972">
        <f t="shared" si="185"/>
        <v>1</v>
      </c>
      <c r="Q972">
        <f>PMTable!AG970</f>
        <v>35.074047632564884</v>
      </c>
      <c r="R972">
        <f t="shared" si="186"/>
        <v>1</v>
      </c>
      <c r="S972">
        <f>PMTable!AH970</f>
        <v>0</v>
      </c>
      <c r="T972">
        <f t="shared" si="187"/>
        <v>1</v>
      </c>
      <c r="V972">
        <v>967</v>
      </c>
      <c r="W972">
        <f>PMTable!O970</f>
        <v>0.92020541258373911</v>
      </c>
      <c r="X972">
        <f t="shared" si="188"/>
        <v>0</v>
      </c>
      <c r="Y972">
        <f>PMTable!P970</f>
        <v>0.86440775181473173</v>
      </c>
      <c r="Z972">
        <f t="shared" si="189"/>
        <v>0</v>
      </c>
      <c r="AA972">
        <f>PMTable!Q970</f>
        <v>0.85290479115887097</v>
      </c>
      <c r="AB972">
        <f t="shared" si="190"/>
        <v>0</v>
      </c>
      <c r="AC972">
        <f>PMTable!R970</f>
        <v>1</v>
      </c>
      <c r="AD972">
        <f t="shared" si="191"/>
        <v>0</v>
      </c>
    </row>
    <row r="973" spans="2:30" x14ac:dyDescent="0.25">
      <c r="B973">
        <v>968</v>
      </c>
      <c r="C973">
        <f>PMTable!W971</f>
        <v>2750</v>
      </c>
      <c r="D973">
        <f t="shared" si="180"/>
        <v>1</v>
      </c>
      <c r="E973">
        <f>PMTable!X971</f>
        <v>2600</v>
      </c>
      <c r="F973">
        <f t="shared" si="181"/>
        <v>1</v>
      </c>
      <c r="G973">
        <f>PMTable!Y971</f>
        <v>1800</v>
      </c>
      <c r="H973">
        <f t="shared" si="182"/>
        <v>1</v>
      </c>
      <c r="I973">
        <f>PMTable!Z971</f>
        <v>3600</v>
      </c>
      <c r="J973">
        <f t="shared" si="183"/>
        <v>1</v>
      </c>
      <c r="L973">
        <v>968</v>
      </c>
      <c r="M973">
        <f>PMTable!AE971</f>
        <v>104.38657972745487</v>
      </c>
      <c r="N973">
        <f t="shared" si="184"/>
        <v>0</v>
      </c>
      <c r="O973">
        <f>PMTable!AF971</f>
        <v>22</v>
      </c>
      <c r="P973">
        <f t="shared" si="185"/>
        <v>1</v>
      </c>
      <c r="Q973">
        <f>PMTable!AG971</f>
        <v>6.0980621735855394</v>
      </c>
      <c r="R973">
        <f t="shared" si="186"/>
        <v>1</v>
      </c>
      <c r="S973">
        <f>PMTable!AH971</f>
        <v>7.4697421773158066</v>
      </c>
      <c r="T973">
        <f t="shared" si="187"/>
        <v>1</v>
      </c>
      <c r="V973">
        <v>968</v>
      </c>
      <c r="W973">
        <f>PMTable!O971</f>
        <v>0.55545637232015743</v>
      </c>
      <c r="X973">
        <f t="shared" si="188"/>
        <v>1</v>
      </c>
      <c r="Y973">
        <f>PMTable!P971</f>
        <v>0.90406015203667855</v>
      </c>
      <c r="Z973">
        <f t="shared" si="189"/>
        <v>0</v>
      </c>
      <c r="AA973">
        <f>PMTable!Q971</f>
        <v>0.96392047846209561</v>
      </c>
      <c r="AB973">
        <f t="shared" si="190"/>
        <v>0</v>
      </c>
      <c r="AC973">
        <f>PMTable!R971</f>
        <v>0.98358130754525785</v>
      </c>
      <c r="AD973">
        <f t="shared" si="191"/>
        <v>0</v>
      </c>
    </row>
    <row r="974" spans="2:30" x14ac:dyDescent="0.25">
      <c r="B974">
        <v>969</v>
      </c>
      <c r="C974">
        <f>PMTable!W972</f>
        <v>1850</v>
      </c>
      <c r="D974">
        <f t="shared" si="180"/>
        <v>1</v>
      </c>
      <c r="E974">
        <f>PMTable!X972</f>
        <v>3000</v>
      </c>
      <c r="F974">
        <f t="shared" si="181"/>
        <v>1</v>
      </c>
      <c r="G974">
        <f>PMTable!Y972</f>
        <v>1400</v>
      </c>
      <c r="H974">
        <f t="shared" si="182"/>
        <v>1</v>
      </c>
      <c r="I974">
        <f>PMTable!Z972</f>
        <v>2500</v>
      </c>
      <c r="J974">
        <f t="shared" si="183"/>
        <v>1</v>
      </c>
      <c r="L974">
        <v>969</v>
      </c>
      <c r="M974">
        <f>PMTable!AE972</f>
        <v>68.123947132220337</v>
      </c>
      <c r="N974">
        <f t="shared" si="184"/>
        <v>0</v>
      </c>
      <c r="O974">
        <f>PMTable!AF972</f>
        <v>56.361839378766199</v>
      </c>
      <c r="P974">
        <f t="shared" si="185"/>
        <v>0</v>
      </c>
      <c r="Q974">
        <f>PMTable!AG972</f>
        <v>7.6124513896813655</v>
      </c>
      <c r="R974">
        <f t="shared" si="186"/>
        <v>1</v>
      </c>
      <c r="S974">
        <f>PMTable!AH972</f>
        <v>0</v>
      </c>
      <c r="T974">
        <f t="shared" si="187"/>
        <v>1</v>
      </c>
      <c r="V974">
        <v>969</v>
      </c>
      <c r="W974">
        <f>PMTable!O972</f>
        <v>0.72947513616643977</v>
      </c>
      <c r="X974">
        <f t="shared" si="188"/>
        <v>0</v>
      </c>
      <c r="Y974">
        <f>PMTable!P972</f>
        <v>0.84609229211668013</v>
      </c>
      <c r="Z974">
        <f t="shared" si="189"/>
        <v>0</v>
      </c>
      <c r="AA974">
        <f>PMTable!Q972</f>
        <v>0.9713979195209389</v>
      </c>
      <c r="AB974">
        <f t="shared" si="190"/>
        <v>0</v>
      </c>
      <c r="AC974">
        <f>PMTable!R972</f>
        <v>1</v>
      </c>
      <c r="AD974">
        <f t="shared" si="191"/>
        <v>0</v>
      </c>
    </row>
    <row r="975" spans="2:30" x14ac:dyDescent="0.25">
      <c r="B975">
        <v>970</v>
      </c>
      <c r="C975">
        <f>PMTable!W973</f>
        <v>1850</v>
      </c>
      <c r="D975">
        <f t="shared" si="180"/>
        <v>1</v>
      </c>
      <c r="E975">
        <f>PMTable!X973</f>
        <v>3200</v>
      </c>
      <c r="F975">
        <f t="shared" si="181"/>
        <v>1</v>
      </c>
      <c r="G975">
        <f>PMTable!Y973</f>
        <v>3800</v>
      </c>
      <c r="H975">
        <f t="shared" si="182"/>
        <v>1</v>
      </c>
      <c r="I975">
        <f>PMTable!Z973</f>
        <v>3600</v>
      </c>
      <c r="J975">
        <f t="shared" si="183"/>
        <v>1</v>
      </c>
      <c r="L975">
        <v>970</v>
      </c>
      <c r="M975">
        <f>PMTable!AE973</f>
        <v>53.828997142584022</v>
      </c>
      <c r="N975">
        <f t="shared" si="184"/>
        <v>1</v>
      </c>
      <c r="O975">
        <f>PMTable!AF973</f>
        <v>42.321895511805899</v>
      </c>
      <c r="P975">
        <f t="shared" si="185"/>
        <v>1</v>
      </c>
      <c r="Q975">
        <f>PMTable!AG973</f>
        <v>86.468668778778323</v>
      </c>
      <c r="R975">
        <f t="shared" si="186"/>
        <v>0</v>
      </c>
      <c r="S975">
        <f>PMTable!AH973</f>
        <v>4.6091825343251269</v>
      </c>
      <c r="T975">
        <f t="shared" si="187"/>
        <v>1</v>
      </c>
      <c r="V975">
        <v>970</v>
      </c>
      <c r="W975">
        <f>PMTable!O973</f>
        <v>0.74789148851018583</v>
      </c>
      <c r="X975">
        <f t="shared" si="188"/>
        <v>0</v>
      </c>
      <c r="Y975">
        <f>PMTable!P973</f>
        <v>0.88743626893689953</v>
      </c>
      <c r="Z975">
        <f t="shared" si="189"/>
        <v>0</v>
      </c>
      <c r="AA975">
        <f>PMTable!Q973</f>
        <v>0.77166513233735301</v>
      </c>
      <c r="AB975">
        <f t="shared" si="190"/>
        <v>0</v>
      </c>
      <c r="AC975">
        <f>PMTable!R973</f>
        <v>0.98566398653369647</v>
      </c>
      <c r="AD975">
        <f t="shared" si="191"/>
        <v>0</v>
      </c>
    </row>
    <row r="976" spans="2:30" x14ac:dyDescent="0.25">
      <c r="B976">
        <v>971</v>
      </c>
      <c r="C976">
        <f>PMTable!W974</f>
        <v>2150</v>
      </c>
      <c r="D976">
        <f t="shared" si="180"/>
        <v>1</v>
      </c>
      <c r="E976">
        <f>PMTable!X974</f>
        <v>3000</v>
      </c>
      <c r="F976">
        <f t="shared" si="181"/>
        <v>1</v>
      </c>
      <c r="G976">
        <f>PMTable!Y974</f>
        <v>3000</v>
      </c>
      <c r="H976">
        <f t="shared" si="182"/>
        <v>1</v>
      </c>
      <c r="I976">
        <f>PMTable!Z974</f>
        <v>4700</v>
      </c>
      <c r="J976">
        <f t="shared" si="183"/>
        <v>1</v>
      </c>
      <c r="L976">
        <v>971</v>
      </c>
      <c r="M976">
        <f>PMTable!AE974</f>
        <v>65.436830501121037</v>
      </c>
      <c r="N976">
        <f t="shared" si="184"/>
        <v>0</v>
      </c>
      <c r="O976">
        <f>PMTable!AF974</f>
        <v>26</v>
      </c>
      <c r="P976">
        <f t="shared" si="185"/>
        <v>1</v>
      </c>
      <c r="Q976">
        <f>PMTable!AG974</f>
        <v>37.036560066873903</v>
      </c>
      <c r="R976">
        <f t="shared" si="186"/>
        <v>1</v>
      </c>
      <c r="S976">
        <f>PMTable!AH974</f>
        <v>7.5137932760358259</v>
      </c>
      <c r="T976">
        <f t="shared" si="187"/>
        <v>1</v>
      </c>
      <c r="V976">
        <v>971</v>
      </c>
      <c r="W976">
        <f>PMTable!O974</f>
        <v>0.68336220375268009</v>
      </c>
      <c r="X976">
        <f t="shared" si="188"/>
        <v>1</v>
      </c>
      <c r="Y976">
        <f>PMTable!P974</f>
        <v>0.92018971798205407</v>
      </c>
      <c r="Z976">
        <f t="shared" si="189"/>
        <v>0</v>
      </c>
      <c r="AA976">
        <f>PMTable!Q974</f>
        <v>0.85829119243628704</v>
      </c>
      <c r="AB976">
        <f t="shared" si="190"/>
        <v>0</v>
      </c>
      <c r="AC976">
        <f>PMTable!R974</f>
        <v>0.97516579238788414</v>
      </c>
      <c r="AD976">
        <f t="shared" si="191"/>
        <v>0</v>
      </c>
    </row>
    <row r="977" spans="2:30" x14ac:dyDescent="0.25">
      <c r="B977">
        <v>972</v>
      </c>
      <c r="C977">
        <f>PMTable!W975</f>
        <v>2000</v>
      </c>
      <c r="D977">
        <f t="shared" si="180"/>
        <v>1</v>
      </c>
      <c r="E977">
        <f>PMTable!X975</f>
        <v>1600</v>
      </c>
      <c r="F977">
        <f t="shared" si="181"/>
        <v>1</v>
      </c>
      <c r="G977">
        <f>PMTable!Y975</f>
        <v>2200</v>
      </c>
      <c r="H977">
        <f t="shared" si="182"/>
        <v>1</v>
      </c>
      <c r="I977">
        <f>PMTable!Z975</f>
        <v>3600</v>
      </c>
      <c r="J977">
        <f t="shared" si="183"/>
        <v>1</v>
      </c>
      <c r="L977">
        <v>972</v>
      </c>
      <c r="M977">
        <f>PMTable!AE975</f>
        <v>41.608451639673987</v>
      </c>
      <c r="N977">
        <f t="shared" si="184"/>
        <v>1</v>
      </c>
      <c r="O977">
        <f>PMTable!AF975</f>
        <v>22.154229396030363</v>
      </c>
      <c r="P977">
        <f t="shared" si="185"/>
        <v>1</v>
      </c>
      <c r="Q977">
        <f>PMTable!AG975</f>
        <v>31.88259085169755</v>
      </c>
      <c r="R977">
        <f t="shared" si="186"/>
        <v>1</v>
      </c>
      <c r="S977">
        <f>PMTable!AH975</f>
        <v>4.9403101113315415</v>
      </c>
      <c r="T977">
        <f t="shared" si="187"/>
        <v>1</v>
      </c>
      <c r="V977">
        <v>972</v>
      </c>
      <c r="W977">
        <f>PMTable!O975</f>
        <v>0.71564202708180824</v>
      </c>
      <c r="X977">
        <f t="shared" si="188"/>
        <v>0</v>
      </c>
      <c r="Y977">
        <f>PMTable!P975</f>
        <v>0.9442377881043954</v>
      </c>
      <c r="Z977">
        <f t="shared" si="189"/>
        <v>0</v>
      </c>
      <c r="AA977">
        <f>PMTable!Q975</f>
        <v>0.92109454630556686</v>
      </c>
      <c r="AB977">
        <f t="shared" si="190"/>
        <v>0</v>
      </c>
      <c r="AC977">
        <f>PMTable!R975</f>
        <v>0.98747490404381133</v>
      </c>
      <c r="AD977">
        <f t="shared" si="191"/>
        <v>0</v>
      </c>
    </row>
    <row r="978" spans="2:30" x14ac:dyDescent="0.25">
      <c r="B978">
        <v>973</v>
      </c>
      <c r="C978">
        <f>PMTable!W976</f>
        <v>1700</v>
      </c>
      <c r="D978">
        <f t="shared" si="180"/>
        <v>1</v>
      </c>
      <c r="E978">
        <f>PMTable!X976</f>
        <v>1800</v>
      </c>
      <c r="F978">
        <f t="shared" si="181"/>
        <v>1</v>
      </c>
      <c r="G978">
        <f>PMTable!Y976</f>
        <v>1800</v>
      </c>
      <c r="H978">
        <f t="shared" si="182"/>
        <v>1</v>
      </c>
      <c r="I978">
        <f>PMTable!Z976</f>
        <v>3600</v>
      </c>
      <c r="J978">
        <f t="shared" si="183"/>
        <v>1</v>
      </c>
      <c r="L978">
        <v>973</v>
      </c>
      <c r="M978">
        <f>PMTable!AE976</f>
        <v>48.332573208144794</v>
      </c>
      <c r="N978">
        <f t="shared" si="184"/>
        <v>1</v>
      </c>
      <c r="O978">
        <f>PMTable!AF976</f>
        <v>24.282145464499376</v>
      </c>
      <c r="P978">
        <f t="shared" si="185"/>
        <v>1</v>
      </c>
      <c r="Q978">
        <f>PMTable!AG976</f>
        <v>11.033759287732096</v>
      </c>
      <c r="R978">
        <f t="shared" si="186"/>
        <v>1</v>
      </c>
      <c r="S978">
        <f>PMTable!AH976</f>
        <v>2.722523674810081</v>
      </c>
      <c r="T978">
        <f t="shared" si="187"/>
        <v>1</v>
      </c>
      <c r="V978">
        <v>973</v>
      </c>
      <c r="W978">
        <f>PMTable!O976</f>
        <v>0.71153403851834207</v>
      </c>
      <c r="X978">
        <f t="shared" si="188"/>
        <v>0</v>
      </c>
      <c r="Y978">
        <f>PMTable!P976</f>
        <v>0.91413427858698948</v>
      </c>
      <c r="Z978">
        <f t="shared" si="189"/>
        <v>0</v>
      </c>
      <c r="AA978">
        <f>PMTable!Q976</f>
        <v>0.95122473019859011</v>
      </c>
      <c r="AB978">
        <f t="shared" si="190"/>
        <v>0</v>
      </c>
      <c r="AC978">
        <f>PMTable!R976</f>
        <v>0.99157783134797661</v>
      </c>
      <c r="AD978">
        <f t="shared" si="191"/>
        <v>0</v>
      </c>
    </row>
    <row r="979" spans="2:30" x14ac:dyDescent="0.25">
      <c r="B979">
        <v>974</v>
      </c>
      <c r="C979">
        <f>PMTable!W977</f>
        <v>1250</v>
      </c>
      <c r="D979">
        <f t="shared" si="180"/>
        <v>1</v>
      </c>
      <c r="E979">
        <f>PMTable!X977</f>
        <v>2000</v>
      </c>
      <c r="F979">
        <f t="shared" si="181"/>
        <v>1</v>
      </c>
      <c r="G979">
        <f>PMTable!Y977</f>
        <v>3400</v>
      </c>
      <c r="H979">
        <f t="shared" si="182"/>
        <v>1</v>
      </c>
      <c r="I979">
        <f>PMTable!Z977</f>
        <v>3600</v>
      </c>
      <c r="J979">
        <f t="shared" si="183"/>
        <v>1</v>
      </c>
      <c r="L979">
        <v>974</v>
      </c>
      <c r="M979">
        <f>PMTable!AE977</f>
        <v>63.661152884308194</v>
      </c>
      <c r="N979">
        <f t="shared" si="184"/>
        <v>0</v>
      </c>
      <c r="O979">
        <f>PMTable!AF977</f>
        <v>25.964885541082893</v>
      </c>
      <c r="P979">
        <f t="shared" si="185"/>
        <v>1</v>
      </c>
      <c r="Q979">
        <f>PMTable!AG977</f>
        <v>33.30474501067448</v>
      </c>
      <c r="R979">
        <f t="shared" si="186"/>
        <v>1</v>
      </c>
      <c r="S979">
        <f>PMTable!AH977</f>
        <v>4.3428338159924511</v>
      </c>
      <c r="T979">
        <f t="shared" si="187"/>
        <v>1</v>
      </c>
      <c r="V979">
        <v>974</v>
      </c>
      <c r="W979">
        <f>PMTable!O977</f>
        <v>0.81303842124834746</v>
      </c>
      <c r="X979">
        <f t="shared" si="188"/>
        <v>0</v>
      </c>
      <c r="Y979">
        <f>PMTable!P977</f>
        <v>0.92142552389798693</v>
      </c>
      <c r="Z979">
        <f t="shared" si="189"/>
        <v>0</v>
      </c>
      <c r="AA979">
        <f>PMTable!Q977</f>
        <v>0.85152371134450056</v>
      </c>
      <c r="AB979">
        <f t="shared" si="190"/>
        <v>0</v>
      </c>
      <c r="AC979">
        <f>PMTable!R977</f>
        <v>0.98702841465761804</v>
      </c>
      <c r="AD979">
        <f t="shared" si="191"/>
        <v>0</v>
      </c>
    </row>
    <row r="980" spans="2:30" x14ac:dyDescent="0.25">
      <c r="B980">
        <v>975</v>
      </c>
      <c r="C980">
        <f>PMTable!W978</f>
        <v>1250</v>
      </c>
      <c r="D980">
        <f t="shared" si="180"/>
        <v>1</v>
      </c>
      <c r="E980">
        <f>PMTable!X978</f>
        <v>2200</v>
      </c>
      <c r="F980">
        <f t="shared" si="181"/>
        <v>1</v>
      </c>
      <c r="G980">
        <f>PMTable!Y978</f>
        <v>3400</v>
      </c>
      <c r="H980">
        <f t="shared" si="182"/>
        <v>1</v>
      </c>
      <c r="I980">
        <f>PMTable!Z978</f>
        <v>3600</v>
      </c>
      <c r="J980">
        <f t="shared" si="183"/>
        <v>1</v>
      </c>
      <c r="L980">
        <v>975</v>
      </c>
      <c r="M980">
        <f>PMTable!AE978</f>
        <v>21.436709530380874</v>
      </c>
      <c r="N980">
        <f t="shared" si="184"/>
        <v>1</v>
      </c>
      <c r="O980">
        <f>PMTable!AF978</f>
        <v>33.503882831549028</v>
      </c>
      <c r="P980">
        <f t="shared" si="185"/>
        <v>1</v>
      </c>
      <c r="Q980">
        <f>PMTable!AG978</f>
        <v>73.869559354863327</v>
      </c>
      <c r="R980">
        <f t="shared" si="186"/>
        <v>0</v>
      </c>
      <c r="S980">
        <f>PMTable!AH978</f>
        <v>4.5107851618738213</v>
      </c>
      <c r="T980">
        <f t="shared" si="187"/>
        <v>1</v>
      </c>
      <c r="V980">
        <v>975</v>
      </c>
      <c r="W980">
        <f>PMTable!O978</f>
        <v>0.83224243800538977</v>
      </c>
      <c r="X980">
        <f t="shared" si="188"/>
        <v>0</v>
      </c>
      <c r="Y980">
        <f>PMTable!P978</f>
        <v>0.91335735152497854</v>
      </c>
      <c r="Z980">
        <f t="shared" si="189"/>
        <v>0</v>
      </c>
      <c r="AA980">
        <f>PMTable!Q978</f>
        <v>0.85388275040666983</v>
      </c>
      <c r="AB980">
        <f t="shared" si="190"/>
        <v>0</v>
      </c>
      <c r="AC980">
        <f>PMTable!R978</f>
        <v>0.98814711175976566</v>
      </c>
      <c r="AD980">
        <f t="shared" si="191"/>
        <v>0</v>
      </c>
    </row>
    <row r="981" spans="2:30" x14ac:dyDescent="0.25">
      <c r="B981">
        <v>976</v>
      </c>
      <c r="C981">
        <f>PMTable!W979</f>
        <v>1400</v>
      </c>
      <c r="D981">
        <f t="shared" si="180"/>
        <v>1</v>
      </c>
      <c r="E981">
        <f>PMTable!X979</f>
        <v>2800</v>
      </c>
      <c r="F981">
        <f t="shared" si="181"/>
        <v>1</v>
      </c>
      <c r="G981">
        <f>PMTable!Y979</f>
        <v>4200</v>
      </c>
      <c r="H981">
        <f t="shared" si="182"/>
        <v>1</v>
      </c>
      <c r="I981">
        <f>PMTable!Z979</f>
        <v>5800</v>
      </c>
      <c r="J981">
        <f t="shared" si="183"/>
        <v>0</v>
      </c>
      <c r="L981">
        <v>976</v>
      </c>
      <c r="M981">
        <f>PMTable!AE979</f>
        <v>72.103496961918054</v>
      </c>
      <c r="N981">
        <f t="shared" si="184"/>
        <v>0</v>
      </c>
      <c r="O981">
        <f>PMTable!AF979</f>
        <v>30.045929940758811</v>
      </c>
      <c r="P981">
        <f t="shared" si="185"/>
        <v>1</v>
      </c>
      <c r="Q981">
        <f>PMTable!AG979</f>
        <v>127.22309554830221</v>
      </c>
      <c r="R981">
        <f t="shared" si="186"/>
        <v>0</v>
      </c>
      <c r="S981">
        <f>PMTable!AH979</f>
        <v>12.265579413592624</v>
      </c>
      <c r="T981">
        <f t="shared" si="187"/>
        <v>1</v>
      </c>
      <c r="V981">
        <v>976</v>
      </c>
      <c r="W981">
        <f>PMTable!O979</f>
        <v>0.7875229477475072</v>
      </c>
      <c r="X981">
        <f t="shared" si="188"/>
        <v>0</v>
      </c>
      <c r="Y981">
        <f>PMTable!P979</f>
        <v>0.91069763712293172</v>
      </c>
      <c r="Z981">
        <f t="shared" si="189"/>
        <v>0</v>
      </c>
      <c r="AA981">
        <f>PMTable!Q979</f>
        <v>0.69106375416301713</v>
      </c>
      <c r="AB981">
        <f t="shared" si="190"/>
        <v>1</v>
      </c>
      <c r="AC981">
        <f>PMTable!R979</f>
        <v>0.96154765401147035</v>
      </c>
      <c r="AD981">
        <f t="shared" si="191"/>
        <v>0</v>
      </c>
    </row>
    <row r="982" spans="2:30" x14ac:dyDescent="0.25">
      <c r="B982">
        <v>977</v>
      </c>
      <c r="C982">
        <f>PMTable!W980</f>
        <v>2150</v>
      </c>
      <c r="D982">
        <f t="shared" si="180"/>
        <v>1</v>
      </c>
      <c r="E982">
        <f>PMTable!X980</f>
        <v>2000</v>
      </c>
      <c r="F982">
        <f t="shared" si="181"/>
        <v>1</v>
      </c>
      <c r="G982">
        <f>PMTable!Y980</f>
        <v>2200</v>
      </c>
      <c r="H982">
        <f t="shared" si="182"/>
        <v>1</v>
      </c>
      <c r="I982">
        <f>PMTable!Z980</f>
        <v>2500</v>
      </c>
      <c r="J982">
        <f t="shared" si="183"/>
        <v>1</v>
      </c>
      <c r="L982">
        <v>977</v>
      </c>
      <c r="M982">
        <f>PMTable!AE980</f>
        <v>63.249141561296881</v>
      </c>
      <c r="N982">
        <f t="shared" si="184"/>
        <v>0</v>
      </c>
      <c r="O982">
        <f>PMTable!AF980</f>
        <v>22.002077898073935</v>
      </c>
      <c r="P982">
        <f t="shared" si="185"/>
        <v>1</v>
      </c>
      <c r="Q982">
        <f>PMTable!AG980</f>
        <v>43.126612481038016</v>
      </c>
      <c r="R982">
        <f t="shared" si="186"/>
        <v>1</v>
      </c>
      <c r="S982">
        <f>PMTable!AH980</f>
        <v>0</v>
      </c>
      <c r="T982">
        <f t="shared" si="187"/>
        <v>1</v>
      </c>
      <c r="V982">
        <v>977</v>
      </c>
      <c r="W982">
        <f>PMTable!O980</f>
        <v>0.71686226686245824</v>
      </c>
      <c r="X982">
        <f t="shared" si="188"/>
        <v>0</v>
      </c>
      <c r="Y982">
        <f>PMTable!P980</f>
        <v>0.94343709902413286</v>
      </c>
      <c r="Z982">
        <f t="shared" si="189"/>
        <v>0</v>
      </c>
      <c r="AA982">
        <f>PMTable!Q980</f>
        <v>0.88123668728732518</v>
      </c>
      <c r="AB982">
        <f t="shared" si="190"/>
        <v>0</v>
      </c>
      <c r="AC982">
        <f>PMTable!R980</f>
        <v>1</v>
      </c>
      <c r="AD982">
        <f t="shared" si="191"/>
        <v>0</v>
      </c>
    </row>
    <row r="983" spans="2:30" x14ac:dyDescent="0.25">
      <c r="B983">
        <v>978</v>
      </c>
      <c r="C983">
        <f>PMTable!W981</f>
        <v>2300</v>
      </c>
      <c r="D983">
        <f t="shared" si="180"/>
        <v>1</v>
      </c>
      <c r="E983">
        <f>PMTable!X981</f>
        <v>2200</v>
      </c>
      <c r="F983">
        <f t="shared" si="181"/>
        <v>1</v>
      </c>
      <c r="G983">
        <f>PMTable!Y981</f>
        <v>3000</v>
      </c>
      <c r="H983">
        <f t="shared" si="182"/>
        <v>1</v>
      </c>
      <c r="I983">
        <f>PMTable!Z981</f>
        <v>2500</v>
      </c>
      <c r="J983">
        <f t="shared" si="183"/>
        <v>1</v>
      </c>
      <c r="L983">
        <v>978</v>
      </c>
      <c r="M983">
        <f>PMTable!AE981</f>
        <v>86.420546953557704</v>
      </c>
      <c r="N983">
        <f t="shared" si="184"/>
        <v>0</v>
      </c>
      <c r="O983">
        <f>PMTable!AF981</f>
        <v>25.151773625078665</v>
      </c>
      <c r="P983">
        <f t="shared" si="185"/>
        <v>1</v>
      </c>
      <c r="Q983">
        <f>PMTable!AG981</f>
        <v>69.503141639672776</v>
      </c>
      <c r="R983">
        <f t="shared" si="186"/>
        <v>0</v>
      </c>
      <c r="S983">
        <f>PMTable!AH981</f>
        <v>0</v>
      </c>
      <c r="T983">
        <f t="shared" si="187"/>
        <v>1</v>
      </c>
      <c r="V983">
        <v>978</v>
      </c>
      <c r="W983">
        <f>PMTable!O981</f>
        <v>0.61649883065331224</v>
      </c>
      <c r="X983">
        <f t="shared" si="188"/>
        <v>1</v>
      </c>
      <c r="Y983">
        <f>PMTable!P981</f>
        <v>0.92840890549717348</v>
      </c>
      <c r="Z983">
        <f t="shared" si="189"/>
        <v>0</v>
      </c>
      <c r="AA983">
        <f>PMTable!Q981</f>
        <v>0.86238893875814027</v>
      </c>
      <c r="AB983">
        <f t="shared" si="190"/>
        <v>0</v>
      </c>
      <c r="AC983">
        <f>PMTable!R981</f>
        <v>1</v>
      </c>
      <c r="AD983">
        <f t="shared" si="191"/>
        <v>0</v>
      </c>
    </row>
    <row r="984" spans="2:30" x14ac:dyDescent="0.25">
      <c r="B984">
        <v>979</v>
      </c>
      <c r="C984">
        <f>PMTable!W982</f>
        <v>1550</v>
      </c>
      <c r="D984">
        <f t="shared" si="180"/>
        <v>1</v>
      </c>
      <c r="E984">
        <f>PMTable!X982</f>
        <v>2600</v>
      </c>
      <c r="F984">
        <f t="shared" si="181"/>
        <v>1</v>
      </c>
      <c r="G984">
        <f>PMTable!Y982</f>
        <v>3800</v>
      </c>
      <c r="H984">
        <f t="shared" si="182"/>
        <v>1</v>
      </c>
      <c r="I984">
        <f>PMTable!Z982</f>
        <v>3600</v>
      </c>
      <c r="J984">
        <f t="shared" si="183"/>
        <v>1</v>
      </c>
      <c r="L984">
        <v>979</v>
      </c>
      <c r="M984">
        <f>PMTable!AE982</f>
        <v>55.203767134873786</v>
      </c>
      <c r="N984">
        <f t="shared" si="184"/>
        <v>0</v>
      </c>
      <c r="O984">
        <f>PMTable!AF982</f>
        <v>30.139578186359614</v>
      </c>
      <c r="P984">
        <f t="shared" si="185"/>
        <v>1</v>
      </c>
      <c r="Q984">
        <f>PMTable!AG982</f>
        <v>22.679055548003678</v>
      </c>
      <c r="R984">
        <f t="shared" si="186"/>
        <v>1</v>
      </c>
      <c r="S984">
        <f>PMTable!AH982</f>
        <v>3.6896985249091583</v>
      </c>
      <c r="T984">
        <f t="shared" si="187"/>
        <v>1</v>
      </c>
      <c r="V984">
        <v>979</v>
      </c>
      <c r="W984">
        <f>PMTable!O982</f>
        <v>0.75508635481315212</v>
      </c>
      <c r="X984">
        <f t="shared" si="188"/>
        <v>0</v>
      </c>
      <c r="Y984">
        <f>PMTable!P982</f>
        <v>0.89942913219171683</v>
      </c>
      <c r="Z984">
        <f t="shared" si="189"/>
        <v>0</v>
      </c>
      <c r="AA984">
        <f>PMTable!Q982</f>
        <v>0.91126811599849744</v>
      </c>
      <c r="AB984">
        <f t="shared" si="190"/>
        <v>0</v>
      </c>
      <c r="AC984">
        <f>PMTable!R982</f>
        <v>0.98874157113626049</v>
      </c>
      <c r="AD984">
        <f t="shared" si="191"/>
        <v>0</v>
      </c>
    </row>
    <row r="985" spans="2:30" x14ac:dyDescent="0.25">
      <c r="B985">
        <v>980</v>
      </c>
      <c r="C985">
        <f>PMTable!W983</f>
        <v>2150</v>
      </c>
      <c r="D985">
        <f t="shared" si="180"/>
        <v>1</v>
      </c>
      <c r="E985">
        <f>PMTable!X983</f>
        <v>2600</v>
      </c>
      <c r="F985">
        <f t="shared" si="181"/>
        <v>1</v>
      </c>
      <c r="G985">
        <f>PMTable!Y983</f>
        <v>1400</v>
      </c>
      <c r="H985">
        <f t="shared" si="182"/>
        <v>1</v>
      </c>
      <c r="I985">
        <f>PMTable!Z983</f>
        <v>3600</v>
      </c>
      <c r="J985">
        <f t="shared" si="183"/>
        <v>1</v>
      </c>
      <c r="L985">
        <v>980</v>
      </c>
      <c r="M985">
        <f>PMTable!AE983</f>
        <v>61.87755869177041</v>
      </c>
      <c r="N985">
        <f t="shared" si="184"/>
        <v>0</v>
      </c>
      <c r="O985">
        <f>PMTable!AF983</f>
        <v>22</v>
      </c>
      <c r="P985">
        <f t="shared" si="185"/>
        <v>1</v>
      </c>
      <c r="Q985">
        <f>PMTable!AG983</f>
        <v>11.580105606617527</v>
      </c>
      <c r="R985">
        <f t="shared" si="186"/>
        <v>1</v>
      </c>
      <c r="S985">
        <f>PMTable!AH983</f>
        <v>4.2398109320964785</v>
      </c>
      <c r="T985">
        <f t="shared" si="187"/>
        <v>1</v>
      </c>
      <c r="V985">
        <v>980</v>
      </c>
      <c r="W985">
        <f>PMTable!O983</f>
        <v>0.73795125871842959</v>
      </c>
      <c r="X985">
        <f t="shared" si="188"/>
        <v>0</v>
      </c>
      <c r="Y985">
        <f>PMTable!P983</f>
        <v>0.92457052360040171</v>
      </c>
      <c r="Z985">
        <f t="shared" si="189"/>
        <v>0</v>
      </c>
      <c r="AA985">
        <f>PMTable!Q983</f>
        <v>0.97596056977474599</v>
      </c>
      <c r="AB985">
        <f t="shared" si="190"/>
        <v>0</v>
      </c>
      <c r="AC985">
        <f>PMTable!R983</f>
        <v>0.98714240486131688</v>
      </c>
      <c r="AD985">
        <f t="shared" si="191"/>
        <v>0</v>
      </c>
    </row>
    <row r="986" spans="2:30" x14ac:dyDescent="0.25">
      <c r="B986">
        <v>981</v>
      </c>
      <c r="C986">
        <f>PMTable!W984</f>
        <v>1850</v>
      </c>
      <c r="D986">
        <f t="shared" si="180"/>
        <v>1</v>
      </c>
      <c r="E986">
        <f>PMTable!X984</f>
        <v>2400</v>
      </c>
      <c r="F986">
        <f t="shared" si="181"/>
        <v>1</v>
      </c>
      <c r="G986">
        <f>PMTable!Y984</f>
        <v>3400</v>
      </c>
      <c r="H986">
        <f t="shared" si="182"/>
        <v>1</v>
      </c>
      <c r="I986">
        <f>PMTable!Z984</f>
        <v>4700</v>
      </c>
      <c r="J986">
        <f t="shared" si="183"/>
        <v>1</v>
      </c>
      <c r="L986">
        <v>981</v>
      </c>
      <c r="M986">
        <f>PMTable!AE984</f>
        <v>64.391264815351562</v>
      </c>
      <c r="N986">
        <f t="shared" si="184"/>
        <v>0</v>
      </c>
      <c r="O986">
        <f>PMTable!AF984</f>
        <v>35.491356612034892</v>
      </c>
      <c r="P986">
        <f t="shared" si="185"/>
        <v>1</v>
      </c>
      <c r="Q986">
        <f>PMTable!AG984</f>
        <v>58.352227270248179</v>
      </c>
      <c r="R986">
        <f t="shared" si="186"/>
        <v>0</v>
      </c>
      <c r="S986">
        <f>PMTable!AH984</f>
        <v>4.6250372466296916</v>
      </c>
      <c r="T986">
        <f t="shared" si="187"/>
        <v>1</v>
      </c>
      <c r="V986">
        <v>981</v>
      </c>
      <c r="W986">
        <f>PMTable!O984</f>
        <v>0.72501757278625345</v>
      </c>
      <c r="X986">
        <f t="shared" si="188"/>
        <v>0</v>
      </c>
      <c r="Y986">
        <f>PMTable!P984</f>
        <v>0.90009930035470409</v>
      </c>
      <c r="Z986">
        <f t="shared" si="189"/>
        <v>0</v>
      </c>
      <c r="AA986">
        <f>PMTable!Q984</f>
        <v>0.84690423884372323</v>
      </c>
      <c r="AB986">
        <f t="shared" si="190"/>
        <v>0</v>
      </c>
      <c r="AC986">
        <f>PMTable!R984</f>
        <v>0.98176433499701954</v>
      </c>
      <c r="AD986">
        <f t="shared" si="191"/>
        <v>0</v>
      </c>
    </row>
    <row r="987" spans="2:30" x14ac:dyDescent="0.25">
      <c r="B987">
        <v>982</v>
      </c>
      <c r="C987">
        <f>PMTable!W985</f>
        <v>1400</v>
      </c>
      <c r="D987">
        <f t="shared" si="180"/>
        <v>1</v>
      </c>
      <c r="E987">
        <f>PMTable!X985</f>
        <v>3600</v>
      </c>
      <c r="F987">
        <f t="shared" si="181"/>
        <v>1</v>
      </c>
      <c r="G987">
        <f>PMTable!Y985</f>
        <v>2200</v>
      </c>
      <c r="H987">
        <f t="shared" si="182"/>
        <v>1</v>
      </c>
      <c r="I987">
        <f>PMTable!Z985</f>
        <v>3600</v>
      </c>
      <c r="J987">
        <f t="shared" si="183"/>
        <v>1</v>
      </c>
      <c r="L987">
        <v>982</v>
      </c>
      <c r="M987">
        <f>PMTable!AE985</f>
        <v>58.070754734737008</v>
      </c>
      <c r="N987">
        <f t="shared" si="184"/>
        <v>0</v>
      </c>
      <c r="O987">
        <f>PMTable!AF985</f>
        <v>69.611294392319792</v>
      </c>
      <c r="P987">
        <f t="shared" si="185"/>
        <v>0</v>
      </c>
      <c r="Q987">
        <f>PMTable!AG985</f>
        <v>29.297744202261086</v>
      </c>
      <c r="R987">
        <f t="shared" si="186"/>
        <v>1</v>
      </c>
      <c r="S987">
        <f>PMTable!AH985</f>
        <v>8.7315386680638714</v>
      </c>
      <c r="T987">
        <f t="shared" si="187"/>
        <v>1</v>
      </c>
      <c r="V987">
        <v>982</v>
      </c>
      <c r="W987">
        <f>PMTable!O985</f>
        <v>0.80904330230418897</v>
      </c>
      <c r="X987">
        <f t="shared" si="188"/>
        <v>0</v>
      </c>
      <c r="Y987">
        <f>PMTable!P985</f>
        <v>0.8333750185740294</v>
      </c>
      <c r="Z987">
        <f t="shared" si="189"/>
        <v>0</v>
      </c>
      <c r="AA987">
        <f>PMTable!Q985</f>
        <v>0.92418328704176012</v>
      </c>
      <c r="AB987">
        <f t="shared" si="190"/>
        <v>0</v>
      </c>
      <c r="AC987">
        <f>PMTable!R985</f>
        <v>0.98063017180923406</v>
      </c>
      <c r="AD987">
        <f t="shared" si="191"/>
        <v>0</v>
      </c>
    </row>
    <row r="988" spans="2:30" x14ac:dyDescent="0.25">
      <c r="B988">
        <v>983</v>
      </c>
      <c r="C988">
        <f>PMTable!W986</f>
        <v>950</v>
      </c>
      <c r="D988">
        <f t="shared" si="180"/>
        <v>1</v>
      </c>
      <c r="E988">
        <f>PMTable!X986</f>
        <v>3200</v>
      </c>
      <c r="F988">
        <f t="shared" si="181"/>
        <v>1</v>
      </c>
      <c r="G988">
        <f>PMTable!Y986</f>
        <v>2200</v>
      </c>
      <c r="H988">
        <f t="shared" si="182"/>
        <v>1</v>
      </c>
      <c r="I988">
        <f>PMTable!Z986</f>
        <v>2500</v>
      </c>
      <c r="J988">
        <f t="shared" si="183"/>
        <v>1</v>
      </c>
      <c r="L988">
        <v>983</v>
      </c>
      <c r="M988">
        <f>PMTable!AE986</f>
        <v>10.987609123178331</v>
      </c>
      <c r="N988">
        <f t="shared" si="184"/>
        <v>1</v>
      </c>
      <c r="O988">
        <f>PMTable!AF986</f>
        <v>68.992148673735471</v>
      </c>
      <c r="P988">
        <f t="shared" si="185"/>
        <v>0</v>
      </c>
      <c r="Q988">
        <f>PMTable!AG986</f>
        <v>34.760644291153916</v>
      </c>
      <c r="R988">
        <f t="shared" si="186"/>
        <v>1</v>
      </c>
      <c r="S988">
        <f>PMTable!AH986</f>
        <v>0</v>
      </c>
      <c r="T988">
        <f t="shared" si="187"/>
        <v>1</v>
      </c>
      <c r="V988">
        <v>983</v>
      </c>
      <c r="W988">
        <f>PMTable!O986</f>
        <v>0.89042107716785512</v>
      </c>
      <c r="X988">
        <f t="shared" si="188"/>
        <v>0</v>
      </c>
      <c r="Y988">
        <f>PMTable!P986</f>
        <v>0.86446589394718243</v>
      </c>
      <c r="Z988">
        <f t="shared" si="189"/>
        <v>0</v>
      </c>
      <c r="AA988">
        <f>PMTable!Q986</f>
        <v>0.91170300871370336</v>
      </c>
      <c r="AB988">
        <f t="shared" si="190"/>
        <v>0</v>
      </c>
      <c r="AC988">
        <f>PMTable!R986</f>
        <v>1</v>
      </c>
      <c r="AD988">
        <f t="shared" si="191"/>
        <v>0</v>
      </c>
    </row>
    <row r="989" spans="2:30" x14ac:dyDescent="0.25">
      <c r="B989">
        <v>984</v>
      </c>
      <c r="C989">
        <f>PMTable!W987</f>
        <v>2300</v>
      </c>
      <c r="D989">
        <f t="shared" si="180"/>
        <v>1</v>
      </c>
      <c r="E989">
        <f>PMTable!X987</f>
        <v>2200</v>
      </c>
      <c r="F989">
        <f t="shared" si="181"/>
        <v>1</v>
      </c>
      <c r="G989">
        <f>PMTable!Y987</f>
        <v>3000</v>
      </c>
      <c r="H989">
        <f t="shared" si="182"/>
        <v>1</v>
      </c>
      <c r="I989">
        <f>PMTable!Z987</f>
        <v>3600</v>
      </c>
      <c r="J989">
        <f t="shared" si="183"/>
        <v>1</v>
      </c>
      <c r="L989">
        <v>984</v>
      </c>
      <c r="M989">
        <f>PMTable!AE987</f>
        <v>64.250374413625934</v>
      </c>
      <c r="N989">
        <f t="shared" si="184"/>
        <v>0</v>
      </c>
      <c r="O989">
        <f>PMTable!AF987</f>
        <v>25.958846210014045</v>
      </c>
      <c r="P989">
        <f t="shared" si="185"/>
        <v>1</v>
      </c>
      <c r="Q989">
        <f>PMTable!AG987</f>
        <v>68.079054667115827</v>
      </c>
      <c r="R989">
        <f t="shared" si="186"/>
        <v>0</v>
      </c>
      <c r="S989">
        <f>PMTable!AH987</f>
        <v>3.7212463720011142</v>
      </c>
      <c r="T989">
        <f t="shared" si="187"/>
        <v>1</v>
      </c>
      <c r="V989">
        <v>984</v>
      </c>
      <c r="W989">
        <f>PMTable!O987</f>
        <v>0.69426039580433618</v>
      </c>
      <c r="X989">
        <f t="shared" si="188"/>
        <v>1</v>
      </c>
      <c r="Y989">
        <f>PMTable!P987</f>
        <v>0.94184737402702612</v>
      </c>
      <c r="Z989">
        <f t="shared" si="189"/>
        <v>0</v>
      </c>
      <c r="AA989">
        <f>PMTable!Q987</f>
        <v>0.84046542860958651</v>
      </c>
      <c r="AB989">
        <f t="shared" si="190"/>
        <v>0</v>
      </c>
      <c r="AC989">
        <f>PMTable!R987</f>
        <v>0.98580039412315501</v>
      </c>
      <c r="AD989">
        <f t="shared" si="191"/>
        <v>0</v>
      </c>
    </row>
    <row r="990" spans="2:30" x14ac:dyDescent="0.25">
      <c r="B990">
        <v>985</v>
      </c>
      <c r="C990">
        <f>PMTable!W988</f>
        <v>2450</v>
      </c>
      <c r="D990">
        <f t="shared" si="180"/>
        <v>1</v>
      </c>
      <c r="E990">
        <f>PMTable!X988</f>
        <v>3000</v>
      </c>
      <c r="F990">
        <f t="shared" si="181"/>
        <v>1</v>
      </c>
      <c r="G990">
        <f>PMTable!Y988</f>
        <v>3000</v>
      </c>
      <c r="H990">
        <f t="shared" si="182"/>
        <v>1</v>
      </c>
      <c r="I990">
        <f>PMTable!Z988</f>
        <v>3600</v>
      </c>
      <c r="J990">
        <f t="shared" si="183"/>
        <v>1</v>
      </c>
      <c r="L990">
        <v>985</v>
      </c>
      <c r="M990">
        <f>PMTable!AE988</f>
        <v>63.869733412444091</v>
      </c>
      <c r="N990">
        <f t="shared" si="184"/>
        <v>0</v>
      </c>
      <c r="O990">
        <f>PMTable!AF988</f>
        <v>61.370665431276286</v>
      </c>
      <c r="P990">
        <f t="shared" si="185"/>
        <v>0</v>
      </c>
      <c r="Q990">
        <f>PMTable!AG988</f>
        <v>74.167474765726496</v>
      </c>
      <c r="R990">
        <f t="shared" si="186"/>
        <v>0</v>
      </c>
      <c r="S990">
        <f>PMTable!AH988</f>
        <v>4.5648420901720472</v>
      </c>
      <c r="T990">
        <f t="shared" si="187"/>
        <v>1</v>
      </c>
      <c r="V990">
        <v>985</v>
      </c>
      <c r="W990">
        <f>PMTable!O988</f>
        <v>0.59638727863277974</v>
      </c>
      <c r="X990">
        <f t="shared" si="188"/>
        <v>1</v>
      </c>
      <c r="Y990">
        <f>PMTable!P988</f>
        <v>0.86814890359112251</v>
      </c>
      <c r="Z990">
        <f t="shared" si="189"/>
        <v>0</v>
      </c>
      <c r="AA990">
        <f>PMTable!Q988</f>
        <v>0.81101369111248778</v>
      </c>
      <c r="AB990">
        <f t="shared" si="190"/>
        <v>0</v>
      </c>
      <c r="AC990">
        <f>PMTable!R988</f>
        <v>0.98712190165645664</v>
      </c>
      <c r="AD990">
        <f t="shared" si="191"/>
        <v>0</v>
      </c>
    </row>
    <row r="991" spans="2:30" x14ac:dyDescent="0.25">
      <c r="B991">
        <v>986</v>
      </c>
      <c r="C991">
        <f>PMTable!W989</f>
        <v>1700</v>
      </c>
      <c r="D991">
        <f t="shared" si="180"/>
        <v>1</v>
      </c>
      <c r="E991">
        <f>PMTable!X989</f>
        <v>3000</v>
      </c>
      <c r="F991">
        <f t="shared" si="181"/>
        <v>1</v>
      </c>
      <c r="G991">
        <f>PMTable!Y989</f>
        <v>3400</v>
      </c>
      <c r="H991">
        <f t="shared" si="182"/>
        <v>1</v>
      </c>
      <c r="I991">
        <f>PMTable!Z989</f>
        <v>4700</v>
      </c>
      <c r="J991">
        <f t="shared" si="183"/>
        <v>1</v>
      </c>
      <c r="L991">
        <v>986</v>
      </c>
      <c r="M991">
        <f>PMTable!AE989</f>
        <v>22.135419904679672</v>
      </c>
      <c r="N991">
        <f t="shared" si="184"/>
        <v>1</v>
      </c>
      <c r="O991">
        <f>PMTable!AF989</f>
        <v>38.150203709353086</v>
      </c>
      <c r="P991">
        <f t="shared" si="185"/>
        <v>1</v>
      </c>
      <c r="Q991">
        <f>PMTable!AG989</f>
        <v>65.927177503642767</v>
      </c>
      <c r="R991">
        <f t="shared" si="186"/>
        <v>0</v>
      </c>
      <c r="S991">
        <f>PMTable!AH989</f>
        <v>14.365863480382982</v>
      </c>
      <c r="T991">
        <f t="shared" si="187"/>
        <v>1</v>
      </c>
      <c r="V991">
        <v>986</v>
      </c>
      <c r="W991">
        <f>PMTable!O989</f>
        <v>0.75832501253670315</v>
      </c>
      <c r="X991">
        <f t="shared" si="188"/>
        <v>0</v>
      </c>
      <c r="Y991">
        <f>PMTable!P989</f>
        <v>0.93545283223836895</v>
      </c>
      <c r="Z991">
        <f t="shared" si="189"/>
        <v>0</v>
      </c>
      <c r="AA991">
        <f>PMTable!Q989</f>
        <v>0.83195547302331108</v>
      </c>
      <c r="AB991">
        <f t="shared" si="190"/>
        <v>0</v>
      </c>
      <c r="AC991">
        <f>PMTable!R989</f>
        <v>0.9598243078825438</v>
      </c>
      <c r="AD991">
        <f t="shared" si="191"/>
        <v>0</v>
      </c>
    </row>
    <row r="992" spans="2:30" x14ac:dyDescent="0.25">
      <c r="B992">
        <v>987</v>
      </c>
      <c r="C992">
        <f>PMTable!W990</f>
        <v>1550</v>
      </c>
      <c r="D992">
        <f t="shared" si="180"/>
        <v>1</v>
      </c>
      <c r="E992">
        <f>PMTable!X990</f>
        <v>2600</v>
      </c>
      <c r="F992">
        <f t="shared" si="181"/>
        <v>1</v>
      </c>
      <c r="G992">
        <f>PMTable!Y990</f>
        <v>4200</v>
      </c>
      <c r="H992">
        <f t="shared" si="182"/>
        <v>1</v>
      </c>
      <c r="I992">
        <f>PMTable!Z990</f>
        <v>2500</v>
      </c>
      <c r="J992">
        <f t="shared" si="183"/>
        <v>1</v>
      </c>
      <c r="L992">
        <v>987</v>
      </c>
      <c r="M992">
        <f>PMTable!AE990</f>
        <v>18</v>
      </c>
      <c r="N992">
        <f t="shared" si="184"/>
        <v>1</v>
      </c>
      <c r="O992">
        <f>PMTable!AF990</f>
        <v>28.531485619284425</v>
      </c>
      <c r="P992">
        <f t="shared" si="185"/>
        <v>1</v>
      </c>
      <c r="Q992">
        <f>PMTable!AG990</f>
        <v>108.29285389329038</v>
      </c>
      <c r="R992">
        <f t="shared" si="186"/>
        <v>0</v>
      </c>
      <c r="S992">
        <f>PMTable!AH990</f>
        <v>0</v>
      </c>
      <c r="T992">
        <f t="shared" si="187"/>
        <v>1</v>
      </c>
      <c r="V992">
        <v>987</v>
      </c>
      <c r="W992">
        <f>PMTable!O990</f>
        <v>0.8288118360561324</v>
      </c>
      <c r="X992">
        <f t="shared" si="188"/>
        <v>0</v>
      </c>
      <c r="Y992">
        <f>PMTable!P990</f>
        <v>0.89067010336747643</v>
      </c>
      <c r="Z992">
        <f t="shared" si="189"/>
        <v>0</v>
      </c>
      <c r="AA992">
        <f>PMTable!Q990</f>
        <v>0.69486476902081284</v>
      </c>
      <c r="AB992">
        <f t="shared" si="190"/>
        <v>1</v>
      </c>
      <c r="AC992">
        <f>PMTable!R990</f>
        <v>1</v>
      </c>
      <c r="AD992">
        <f t="shared" si="191"/>
        <v>0</v>
      </c>
    </row>
    <row r="993" spans="2:30" x14ac:dyDescent="0.25">
      <c r="B993">
        <v>988</v>
      </c>
      <c r="C993">
        <f>PMTable!W991</f>
        <v>2300</v>
      </c>
      <c r="D993">
        <f t="shared" si="180"/>
        <v>1</v>
      </c>
      <c r="E993">
        <f>PMTable!X991</f>
        <v>1000</v>
      </c>
      <c r="F993">
        <f t="shared" si="181"/>
        <v>1</v>
      </c>
      <c r="G993">
        <f>PMTable!Y991</f>
        <v>3400</v>
      </c>
      <c r="H993">
        <f t="shared" si="182"/>
        <v>1</v>
      </c>
      <c r="I993">
        <f>PMTable!Z991</f>
        <v>4700</v>
      </c>
      <c r="J993">
        <f t="shared" si="183"/>
        <v>1</v>
      </c>
      <c r="L993">
        <v>988</v>
      </c>
      <c r="M993">
        <f>PMTable!AE991</f>
        <v>105.34838840859254</v>
      </c>
      <c r="N993">
        <f t="shared" si="184"/>
        <v>0</v>
      </c>
      <c r="O993">
        <f>PMTable!AF991</f>
        <v>9.5311252135589193</v>
      </c>
      <c r="P993">
        <f t="shared" si="185"/>
        <v>1</v>
      </c>
      <c r="Q993">
        <f>PMTable!AG991</f>
        <v>69.136842157023324</v>
      </c>
      <c r="R993">
        <f t="shared" si="186"/>
        <v>0</v>
      </c>
      <c r="S993">
        <f>PMTable!AH991</f>
        <v>10.691595660327154</v>
      </c>
      <c r="T993">
        <f t="shared" si="187"/>
        <v>1</v>
      </c>
      <c r="V993">
        <v>988</v>
      </c>
      <c r="W993">
        <f>PMTable!O991</f>
        <v>0.63209055474722431</v>
      </c>
      <c r="X993">
        <f t="shared" si="188"/>
        <v>1</v>
      </c>
      <c r="Y993">
        <f>PMTable!P991</f>
        <v>0.96997723283064075</v>
      </c>
      <c r="Z993">
        <f t="shared" si="189"/>
        <v>0</v>
      </c>
      <c r="AA993">
        <f>PMTable!Q991</f>
        <v>0.8273958037975212</v>
      </c>
      <c r="AB993">
        <f t="shared" si="190"/>
        <v>0</v>
      </c>
      <c r="AC993">
        <f>PMTable!R991</f>
        <v>0.96721526108810063</v>
      </c>
      <c r="AD993">
        <f t="shared" si="191"/>
        <v>0</v>
      </c>
    </row>
    <row r="994" spans="2:30" x14ac:dyDescent="0.25">
      <c r="B994">
        <v>989</v>
      </c>
      <c r="C994">
        <f>PMTable!W992</f>
        <v>2000</v>
      </c>
      <c r="D994">
        <f t="shared" si="180"/>
        <v>1</v>
      </c>
      <c r="E994">
        <f>PMTable!X992</f>
        <v>2200</v>
      </c>
      <c r="F994">
        <f t="shared" si="181"/>
        <v>1</v>
      </c>
      <c r="G994">
        <f>PMTable!Y992</f>
        <v>3000</v>
      </c>
      <c r="H994">
        <f t="shared" si="182"/>
        <v>1</v>
      </c>
      <c r="I994">
        <f>PMTable!Z992</f>
        <v>3600</v>
      </c>
      <c r="J994">
        <f t="shared" si="183"/>
        <v>1</v>
      </c>
      <c r="L994">
        <v>989</v>
      </c>
      <c r="M994">
        <f>PMTable!AE992</f>
        <v>107.48183136354615</v>
      </c>
      <c r="N994">
        <f t="shared" si="184"/>
        <v>0</v>
      </c>
      <c r="O994">
        <f>PMTable!AF992</f>
        <v>19.97824361578569</v>
      </c>
      <c r="P994">
        <f t="shared" si="185"/>
        <v>1</v>
      </c>
      <c r="Q994">
        <f>PMTable!AG992</f>
        <v>44.215564296947917</v>
      </c>
      <c r="R994">
        <f t="shared" si="186"/>
        <v>1</v>
      </c>
      <c r="S994">
        <f>PMTable!AH992</f>
        <v>5.4825928523560412</v>
      </c>
      <c r="T994">
        <f t="shared" si="187"/>
        <v>1</v>
      </c>
      <c r="V994">
        <v>989</v>
      </c>
      <c r="W994">
        <f>PMTable!O992</f>
        <v>0.71743433603966444</v>
      </c>
      <c r="X994">
        <f t="shared" si="188"/>
        <v>0</v>
      </c>
      <c r="Y994">
        <f>PMTable!P992</f>
        <v>0.93792926027619783</v>
      </c>
      <c r="Z994">
        <f t="shared" si="189"/>
        <v>0</v>
      </c>
      <c r="AA994">
        <f>PMTable!Q992</f>
        <v>0.87512810861284118</v>
      </c>
      <c r="AB994">
        <f t="shared" si="190"/>
        <v>0</v>
      </c>
      <c r="AC994">
        <f>PMTable!R992</f>
        <v>0.98588512855443577</v>
      </c>
      <c r="AD994">
        <f t="shared" si="191"/>
        <v>0</v>
      </c>
    </row>
    <row r="995" spans="2:30" x14ac:dyDescent="0.25">
      <c r="B995">
        <v>990</v>
      </c>
      <c r="C995">
        <f>PMTable!W993</f>
        <v>1700</v>
      </c>
      <c r="D995">
        <f t="shared" si="180"/>
        <v>1</v>
      </c>
      <c r="E995">
        <f>PMTable!X993</f>
        <v>2400</v>
      </c>
      <c r="F995">
        <f t="shared" si="181"/>
        <v>1</v>
      </c>
      <c r="G995">
        <f>PMTable!Y993</f>
        <v>1000</v>
      </c>
      <c r="H995">
        <f t="shared" si="182"/>
        <v>1</v>
      </c>
      <c r="I995">
        <f>PMTable!Z993</f>
        <v>3600</v>
      </c>
      <c r="J995">
        <f t="shared" si="183"/>
        <v>1</v>
      </c>
      <c r="L995">
        <v>990</v>
      </c>
      <c r="M995">
        <f>PMTable!AE993</f>
        <v>38.827112213427846</v>
      </c>
      <c r="N995">
        <f t="shared" si="184"/>
        <v>1</v>
      </c>
      <c r="O995">
        <f>PMTable!AF993</f>
        <v>20</v>
      </c>
      <c r="P995">
        <f t="shared" si="185"/>
        <v>1</v>
      </c>
      <c r="Q995">
        <f>PMTable!AG993</f>
        <v>0</v>
      </c>
      <c r="R995">
        <f t="shared" si="186"/>
        <v>1</v>
      </c>
      <c r="S995">
        <f>PMTable!AH993</f>
        <v>4.0203319773279969</v>
      </c>
      <c r="T995">
        <f t="shared" si="187"/>
        <v>1</v>
      </c>
      <c r="V995">
        <v>990</v>
      </c>
      <c r="W995">
        <f>PMTable!O993</f>
        <v>0.76757385397598421</v>
      </c>
      <c r="X995">
        <f t="shared" si="188"/>
        <v>0</v>
      </c>
      <c r="Y995">
        <f>PMTable!P993</f>
        <v>0.90267644137470704</v>
      </c>
      <c r="Z995">
        <f t="shared" si="189"/>
        <v>0</v>
      </c>
      <c r="AA995">
        <f>PMTable!Q993</f>
        <v>1</v>
      </c>
      <c r="AB995">
        <f t="shared" si="190"/>
        <v>0</v>
      </c>
      <c r="AC995">
        <f>PMTable!R993</f>
        <v>0.98753829672124172</v>
      </c>
      <c r="AD995">
        <f t="shared" si="191"/>
        <v>0</v>
      </c>
    </row>
    <row r="996" spans="2:30" x14ac:dyDescent="0.25">
      <c r="B996">
        <v>991</v>
      </c>
      <c r="C996">
        <f>PMTable!W994</f>
        <v>1250</v>
      </c>
      <c r="D996">
        <f t="shared" si="180"/>
        <v>1</v>
      </c>
      <c r="E996">
        <f>PMTable!X994</f>
        <v>3200</v>
      </c>
      <c r="F996">
        <f t="shared" si="181"/>
        <v>1</v>
      </c>
      <c r="G996">
        <f>PMTable!Y994</f>
        <v>3800</v>
      </c>
      <c r="H996">
        <f t="shared" si="182"/>
        <v>1</v>
      </c>
      <c r="I996">
        <f>PMTable!Z994</f>
        <v>4700</v>
      </c>
      <c r="J996">
        <f t="shared" si="183"/>
        <v>1</v>
      </c>
      <c r="L996">
        <v>991</v>
      </c>
      <c r="M996">
        <f>PMTable!AE994</f>
        <v>35.351774574660787</v>
      </c>
      <c r="N996">
        <f t="shared" si="184"/>
        <v>1</v>
      </c>
      <c r="O996">
        <f>PMTable!AF994</f>
        <v>34.698876327868305</v>
      </c>
      <c r="P996">
        <f t="shared" si="185"/>
        <v>1</v>
      </c>
      <c r="Q996">
        <f>PMTable!AG994</f>
        <v>59.011352756673396</v>
      </c>
      <c r="R996">
        <f t="shared" si="186"/>
        <v>0</v>
      </c>
      <c r="S996">
        <f>PMTable!AH994</f>
        <v>12.920484964625663</v>
      </c>
      <c r="T996">
        <f t="shared" si="187"/>
        <v>1</v>
      </c>
      <c r="V996">
        <v>991</v>
      </c>
      <c r="W996">
        <f>PMTable!O994</f>
        <v>0.83020127739442617</v>
      </c>
      <c r="X996">
        <f t="shared" si="188"/>
        <v>0</v>
      </c>
      <c r="Y996">
        <f>PMTable!P994</f>
        <v>0.85701716188348043</v>
      </c>
      <c r="Z996">
        <f t="shared" si="189"/>
        <v>0</v>
      </c>
      <c r="AA996">
        <f>PMTable!Q994</f>
        <v>0.81614316745468729</v>
      </c>
      <c r="AB996">
        <f t="shared" si="190"/>
        <v>0</v>
      </c>
      <c r="AC996">
        <f>PMTable!R994</f>
        <v>0.9717236900490368</v>
      </c>
      <c r="AD996">
        <f t="shared" si="191"/>
        <v>0</v>
      </c>
    </row>
    <row r="997" spans="2:30" x14ac:dyDescent="0.25">
      <c r="B997">
        <v>992</v>
      </c>
      <c r="C997">
        <f>PMTable!W995</f>
        <v>1400</v>
      </c>
      <c r="D997">
        <f t="shared" si="180"/>
        <v>1</v>
      </c>
      <c r="E997">
        <f>PMTable!X995</f>
        <v>2000</v>
      </c>
      <c r="F997">
        <f t="shared" si="181"/>
        <v>1</v>
      </c>
      <c r="G997">
        <f>PMTable!Y995</f>
        <v>2600</v>
      </c>
      <c r="H997">
        <f t="shared" si="182"/>
        <v>1</v>
      </c>
      <c r="I997">
        <f>PMTable!Z995</f>
        <v>3600</v>
      </c>
      <c r="J997">
        <f t="shared" si="183"/>
        <v>1</v>
      </c>
      <c r="L997">
        <v>992</v>
      </c>
      <c r="M997">
        <f>PMTable!AE995</f>
        <v>27.498943878846198</v>
      </c>
      <c r="N997">
        <f t="shared" si="184"/>
        <v>1</v>
      </c>
      <c r="O997">
        <f>PMTable!AF995</f>
        <v>16</v>
      </c>
      <c r="P997">
        <f t="shared" si="185"/>
        <v>1</v>
      </c>
      <c r="Q997">
        <f>PMTable!AG995</f>
        <v>70.789903596336913</v>
      </c>
      <c r="R997">
        <f t="shared" si="186"/>
        <v>0</v>
      </c>
      <c r="S997">
        <f>PMTable!AH995</f>
        <v>7.0583494041467887</v>
      </c>
      <c r="T997">
        <f t="shared" si="187"/>
        <v>1</v>
      </c>
      <c r="V997">
        <v>992</v>
      </c>
      <c r="W997">
        <f>PMTable!O995</f>
        <v>0.81224988070727933</v>
      </c>
      <c r="X997">
        <f t="shared" si="188"/>
        <v>0</v>
      </c>
      <c r="Y997">
        <f>PMTable!P995</f>
        <v>0.93492075695128407</v>
      </c>
      <c r="Z997">
        <f t="shared" si="189"/>
        <v>0</v>
      </c>
      <c r="AA997">
        <f>PMTable!Q995</f>
        <v>0.84337287535701488</v>
      </c>
      <c r="AB997">
        <f t="shared" si="190"/>
        <v>0</v>
      </c>
      <c r="AC997">
        <f>PMTable!R995</f>
        <v>0.98203139800931738</v>
      </c>
      <c r="AD997">
        <f t="shared" si="191"/>
        <v>0</v>
      </c>
    </row>
    <row r="998" spans="2:30" x14ac:dyDescent="0.25">
      <c r="B998">
        <v>993</v>
      </c>
      <c r="C998">
        <f>PMTable!W996</f>
        <v>2150</v>
      </c>
      <c r="D998">
        <f t="shared" si="180"/>
        <v>1</v>
      </c>
      <c r="E998">
        <f>PMTable!X996</f>
        <v>4000</v>
      </c>
      <c r="F998">
        <f t="shared" si="181"/>
        <v>1</v>
      </c>
      <c r="G998">
        <f>PMTable!Y996</f>
        <v>3400</v>
      </c>
      <c r="H998">
        <f t="shared" si="182"/>
        <v>1</v>
      </c>
      <c r="I998">
        <f>PMTable!Z996</f>
        <v>3600</v>
      </c>
      <c r="J998">
        <f t="shared" si="183"/>
        <v>1</v>
      </c>
      <c r="L998">
        <v>993</v>
      </c>
      <c r="M998">
        <f>PMTable!AE996</f>
        <v>26</v>
      </c>
      <c r="N998">
        <f t="shared" si="184"/>
        <v>1</v>
      </c>
      <c r="O998">
        <f>PMTable!AF996</f>
        <v>41.625775517229393</v>
      </c>
      <c r="P998">
        <f t="shared" si="185"/>
        <v>1</v>
      </c>
      <c r="Q998">
        <f>PMTable!AG996</f>
        <v>50.426661402757347</v>
      </c>
      <c r="R998">
        <f t="shared" si="186"/>
        <v>1</v>
      </c>
      <c r="S998">
        <f>PMTable!AH996</f>
        <v>4.2227944150214451</v>
      </c>
      <c r="T998">
        <f t="shared" si="187"/>
        <v>1</v>
      </c>
      <c r="V998">
        <v>993</v>
      </c>
      <c r="W998">
        <f>PMTable!O996</f>
        <v>0.74645226012076316</v>
      </c>
      <c r="X998">
        <f t="shared" si="188"/>
        <v>0</v>
      </c>
      <c r="Y998">
        <f>PMTable!P996</f>
        <v>0.83204013412453115</v>
      </c>
      <c r="Z998">
        <f t="shared" si="189"/>
        <v>0</v>
      </c>
      <c r="AA998">
        <f>PMTable!Q996</f>
        <v>0.8424159585551021</v>
      </c>
      <c r="AB998">
        <f t="shared" si="190"/>
        <v>0</v>
      </c>
      <c r="AC998">
        <f>PMTable!R996</f>
        <v>0.98370009445750228</v>
      </c>
      <c r="AD998">
        <f t="shared" si="191"/>
        <v>0</v>
      </c>
    </row>
    <row r="999" spans="2:30" x14ac:dyDescent="0.25">
      <c r="B999">
        <v>994</v>
      </c>
      <c r="C999">
        <f>PMTable!W997</f>
        <v>1700</v>
      </c>
      <c r="D999">
        <f t="shared" si="180"/>
        <v>1</v>
      </c>
      <c r="E999">
        <f>PMTable!X997</f>
        <v>1800</v>
      </c>
      <c r="F999">
        <f t="shared" si="181"/>
        <v>1</v>
      </c>
      <c r="G999">
        <f>PMTable!Y997</f>
        <v>3000</v>
      </c>
      <c r="H999">
        <f t="shared" si="182"/>
        <v>1</v>
      </c>
      <c r="I999">
        <f>PMTable!Z997</f>
        <v>2500</v>
      </c>
      <c r="J999">
        <f t="shared" si="183"/>
        <v>1</v>
      </c>
      <c r="L999">
        <v>994</v>
      </c>
      <c r="M999">
        <f>PMTable!AE997</f>
        <v>86.915514469686613</v>
      </c>
      <c r="N999">
        <f t="shared" si="184"/>
        <v>0</v>
      </c>
      <c r="O999">
        <f>PMTable!AF997</f>
        <v>24.572585520650147</v>
      </c>
      <c r="P999">
        <f t="shared" si="185"/>
        <v>1</v>
      </c>
      <c r="Q999">
        <f>PMTable!AG997</f>
        <v>47.027619127620937</v>
      </c>
      <c r="R999">
        <f t="shared" si="186"/>
        <v>1</v>
      </c>
      <c r="S999">
        <f>PMTable!AH997</f>
        <v>0</v>
      </c>
      <c r="T999">
        <f t="shared" si="187"/>
        <v>1</v>
      </c>
      <c r="V999">
        <v>994</v>
      </c>
      <c r="W999">
        <f>PMTable!O997</f>
        <v>0.74416654994199172</v>
      </c>
      <c r="X999">
        <f t="shared" si="188"/>
        <v>0</v>
      </c>
      <c r="Y999">
        <f>PMTable!P997</f>
        <v>0.92328065140287729</v>
      </c>
      <c r="Z999">
        <f t="shared" si="189"/>
        <v>0</v>
      </c>
      <c r="AA999">
        <f>PMTable!Q997</f>
        <v>0.86375809013751359</v>
      </c>
      <c r="AB999">
        <f t="shared" si="190"/>
        <v>0</v>
      </c>
      <c r="AC999">
        <f>PMTable!R997</f>
        <v>1</v>
      </c>
      <c r="AD999">
        <f t="shared" si="191"/>
        <v>0</v>
      </c>
    </row>
    <row r="1000" spans="2:30" x14ac:dyDescent="0.25">
      <c r="B1000">
        <v>995</v>
      </c>
      <c r="C1000">
        <f>PMTable!W998</f>
        <v>1850</v>
      </c>
      <c r="D1000">
        <f t="shared" si="180"/>
        <v>1</v>
      </c>
      <c r="E1000">
        <f>PMTable!X998</f>
        <v>2400</v>
      </c>
      <c r="F1000">
        <f t="shared" si="181"/>
        <v>1</v>
      </c>
      <c r="G1000">
        <f>PMTable!Y998</f>
        <v>2600</v>
      </c>
      <c r="H1000">
        <f t="shared" si="182"/>
        <v>1</v>
      </c>
      <c r="I1000">
        <f>PMTable!Z998</f>
        <v>4700</v>
      </c>
      <c r="J1000">
        <f t="shared" si="183"/>
        <v>1</v>
      </c>
      <c r="L1000">
        <v>995</v>
      </c>
      <c r="M1000">
        <f>PMTable!AE998</f>
        <v>69.391653120218322</v>
      </c>
      <c r="N1000">
        <f t="shared" si="184"/>
        <v>0</v>
      </c>
      <c r="O1000">
        <f>PMTable!AF998</f>
        <v>34.701116434755384</v>
      </c>
      <c r="P1000">
        <f t="shared" si="185"/>
        <v>1</v>
      </c>
      <c r="Q1000">
        <f>PMTable!AG998</f>
        <v>34.409645625445947</v>
      </c>
      <c r="R1000">
        <f t="shared" si="186"/>
        <v>1</v>
      </c>
      <c r="S1000">
        <f>PMTable!AH998</f>
        <v>12.003200055285026</v>
      </c>
      <c r="T1000">
        <f t="shared" si="187"/>
        <v>1</v>
      </c>
      <c r="V1000">
        <v>995</v>
      </c>
      <c r="W1000">
        <f>PMTable!O998</f>
        <v>0.73530326200606488</v>
      </c>
      <c r="X1000">
        <f t="shared" si="188"/>
        <v>0</v>
      </c>
      <c r="Y1000">
        <f>PMTable!P998</f>
        <v>0.9168079360310496</v>
      </c>
      <c r="Z1000">
        <f t="shared" si="189"/>
        <v>0</v>
      </c>
      <c r="AA1000">
        <f>PMTable!Q998</f>
        <v>0.93459715201532767</v>
      </c>
      <c r="AB1000">
        <f t="shared" si="190"/>
        <v>0</v>
      </c>
      <c r="AC1000">
        <f>PMTable!R998</f>
        <v>0.9701613470331002</v>
      </c>
      <c r="AD1000">
        <f t="shared" si="191"/>
        <v>0</v>
      </c>
    </row>
    <row r="1001" spans="2:30" x14ac:dyDescent="0.25">
      <c r="B1001">
        <v>996</v>
      </c>
      <c r="C1001">
        <f>PMTable!W999</f>
        <v>2750</v>
      </c>
      <c r="D1001">
        <f t="shared" si="180"/>
        <v>1</v>
      </c>
      <c r="E1001">
        <f>PMTable!X999</f>
        <v>2200</v>
      </c>
      <c r="F1001">
        <f t="shared" si="181"/>
        <v>1</v>
      </c>
      <c r="G1001">
        <f>PMTable!Y999</f>
        <v>1000</v>
      </c>
      <c r="H1001">
        <f t="shared" si="182"/>
        <v>1</v>
      </c>
      <c r="I1001">
        <f>PMTable!Z999</f>
        <v>2500</v>
      </c>
      <c r="J1001">
        <f t="shared" si="183"/>
        <v>1</v>
      </c>
      <c r="L1001">
        <v>996</v>
      </c>
      <c r="M1001">
        <f>PMTable!AE999</f>
        <v>120.31682914364777</v>
      </c>
      <c r="N1001">
        <f t="shared" si="184"/>
        <v>0</v>
      </c>
      <c r="O1001">
        <f>PMTable!AF999</f>
        <v>44.54456486473476</v>
      </c>
      <c r="P1001">
        <f t="shared" si="185"/>
        <v>1</v>
      </c>
      <c r="Q1001">
        <f>PMTable!AG999</f>
        <v>0</v>
      </c>
      <c r="R1001">
        <f t="shared" si="186"/>
        <v>1</v>
      </c>
      <c r="S1001">
        <f>PMTable!AH999</f>
        <v>0</v>
      </c>
      <c r="T1001">
        <f t="shared" si="187"/>
        <v>1</v>
      </c>
      <c r="V1001">
        <v>996</v>
      </c>
      <c r="W1001">
        <f>PMTable!O999</f>
        <v>0.56985428211357503</v>
      </c>
      <c r="X1001">
        <f t="shared" si="188"/>
        <v>1</v>
      </c>
      <c r="Y1001">
        <f>PMTable!P999</f>
        <v>0.92291179863848738</v>
      </c>
      <c r="Z1001">
        <f t="shared" si="189"/>
        <v>0</v>
      </c>
      <c r="AA1001">
        <f>PMTable!Q999</f>
        <v>1</v>
      </c>
      <c r="AB1001">
        <f t="shared" si="190"/>
        <v>0</v>
      </c>
      <c r="AC1001">
        <f>PMTable!R999</f>
        <v>1</v>
      </c>
      <c r="AD1001">
        <f t="shared" si="191"/>
        <v>0</v>
      </c>
    </row>
    <row r="1002" spans="2:30" x14ac:dyDescent="0.25">
      <c r="B1002">
        <v>997</v>
      </c>
      <c r="C1002">
        <f>PMTable!W1000</f>
        <v>1100</v>
      </c>
      <c r="D1002">
        <f t="shared" si="180"/>
        <v>1</v>
      </c>
      <c r="E1002">
        <f>PMTable!X1000</f>
        <v>2200</v>
      </c>
      <c r="F1002">
        <f t="shared" si="181"/>
        <v>1</v>
      </c>
      <c r="G1002">
        <f>PMTable!Y1000</f>
        <v>1400</v>
      </c>
      <c r="H1002">
        <f t="shared" si="182"/>
        <v>1</v>
      </c>
      <c r="I1002">
        <f>PMTable!Z1000</f>
        <v>2500</v>
      </c>
      <c r="J1002">
        <f t="shared" si="183"/>
        <v>1</v>
      </c>
      <c r="L1002">
        <v>997</v>
      </c>
      <c r="M1002">
        <f>PMTable!AE1000</f>
        <v>24.366462706775387</v>
      </c>
      <c r="N1002">
        <f t="shared" si="184"/>
        <v>1</v>
      </c>
      <c r="O1002">
        <f>PMTable!AF1000</f>
        <v>19.17389651866964</v>
      </c>
      <c r="P1002">
        <f t="shared" si="185"/>
        <v>1</v>
      </c>
      <c r="Q1002">
        <f>PMTable!AG1000</f>
        <v>9.3155294167025371</v>
      </c>
      <c r="R1002">
        <f t="shared" si="186"/>
        <v>1</v>
      </c>
      <c r="S1002">
        <f>PMTable!AH1000</f>
        <v>0</v>
      </c>
      <c r="T1002">
        <f t="shared" si="187"/>
        <v>1</v>
      </c>
      <c r="V1002">
        <v>997</v>
      </c>
      <c r="W1002">
        <f>PMTable!O1000</f>
        <v>0.86016179135480808</v>
      </c>
      <c r="X1002">
        <f t="shared" si="188"/>
        <v>0</v>
      </c>
      <c r="Y1002">
        <f>PMTable!P1000</f>
        <v>0.95707912687687313</v>
      </c>
      <c r="Z1002">
        <f t="shared" si="189"/>
        <v>0</v>
      </c>
      <c r="AA1002">
        <f>PMTable!Q1000</f>
        <v>0.97340467575017753</v>
      </c>
      <c r="AB1002">
        <f t="shared" si="190"/>
        <v>0</v>
      </c>
      <c r="AC1002">
        <f>PMTable!R1000</f>
        <v>1</v>
      </c>
      <c r="AD1002">
        <f t="shared" si="191"/>
        <v>0</v>
      </c>
    </row>
    <row r="1003" spans="2:30" x14ac:dyDescent="0.25">
      <c r="B1003">
        <v>998</v>
      </c>
      <c r="C1003">
        <f>PMTable!W1001</f>
        <v>2150</v>
      </c>
      <c r="D1003">
        <f t="shared" si="180"/>
        <v>1</v>
      </c>
      <c r="E1003">
        <f>PMTable!X1001</f>
        <v>2800</v>
      </c>
      <c r="F1003">
        <f t="shared" si="181"/>
        <v>1</v>
      </c>
      <c r="G1003">
        <f>PMTable!Y1001</f>
        <v>1400</v>
      </c>
      <c r="H1003">
        <f t="shared" si="182"/>
        <v>1</v>
      </c>
      <c r="I1003">
        <f>PMTable!Z1001</f>
        <v>4700</v>
      </c>
      <c r="J1003">
        <f t="shared" si="183"/>
        <v>1</v>
      </c>
      <c r="L1003">
        <v>998</v>
      </c>
      <c r="M1003">
        <f>PMTable!AE1001</f>
        <v>26</v>
      </c>
      <c r="N1003">
        <f t="shared" si="184"/>
        <v>1</v>
      </c>
      <c r="O1003">
        <f>PMTable!AF1001</f>
        <v>62.713299005085275</v>
      </c>
      <c r="P1003">
        <f t="shared" si="185"/>
        <v>0</v>
      </c>
      <c r="Q1003">
        <f>PMTable!AG1001</f>
        <v>7.1900373570236003</v>
      </c>
      <c r="R1003">
        <f t="shared" si="186"/>
        <v>1</v>
      </c>
      <c r="S1003">
        <f>PMTable!AH1001</f>
        <v>16.389172461121841</v>
      </c>
      <c r="T1003">
        <f t="shared" si="187"/>
        <v>1</v>
      </c>
      <c r="V1003">
        <v>998</v>
      </c>
      <c r="W1003">
        <f>PMTable!O1001</f>
        <v>0.74423630527760321</v>
      </c>
      <c r="X1003">
        <f t="shared" si="188"/>
        <v>0</v>
      </c>
      <c r="Y1003">
        <f>PMTable!P1001</f>
        <v>0.84669894793465583</v>
      </c>
      <c r="Z1003">
        <f t="shared" si="189"/>
        <v>0</v>
      </c>
      <c r="AA1003">
        <f>PMTable!Q1001</f>
        <v>0.97358092249490624</v>
      </c>
      <c r="AB1003">
        <f t="shared" si="190"/>
        <v>0</v>
      </c>
      <c r="AC1003">
        <f>PMTable!R1001</f>
        <v>0.95525929909819984</v>
      </c>
      <c r="AD1003">
        <f t="shared" si="191"/>
        <v>0</v>
      </c>
    </row>
    <row r="1004" spans="2:30" x14ac:dyDescent="0.25">
      <c r="B1004">
        <v>999</v>
      </c>
      <c r="C1004">
        <f>PMTable!W1002</f>
        <v>650</v>
      </c>
      <c r="D1004">
        <f t="shared" si="180"/>
        <v>1</v>
      </c>
      <c r="E1004">
        <f>PMTable!X1002</f>
        <v>3600</v>
      </c>
      <c r="F1004">
        <f t="shared" si="181"/>
        <v>1</v>
      </c>
      <c r="G1004">
        <f>PMTable!Y1002</f>
        <v>3800</v>
      </c>
      <c r="H1004">
        <f t="shared" si="182"/>
        <v>1</v>
      </c>
      <c r="I1004">
        <f>PMTable!Z1002</f>
        <v>3600</v>
      </c>
      <c r="J1004">
        <f t="shared" si="183"/>
        <v>1</v>
      </c>
      <c r="L1004">
        <v>999</v>
      </c>
      <c r="M1004">
        <f>PMTable!AE1002</f>
        <v>16.617646535235618</v>
      </c>
      <c r="N1004">
        <f t="shared" si="184"/>
        <v>1</v>
      </c>
      <c r="O1004">
        <f>PMTable!AF1002</f>
        <v>72.495950189881938</v>
      </c>
      <c r="P1004">
        <f t="shared" si="185"/>
        <v>0</v>
      </c>
      <c r="Q1004">
        <f>PMTable!AG1002</f>
        <v>94.283773998690151</v>
      </c>
      <c r="R1004">
        <f t="shared" si="186"/>
        <v>0</v>
      </c>
      <c r="S1004">
        <f>PMTable!AH1002</f>
        <v>6.4650037612328077</v>
      </c>
      <c r="T1004">
        <f t="shared" si="187"/>
        <v>1</v>
      </c>
      <c r="V1004">
        <v>999</v>
      </c>
      <c r="W1004">
        <f>PMTable!O1002</f>
        <v>0.92173774895037597</v>
      </c>
      <c r="X1004">
        <f t="shared" si="188"/>
        <v>0</v>
      </c>
      <c r="Y1004">
        <f>PMTable!P1002</f>
        <v>0.81691983870302098</v>
      </c>
      <c r="Z1004">
        <f t="shared" si="189"/>
        <v>0</v>
      </c>
      <c r="AA1004">
        <f>PMTable!Q1002</f>
        <v>0.74300251497886804</v>
      </c>
      <c r="AB1004">
        <f t="shared" si="190"/>
        <v>0</v>
      </c>
      <c r="AC1004">
        <f>PMTable!R1002</f>
        <v>0.98508870195381759</v>
      </c>
      <c r="AD1004">
        <f t="shared" si="191"/>
        <v>0</v>
      </c>
    </row>
    <row r="1005" spans="2:30" x14ac:dyDescent="0.25">
      <c r="B1005">
        <v>1000</v>
      </c>
      <c r="C1005">
        <f>PMTable!W1003</f>
        <v>1850</v>
      </c>
      <c r="D1005">
        <f t="shared" si="180"/>
        <v>1</v>
      </c>
      <c r="E1005">
        <f>PMTable!X1003</f>
        <v>2000</v>
      </c>
      <c r="F1005">
        <f t="shared" si="181"/>
        <v>1</v>
      </c>
      <c r="G1005">
        <f>PMTable!Y1003</f>
        <v>2600</v>
      </c>
      <c r="H1005">
        <f t="shared" si="182"/>
        <v>1</v>
      </c>
      <c r="I1005">
        <f>PMTable!Z1003</f>
        <v>2500</v>
      </c>
      <c r="J1005">
        <f t="shared" si="183"/>
        <v>1</v>
      </c>
      <c r="L1005">
        <v>1000</v>
      </c>
      <c r="M1005">
        <f>PMTable!AE1003</f>
        <v>37.406008447950725</v>
      </c>
      <c r="N1005">
        <f t="shared" si="184"/>
        <v>1</v>
      </c>
      <c r="O1005">
        <f>PMTable!AF1003</f>
        <v>19.078778611534766</v>
      </c>
      <c r="P1005">
        <f t="shared" si="185"/>
        <v>1</v>
      </c>
      <c r="Q1005">
        <f>PMTable!AG1003</f>
        <v>47.422091452219284</v>
      </c>
      <c r="R1005">
        <f t="shared" si="186"/>
        <v>1</v>
      </c>
      <c r="S1005">
        <f>PMTable!AH1003</f>
        <v>0</v>
      </c>
      <c r="T1005">
        <f t="shared" si="187"/>
        <v>1</v>
      </c>
      <c r="V1005">
        <v>1000</v>
      </c>
      <c r="W1005">
        <f>PMTable!O1003</f>
        <v>0.78227261954777383</v>
      </c>
      <c r="X1005">
        <f t="shared" si="188"/>
        <v>0</v>
      </c>
      <c r="Y1005">
        <f>PMTable!P1003</f>
        <v>0.93617421291906788</v>
      </c>
      <c r="Z1005">
        <f t="shared" si="189"/>
        <v>0</v>
      </c>
      <c r="AA1005">
        <f>PMTable!Q1003</f>
        <v>0.84835087688764033</v>
      </c>
      <c r="AB1005">
        <f t="shared" si="190"/>
        <v>0</v>
      </c>
      <c r="AC1005">
        <f>PMTable!R1003</f>
        <v>1</v>
      </c>
      <c r="AD1005">
        <f t="shared" si="191"/>
        <v>0</v>
      </c>
    </row>
  </sheetData>
  <mergeCells count="3">
    <mergeCell ref="C2:J2"/>
    <mergeCell ref="M2:T2"/>
    <mergeCell ref="W2:AD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1"/>
  <sheetViews>
    <sheetView workbookViewId="0"/>
  </sheetViews>
  <sheetFormatPr defaultRowHeight="15" x14ac:dyDescent="0.25"/>
  <cols>
    <col min="1" max="1" width="15.85546875" bestFit="1" customWidth="1"/>
  </cols>
  <sheetData>
    <row r="1" spans="1:41" x14ac:dyDescent="0.25">
      <c r="B1" t="s">
        <v>63</v>
      </c>
      <c r="C1" t="s">
        <v>62</v>
      </c>
      <c r="D1" t="s">
        <v>61</v>
      </c>
      <c r="E1" t="s">
        <v>60</v>
      </c>
      <c r="F1" t="s">
        <v>67</v>
      </c>
      <c r="G1" t="s">
        <v>66</v>
      </c>
      <c r="H1" t="s">
        <v>65</v>
      </c>
      <c r="I1" t="s">
        <v>64</v>
      </c>
      <c r="J1" t="s">
        <v>79</v>
      </c>
      <c r="K1" t="s">
        <v>78</v>
      </c>
      <c r="L1" t="s">
        <v>77</v>
      </c>
      <c r="M1" t="s">
        <v>76</v>
      </c>
      <c r="N1" t="s">
        <v>87</v>
      </c>
      <c r="O1" t="s">
        <v>86</v>
      </c>
      <c r="P1" t="s">
        <v>85</v>
      </c>
      <c r="Q1" t="s">
        <v>84</v>
      </c>
      <c r="R1" t="s">
        <v>101</v>
      </c>
      <c r="S1" t="s">
        <v>100</v>
      </c>
      <c r="T1" t="s">
        <v>99</v>
      </c>
      <c r="U1" t="s">
        <v>98</v>
      </c>
      <c r="V1" t="s">
        <v>105</v>
      </c>
      <c r="W1" t="s">
        <v>104</v>
      </c>
      <c r="X1" t="s">
        <v>103</v>
      </c>
      <c r="Y1" t="s">
        <v>102</v>
      </c>
      <c r="Z1" t="s">
        <v>109</v>
      </c>
      <c r="AA1" t="s">
        <v>108</v>
      </c>
      <c r="AB1" t="s">
        <v>107</v>
      </c>
      <c r="AC1" t="s">
        <v>106</v>
      </c>
      <c r="AD1" t="s">
        <v>119</v>
      </c>
      <c r="AE1" t="s">
        <v>118</v>
      </c>
      <c r="AF1" t="s">
        <v>117</v>
      </c>
      <c r="AG1" t="s">
        <v>116</v>
      </c>
      <c r="AH1" t="s">
        <v>128</v>
      </c>
      <c r="AI1" t="s">
        <v>127</v>
      </c>
      <c r="AJ1" t="s">
        <v>126</v>
      </c>
      <c r="AK1" t="s">
        <v>125</v>
      </c>
      <c r="AL1" t="s">
        <v>132</v>
      </c>
      <c r="AM1" t="s">
        <v>131</v>
      </c>
      <c r="AN1" t="s">
        <v>130</v>
      </c>
      <c r="AO1" t="s">
        <v>129</v>
      </c>
    </row>
    <row r="2" spans="1:41" x14ac:dyDescent="0.25">
      <c r="A2" t="s">
        <v>47</v>
      </c>
      <c r="B2" s="17" t="b">
        <v>0</v>
      </c>
      <c r="C2" s="17" t="b">
        <v>0</v>
      </c>
      <c r="D2" s="17" t="b">
        <v>0</v>
      </c>
      <c r="E2" s="17" t="b">
        <v>0</v>
      </c>
      <c r="F2" s="17" t="b">
        <v>0</v>
      </c>
      <c r="G2" s="17" t="b">
        <v>0</v>
      </c>
      <c r="H2" s="17" t="b">
        <v>0</v>
      </c>
      <c r="I2" s="17" t="b">
        <v>0</v>
      </c>
      <c r="J2" s="17" t="b">
        <v>0</v>
      </c>
      <c r="K2" s="17" t="b">
        <v>0</v>
      </c>
      <c r="L2" s="17" t="b">
        <v>0</v>
      </c>
      <c r="M2" s="17" t="b">
        <v>0</v>
      </c>
      <c r="N2" s="17" t="b">
        <v>0</v>
      </c>
      <c r="O2" s="17" t="b">
        <v>0</v>
      </c>
      <c r="P2" s="17" t="b">
        <v>0</v>
      </c>
      <c r="Q2" s="17" t="b">
        <v>0</v>
      </c>
      <c r="R2" s="17" t="b">
        <v>0</v>
      </c>
      <c r="S2" s="17" t="b">
        <v>0</v>
      </c>
      <c r="T2" s="17" t="b">
        <v>0</v>
      </c>
      <c r="U2" s="17" t="b">
        <v>0</v>
      </c>
      <c r="V2" s="17" t="b">
        <v>0</v>
      </c>
      <c r="W2" s="17" t="b">
        <v>0</v>
      </c>
      <c r="X2" s="17" t="b">
        <v>0</v>
      </c>
      <c r="Y2" s="17" t="b">
        <v>0</v>
      </c>
      <c r="Z2" s="17" t="b">
        <v>0</v>
      </c>
      <c r="AA2" s="17" t="b">
        <v>0</v>
      </c>
      <c r="AB2" s="17" t="b">
        <v>0</v>
      </c>
      <c r="AC2" s="17" t="b">
        <v>0</v>
      </c>
      <c r="AD2" s="17" t="b">
        <v>0</v>
      </c>
      <c r="AE2" s="17" t="b">
        <v>0</v>
      </c>
      <c r="AF2" s="17" t="b">
        <v>0</v>
      </c>
      <c r="AG2" s="17" t="b">
        <v>0</v>
      </c>
      <c r="AH2" s="17" t="b">
        <v>0</v>
      </c>
      <c r="AI2" s="17" t="b">
        <v>0</v>
      </c>
      <c r="AJ2" s="17" t="b">
        <v>0</v>
      </c>
      <c r="AK2" s="17" t="b">
        <v>0</v>
      </c>
      <c r="AL2" s="17" t="b">
        <v>0</v>
      </c>
      <c r="AM2" s="17" t="b">
        <v>0</v>
      </c>
      <c r="AN2" s="17" t="b">
        <v>0</v>
      </c>
      <c r="AO2" s="17" t="b">
        <v>0</v>
      </c>
    </row>
    <row r="3" spans="1:41" x14ac:dyDescent="0.25">
      <c r="A3" t="s">
        <v>48</v>
      </c>
      <c r="B3" s="17" t="b">
        <v>0</v>
      </c>
      <c r="C3" s="17" t="b">
        <v>0</v>
      </c>
      <c r="D3" s="17" t="b">
        <v>0</v>
      </c>
      <c r="E3" s="17" t="b">
        <v>0</v>
      </c>
      <c r="F3" s="17" t="b">
        <v>0</v>
      </c>
      <c r="G3" s="17" t="b">
        <v>0</v>
      </c>
      <c r="H3" s="17" t="b">
        <v>0</v>
      </c>
      <c r="I3" s="17" t="b">
        <v>0</v>
      </c>
      <c r="J3" s="17" t="b">
        <v>0</v>
      </c>
      <c r="K3" s="17" t="b">
        <v>0</v>
      </c>
      <c r="L3" s="17" t="b">
        <v>0</v>
      </c>
      <c r="M3" s="17" t="b">
        <v>0</v>
      </c>
      <c r="N3" s="17" t="b">
        <v>0</v>
      </c>
      <c r="O3" s="17" t="b">
        <v>0</v>
      </c>
      <c r="P3" s="17" t="b">
        <v>0</v>
      </c>
      <c r="Q3" s="17" t="b">
        <v>0</v>
      </c>
      <c r="R3" s="17" t="b">
        <v>0</v>
      </c>
      <c r="S3" s="17" t="b">
        <v>0</v>
      </c>
      <c r="T3" s="17" t="b">
        <v>0</v>
      </c>
      <c r="U3" s="17" t="b">
        <v>0</v>
      </c>
      <c r="V3" s="17" t="b">
        <v>0</v>
      </c>
      <c r="W3" s="17" t="b">
        <v>0</v>
      </c>
      <c r="X3" s="17" t="b">
        <v>0</v>
      </c>
      <c r="Y3" s="17" t="b">
        <v>0</v>
      </c>
      <c r="Z3" s="17" t="b">
        <v>0</v>
      </c>
      <c r="AA3" s="17" t="b">
        <v>0</v>
      </c>
      <c r="AB3" s="17" t="b">
        <v>0</v>
      </c>
      <c r="AC3" s="17" t="b">
        <v>0</v>
      </c>
      <c r="AD3" s="17" t="b">
        <v>0</v>
      </c>
      <c r="AE3" s="17" t="b">
        <v>0</v>
      </c>
      <c r="AF3" s="17" t="b">
        <v>0</v>
      </c>
      <c r="AG3" s="17" t="b">
        <v>0</v>
      </c>
      <c r="AH3" s="17" t="b">
        <v>0</v>
      </c>
      <c r="AI3" s="17" t="b">
        <v>0</v>
      </c>
      <c r="AJ3" s="17" t="b">
        <v>0</v>
      </c>
      <c r="AK3" s="17" t="b">
        <v>0</v>
      </c>
      <c r="AL3" s="17" t="b">
        <v>0</v>
      </c>
      <c r="AM3" s="17" t="b">
        <v>0</v>
      </c>
      <c r="AN3" s="17" t="b">
        <v>0</v>
      </c>
      <c r="AO3" s="17" t="b">
        <v>0</v>
      </c>
    </row>
    <row r="4" spans="1:41" x14ac:dyDescent="0.25">
      <c r="A4" t="s">
        <v>49</v>
      </c>
      <c r="B4" s="17">
        <f>IF( $B$2, MIN( INT( MAX( Sys_1 ) - MIN( Sys_1 ) + 1 ), 10 ), 10 )</f>
        <v>10</v>
      </c>
      <c r="C4" s="17">
        <f>IF( $C$2, MIN( INT( MAX( Sys_2 ) - MIN( Sys_2 ) + 1 ), 10 ), 10 )</f>
        <v>10</v>
      </c>
      <c r="D4" s="17">
        <f>IF( $D$2, MIN( INT( MAX( Sys_3 ) - MIN( Sys_3 ) + 1 ), 10 ), 10 )</f>
        <v>10</v>
      </c>
      <c r="E4" s="17">
        <f>IF( $E$2, MIN( INT( MAX( Sys_4 ) - MIN( Sys_4 ) + 1 ), 10 ), 10 )</f>
        <v>10</v>
      </c>
      <c r="F4" s="17">
        <f>IF( $F$2, MIN( INT( MAX( System_1 ) - MIN( System_1 ) + 1 ), 10 ), 10 )</f>
        <v>10</v>
      </c>
      <c r="G4" s="17">
        <f>IF( $G$2, MIN( INT( MAX( System_2 ) - MIN( System_2 ) + 1 ), 10 ), 10 )</f>
        <v>10</v>
      </c>
      <c r="H4" s="17">
        <f>IF( $H$2, MIN( INT( MAX( System_3 ) - MIN( System_3 ) + 1 ), 10 ), 10 )</f>
        <v>10</v>
      </c>
      <c r="I4" s="17">
        <f>IF( $I$2, MIN( INT( MAX( System_4 ) - MIN( System_4 ) + 1 ), 10 ), 10 )</f>
        <v>10</v>
      </c>
      <c r="J4" s="17">
        <f>IF( $J$2, MIN( INT( MAX( Failures_S1 ) - MIN( Failures_S1 ) + 1 ), 10 ), 10 )</f>
        <v>10</v>
      </c>
      <c r="K4" s="17">
        <f>IF( $K$2, MIN( INT( MAX( Failures_S2 ) - MIN( Failures_S2 ) + 1 ), 10 ), 10 )</f>
        <v>10</v>
      </c>
      <c r="L4" s="17">
        <f>IF( $L$2, MIN( INT( MAX( Failures_S3 ) - MIN( Failures_S3 ) + 1 ), 10 ), 10 )</f>
        <v>10</v>
      </c>
      <c r="M4" s="17">
        <f>IF( $M$2, MIN( INT( MAX( Failures_S4 ) - MIN( Failures_S4 ) + 1 ), 10 ), 10 )</f>
        <v>10</v>
      </c>
      <c r="N4" s="17">
        <f>IF( $N$2, MIN( INT( MAX( Availability_S1 ) - MIN( Availability_S1 ) + 1 ), 10 ), 10 )</f>
        <v>10</v>
      </c>
      <c r="O4" s="17">
        <f>IF( $O$2, MIN( INT( MAX( Availability_S2 ) - MIN( Availability_S2 ) + 1 ), 10 ), 10 )</f>
        <v>10</v>
      </c>
      <c r="P4" s="17">
        <f>IF( $P$2, MIN( INT( MAX( Availability_S3 ) - MIN( Availability_S3 ) + 1 ), 10 ), 10 )</f>
        <v>10</v>
      </c>
      <c r="Q4" s="17">
        <f>IF( $Q$2, MIN( INT( MAX( Availability_S4 ) - MIN( Availability_S4 ) + 1 ), 10 ), 10 )</f>
        <v>10</v>
      </c>
      <c r="R4" s="17">
        <f>IF( $R$2, MIN( INT( MAX( Repair_Cost_System_1 ) - MIN( Repair_Cost_System_1 ) + 1 ), 10 ), 10 )</f>
        <v>10</v>
      </c>
      <c r="S4" s="17">
        <f>IF( $S$2, MIN( INT( MAX( Repair_Cost_System_2 ) - MIN( Repair_Cost_System_2 ) + 1 ), 10 ), 10 )</f>
        <v>10</v>
      </c>
      <c r="T4" s="17">
        <f>IF( $T$2, MIN( INT( MAX( Repair_Cost_System_3 ) - MIN( Repair_Cost_System_3 ) + 1 ), 10 ), 10 )</f>
        <v>10</v>
      </c>
      <c r="U4" s="17">
        <f>IF( $U$2, MIN( INT( MAX( Repair_Cost_System_4 ) - MIN( Repair_Cost_System_4 ) + 1 ), 10 ), 10 )</f>
        <v>10</v>
      </c>
      <c r="V4" s="17">
        <f>IF( $V$2, MIN( INT( MAX( LCC_System_1 ) - MIN( LCC_System_1 ) + 1 ), 10 ), 10 )</f>
        <v>10</v>
      </c>
      <c r="W4" s="17">
        <f>IF( $W$2, MIN( INT( MAX( LCC_System_2 ) - MIN( LCC_System_2 ) + 1 ), 10 ), 10 )</f>
        <v>10</v>
      </c>
      <c r="X4" s="17">
        <f>IF( $X$2, MIN( INT( MAX( LCC_System_3 ) - MIN( LCC_System_3 ) + 1 ), 10 ), 10 )</f>
        <v>10</v>
      </c>
      <c r="Y4" s="17">
        <f>IF( $Y$2, MIN( INT( MAX( LCC_System_4 ) - MIN( LCC_System_4 ) + 1 ), 10 ), 10 )</f>
        <v>10</v>
      </c>
      <c r="Z4" s="17">
        <f>IF( $Z$2, MIN( INT( MAX( System_TTR1 ) - MIN( System_TTR1 ) + 1 ), 10 ), 10 )</f>
        <v>10</v>
      </c>
      <c r="AA4" s="17">
        <f>IF( $AA$2, MIN( INT( MAX( System_TTR2 ) - MIN( System_TTR2 ) + 1 ), 10 ), 10 )</f>
        <v>10</v>
      </c>
      <c r="AB4" s="17">
        <f>IF( $AB$2, MIN( INT( MAX( System_TTR3 ) - MIN( System_TTR3 ) + 1 ), 10 ), 10 )</f>
        <v>10</v>
      </c>
      <c r="AC4" s="17">
        <f>IF( $AC$2, MIN( INT( MAX( System_TTR4 ) - MIN( System_TTR4 ) + 1 ), 10 ), 10 )</f>
        <v>10</v>
      </c>
      <c r="AD4" s="17">
        <f>IF( $AD$2, MIN( INT( MAX( Total_Repair_Time_S1 ) - MIN( Total_Repair_Time_S1 ) + 1 ), 10 ), 10 )</f>
        <v>10</v>
      </c>
      <c r="AE4" s="17">
        <f>IF( $AE$2, MIN( INT( MAX( Total_Repair_Time_S2 ) - MIN( Total_Repair_Time_S2 ) + 1 ), 10 ), 10 )</f>
        <v>10</v>
      </c>
      <c r="AF4" s="17">
        <f>IF( $AF$2, MIN( INT( MAX( Total_Repair_Time_S3 ) - MIN( Total_Repair_Time_S3 ) + 1 ), 10 ), 10 )</f>
        <v>10</v>
      </c>
      <c r="AG4" s="17">
        <f>IF( $AG$2, MIN( INT( MAX( Total_Repair_Time_S4 ) - MIN( Total_Repair_Time_S4 ) + 1 ), 10 ), 10 )</f>
        <v>10</v>
      </c>
      <c r="AH4" s="17">
        <f>IF( $AH$2, MIN( INT( MAX( System_LDT1 ) - MIN( System_LDT1 ) + 1 ), 10 ), 10 )</f>
        <v>10</v>
      </c>
      <c r="AI4" s="17">
        <f>IF( $AI$2, MIN( INT( MAX( System_LDT2 ) - MIN( System_LDT2 ) + 1 ), 10 ), 10 )</f>
        <v>10</v>
      </c>
      <c r="AJ4" s="17">
        <f>IF( $AJ$2, MIN( INT( MAX( System_LDT3 ) - MIN( System_LDT3 ) + 1 ), 10 ), 10 )</f>
        <v>10</v>
      </c>
      <c r="AK4" s="17">
        <f>IF( $AK$2, MIN( INT( MAX( System_LDT4 ) - MIN( System_LDT4 ) + 1 ), 10 ), 10 )</f>
        <v>10</v>
      </c>
      <c r="AL4" s="17">
        <f>IF( $AL$2, MIN( INT( MAX( Total_LDT_System_1 ) - MIN( Total_LDT_System_1 ) + 1 ), 10 ), 10 )</f>
        <v>10</v>
      </c>
      <c r="AM4" s="17">
        <f>IF( $AM$2, MIN( INT( MAX( Total_LDT_System_2 ) - MIN( Total_LDT_System_2 ) + 1 ), 10 ), 10 )</f>
        <v>10</v>
      </c>
      <c r="AN4" s="17">
        <f>IF( $AN$2, MIN( INT( MAX( Total_LDT_System_3 ) - MIN( Total_LDT_System_3 ) + 1 ), 10 ), 10 )</f>
        <v>10</v>
      </c>
      <c r="AO4" s="17">
        <f>IF( $AO$2, MIN( INT( MAX( Total_LDT_System_4 ) - MIN( Total_LDT_System_4 ) + 1 ), 10 ), 10 )</f>
        <v>10</v>
      </c>
    </row>
    <row r="5" spans="1:41" x14ac:dyDescent="0.25">
      <c r="A5" t="s">
        <v>50</v>
      </c>
      <c r="B5" s="17">
        <v>10</v>
      </c>
      <c r="C5" s="17">
        <v>10</v>
      </c>
      <c r="D5" s="17">
        <v>10</v>
      </c>
      <c r="E5" s="17">
        <v>10</v>
      </c>
      <c r="F5" s="17">
        <v>10</v>
      </c>
      <c r="G5" s="17">
        <v>10</v>
      </c>
      <c r="H5" s="17">
        <v>10</v>
      </c>
      <c r="I5" s="17">
        <v>10</v>
      </c>
      <c r="J5" s="17">
        <v>10</v>
      </c>
      <c r="K5" s="17">
        <v>10</v>
      </c>
      <c r="L5" s="17">
        <v>10</v>
      </c>
      <c r="M5" s="17">
        <v>10</v>
      </c>
      <c r="N5" s="17">
        <v>10</v>
      </c>
      <c r="O5" s="17">
        <v>10</v>
      </c>
      <c r="P5" s="17">
        <v>10</v>
      </c>
      <c r="Q5" s="17">
        <v>10</v>
      </c>
      <c r="R5" s="17">
        <v>10</v>
      </c>
      <c r="S5" s="17">
        <v>10</v>
      </c>
      <c r="T5" s="17">
        <v>10</v>
      </c>
      <c r="U5" s="17">
        <v>10</v>
      </c>
      <c r="V5" s="17">
        <v>10</v>
      </c>
      <c r="W5" s="17">
        <v>10</v>
      </c>
      <c r="X5" s="17">
        <v>10</v>
      </c>
      <c r="Y5" s="17">
        <v>10</v>
      </c>
      <c r="Z5" s="17">
        <v>10</v>
      </c>
      <c r="AA5" s="17">
        <v>10</v>
      </c>
      <c r="AB5" s="17">
        <v>10</v>
      </c>
      <c r="AC5" s="17">
        <v>10</v>
      </c>
      <c r="AD5" s="17">
        <v>10</v>
      </c>
      <c r="AE5" s="17">
        <v>10</v>
      </c>
      <c r="AF5" s="17">
        <v>10</v>
      </c>
      <c r="AG5" s="17">
        <v>10</v>
      </c>
      <c r="AH5" s="17">
        <v>10</v>
      </c>
      <c r="AI5" s="17">
        <v>10</v>
      </c>
      <c r="AJ5" s="17">
        <v>10</v>
      </c>
      <c r="AK5" s="17">
        <v>10</v>
      </c>
      <c r="AL5" s="17">
        <v>10</v>
      </c>
      <c r="AM5" s="17">
        <v>10</v>
      </c>
      <c r="AN5" s="17">
        <v>10</v>
      </c>
      <c r="AO5" s="17">
        <v>10</v>
      </c>
    </row>
    <row r="6" spans="1:41" x14ac:dyDescent="0.25">
      <c r="A6" t="s">
        <v>51</v>
      </c>
      <c r="B6" s="17">
        <f>ROUND(( MAX( Sys_1 ) - $B$11 ) / $B$4, $B$7 )</f>
        <v>218</v>
      </c>
      <c r="C6" s="17">
        <f>ROUND(( MAX( Sys_2 ) - $C$11 ) / $C$4, $C$7 )</f>
        <v>87</v>
      </c>
      <c r="D6" s="17">
        <f>ROUND(( MAX( Sys_3 ) - $D$11 ) / $D$4, $D$7 )</f>
        <v>134</v>
      </c>
      <c r="E6" s="17">
        <f>ROUND(( MAX( Sys_4 ) - $E$11 ) / $E$4, $E$7 )</f>
        <v>33</v>
      </c>
      <c r="F6" s="17">
        <f>ROUND(( MAX( System_1 ) - $F$11 ) / $F$4, $F$7 )</f>
        <v>0</v>
      </c>
      <c r="G6" s="17">
        <f>ROUND(( MAX( System_2 ) - $G$11 ) / $G$4, $G$7 )</f>
        <v>0</v>
      </c>
      <c r="H6" s="17">
        <f>ROUND(( MAX( System_3 ) - $H$11 ) / $H$4, $H$7 )</f>
        <v>0</v>
      </c>
      <c r="I6" s="17">
        <f>ROUND(( MAX( System_4 ) - $I$11 ) / $I$4, $I$7 )</f>
        <v>0</v>
      </c>
      <c r="J6" s="17">
        <f>ROUND(( MAX( Failures_S1 ) - $J$11 ) / $J$4, $J$7 )</f>
        <v>2.2999999999999998</v>
      </c>
      <c r="K6" s="17">
        <f>ROUND(( MAX( Failures_S2 ) - $K$11 ) / $K$4, $K$7 )</f>
        <v>2.1</v>
      </c>
      <c r="L6" s="17">
        <f>ROUND(( MAX( Failures_S3 ) - $L$11 ) / $L$4, $L$7 )</f>
        <v>1.2</v>
      </c>
      <c r="M6" s="17">
        <f>ROUND(( MAX( Failures_S4 ) - $M$11 ) / $M$4, $M$7 )</f>
        <v>0.5</v>
      </c>
      <c r="N6" s="17">
        <f>ROUND(( MAX( Availability_S1 ) - $N$11 ) / $N$4, $N$7 )</f>
        <v>5.8000000000000003E-2</v>
      </c>
      <c r="O6" s="17">
        <f>ROUND(( MAX( Availability_S2 ) - $O$11 ) / $O$4, $O$7 )</f>
        <v>2.5000000000000001E-2</v>
      </c>
      <c r="P6" s="17">
        <f>ROUND(( MAX( Availability_S3 ) - $P$11 ) / $P$4, $P$7 )</f>
        <v>3.9E-2</v>
      </c>
      <c r="Q6" s="17">
        <f>ROUND(( MAX( Availability_S4 ) - $Q$11 ) / $Q$4, $Q$7 )</f>
        <v>8.3999999999999995E-3</v>
      </c>
      <c r="R6" s="17">
        <f>ROUND(( MAX( Repair_Cost_System_1 ) - $R$11 ) / $R$4, $R$7 )</f>
        <v>345</v>
      </c>
      <c r="S6" s="17">
        <f>ROUND(( MAX( Repair_Cost_System_2 ) - $S$11 ) / $S$4, $S$7 )</f>
        <v>420</v>
      </c>
      <c r="T6" s="17">
        <f>ROUND(( MAX( Repair_Cost_System_3 ) - $T$11 ) / $T$4, $T$7 )</f>
        <v>480</v>
      </c>
      <c r="U6" s="17">
        <f>ROUND(( MAX( Repair_Cost_System_4 ) - $U$11 ) / $U$4, $U$7 )</f>
        <v>550</v>
      </c>
      <c r="V6" s="17">
        <f>ROUND(( MAX( LCC_System_1 ) - $V$11 ) / $V$4, $V$7 )</f>
        <v>345</v>
      </c>
      <c r="W6" s="17">
        <f>ROUND(( MAX( LCC_System_2 ) - $W$11 ) / $W$4, $W$7 )</f>
        <v>420</v>
      </c>
      <c r="X6" s="17">
        <f>ROUND(( MAX( LCC_System_3 ) - $X$11 ) / $X$4, $X$7 )</f>
        <v>480</v>
      </c>
      <c r="Y6" s="17">
        <f>ROUND(( MAX( LCC_System_4 ) - $Y$11 ) / $Y$4, $Y$7 )</f>
        <v>550</v>
      </c>
      <c r="Z6" s="17">
        <f>ROUND(( MAX( System_TTR1 ) - $Z$11 ) / $Z$4, $Z$7 )</f>
        <v>1.3</v>
      </c>
      <c r="AA6" s="17">
        <f>ROUND(( MAX( System_TTR2 ) - $AA$11 ) / $AA$4, $AA$7 )</f>
        <v>0.5</v>
      </c>
      <c r="AB6" s="17">
        <f>ROUND(( MAX( System_TTR3 ) - $AB$11 ) / $AB$4, $AB$7 )</f>
        <v>1.7</v>
      </c>
      <c r="AC6" s="17">
        <f>ROUND(( MAX( System_TTR4 ) - $AC$11 ) / $AC$4, $AC$7 )</f>
        <v>0.8</v>
      </c>
      <c r="AD6" s="17">
        <f>ROUND(( MAX( Total_Repair_Time_S1 ) - $AD$11 ) / $AD$4, $AD$7 )</f>
        <v>22</v>
      </c>
      <c r="AE6" s="17">
        <f>ROUND(( MAX( Total_Repair_Time_S2 ) - $AE$11 ) / $AE$4, $AE$7 )</f>
        <v>10</v>
      </c>
      <c r="AF6" s="17">
        <f>ROUND(( MAX( Total_Repair_Time_S3 ) - $AF$11 ) / $AF$4, $AF$7 )</f>
        <v>20</v>
      </c>
      <c r="AG6" s="17">
        <f>ROUND(( MAX( Total_Repair_Time_S4 ) - $AG$11 ) / $AG$4, $AG$7 )</f>
        <v>4</v>
      </c>
      <c r="AH6" s="17">
        <f>ROUND(( MAX( System_LDT1 ) - $AH$11 ) / $AH$4, $AH$7 )</f>
        <v>1.8</v>
      </c>
      <c r="AI6" s="17">
        <f>ROUND(( MAX( System_LDT2 ) - $AI$11 ) / $AI$4, $AI$7 )</f>
        <v>2.2000000000000002</v>
      </c>
      <c r="AJ6" s="17">
        <f>ROUND(( MAX( System_LDT3 ) - $AJ$11 ) / $AJ$4, $AJ$7 )</f>
        <v>1.7</v>
      </c>
      <c r="AK6" s="17">
        <f>ROUND(( MAX( System_LDT4 ) - $AK$11 ) / $AK$4, $AK$7 )</f>
        <v>0.6</v>
      </c>
      <c r="AL6" s="17">
        <f>ROUND(( MAX( Total_LDT_System_1 ) - $AL$11 ) / $AL$4, $AL$7 )</f>
        <v>66</v>
      </c>
      <c r="AM6" s="17">
        <f>ROUND(( MAX( Total_LDT_System_2 ) - $AM$11 ) / $AM$4, $AM$7 )</f>
        <v>31</v>
      </c>
      <c r="AN6" s="17">
        <f>ROUND(( MAX( Total_LDT_System_3 ) - $AN$11 ) / $AN$4, $AN$7 )</f>
        <v>14</v>
      </c>
      <c r="AO6" s="17">
        <f>ROUND(( MAX( Total_LDT_System_4 ) - $AO$11 ) / $AO$4, $AO$7 )</f>
        <v>3</v>
      </c>
    </row>
    <row r="7" spans="1:41" x14ac:dyDescent="0.25">
      <c r="A7" t="s">
        <v>52</v>
      </c>
      <c r="B7" s="17">
        <v>0</v>
      </c>
      <c r="C7" s="17">
        <v>0</v>
      </c>
      <c r="D7" s="17">
        <v>0</v>
      </c>
      <c r="E7" s="17">
        <v>1</v>
      </c>
      <c r="F7" s="17">
        <v>3</v>
      </c>
      <c r="G7" s="17">
        <v>3</v>
      </c>
      <c r="H7" s="17">
        <v>4</v>
      </c>
      <c r="I7" s="17">
        <v>6</v>
      </c>
      <c r="J7" s="17">
        <v>1</v>
      </c>
      <c r="K7" s="17">
        <v>1</v>
      </c>
      <c r="L7" s="17">
        <v>1</v>
      </c>
      <c r="M7" s="17">
        <v>2</v>
      </c>
      <c r="N7" s="17">
        <v>3</v>
      </c>
      <c r="O7" s="17">
        <v>3</v>
      </c>
      <c r="P7" s="17">
        <v>3</v>
      </c>
      <c r="Q7" s="17">
        <v>4</v>
      </c>
      <c r="R7" s="17">
        <v>1</v>
      </c>
      <c r="S7" s="17">
        <v>1</v>
      </c>
      <c r="T7" s="17">
        <v>1</v>
      </c>
      <c r="U7" s="17">
        <v>1</v>
      </c>
      <c r="V7" s="17">
        <v>0</v>
      </c>
      <c r="W7" s="17">
        <v>0</v>
      </c>
      <c r="X7" s="17">
        <v>0</v>
      </c>
      <c r="Y7" s="17">
        <v>0</v>
      </c>
      <c r="Z7" s="17">
        <v>1</v>
      </c>
      <c r="AA7" s="17">
        <v>1</v>
      </c>
      <c r="AB7" s="17">
        <v>1</v>
      </c>
      <c r="AC7" s="17">
        <v>1</v>
      </c>
      <c r="AD7" s="17">
        <v>0</v>
      </c>
      <c r="AE7" s="17">
        <v>0</v>
      </c>
      <c r="AF7" s="17">
        <v>0</v>
      </c>
      <c r="AG7" s="17">
        <v>0</v>
      </c>
      <c r="AH7" s="17">
        <v>1</v>
      </c>
      <c r="AI7" s="17">
        <v>1</v>
      </c>
      <c r="AJ7" s="17">
        <v>1</v>
      </c>
      <c r="AK7" s="17">
        <v>1</v>
      </c>
      <c r="AL7" s="17">
        <v>0</v>
      </c>
      <c r="AM7" s="17">
        <v>0</v>
      </c>
      <c r="AN7" s="17">
        <v>0</v>
      </c>
      <c r="AO7" s="17">
        <v>0</v>
      </c>
    </row>
    <row r="8" spans="1:41" x14ac:dyDescent="0.25">
      <c r="A8" t="s">
        <v>53</v>
      </c>
      <c r="B8" s="17">
        <v>1</v>
      </c>
      <c r="C8" s="17">
        <v>1</v>
      </c>
      <c r="D8" s="17">
        <v>1</v>
      </c>
      <c r="E8" s="17">
        <v>1</v>
      </c>
      <c r="F8" s="17">
        <v>1</v>
      </c>
      <c r="G8" s="17">
        <v>1</v>
      </c>
      <c r="H8" s="17">
        <v>1</v>
      </c>
      <c r="I8" s="17">
        <v>1</v>
      </c>
      <c r="J8" s="17">
        <v>1</v>
      </c>
      <c r="K8" s="17">
        <v>1</v>
      </c>
      <c r="L8" s="17">
        <v>1</v>
      </c>
      <c r="M8" s="17">
        <v>1</v>
      </c>
      <c r="N8" s="17">
        <v>1</v>
      </c>
      <c r="O8" s="17">
        <v>1</v>
      </c>
      <c r="P8" s="17">
        <v>1</v>
      </c>
      <c r="Q8" s="17">
        <v>1</v>
      </c>
      <c r="R8" s="17">
        <v>1</v>
      </c>
      <c r="S8" s="17">
        <v>1</v>
      </c>
      <c r="T8" s="17">
        <v>1</v>
      </c>
      <c r="U8" s="17">
        <v>1</v>
      </c>
      <c r="V8" s="17">
        <v>1</v>
      </c>
      <c r="W8" s="17">
        <v>1</v>
      </c>
      <c r="X8" s="17">
        <v>1</v>
      </c>
      <c r="Y8" s="17">
        <v>1</v>
      </c>
      <c r="Z8" s="17">
        <v>1</v>
      </c>
      <c r="AA8" s="17">
        <v>1</v>
      </c>
      <c r="AB8" s="17">
        <v>1</v>
      </c>
      <c r="AC8" s="17">
        <v>1</v>
      </c>
      <c r="AD8" s="17">
        <v>1</v>
      </c>
      <c r="AE8" s="17">
        <v>1</v>
      </c>
      <c r="AF8" s="17">
        <v>1</v>
      </c>
      <c r="AG8" s="17">
        <v>1</v>
      </c>
      <c r="AH8" s="17">
        <v>1</v>
      </c>
      <c r="AI8" s="17">
        <v>1</v>
      </c>
      <c r="AJ8" s="17">
        <v>1</v>
      </c>
      <c r="AK8" s="17">
        <v>1</v>
      </c>
      <c r="AL8" s="17">
        <v>1</v>
      </c>
      <c r="AM8" s="17">
        <v>1</v>
      </c>
      <c r="AN8" s="17">
        <v>1</v>
      </c>
      <c r="AO8" s="17">
        <v>1</v>
      </c>
    </row>
    <row r="9" spans="1:41" x14ac:dyDescent="0.25">
      <c r="A9" t="s">
        <v>54</v>
      </c>
      <c r="B9" s="17" t="b">
        <v>0</v>
      </c>
      <c r="C9" s="17" t="b">
        <v>0</v>
      </c>
      <c r="D9" s="17" t="b">
        <v>0</v>
      </c>
      <c r="E9" s="17" t="b">
        <v>0</v>
      </c>
      <c r="F9" s="17" t="b">
        <v>0</v>
      </c>
      <c r="G9" s="17" t="b">
        <v>0</v>
      </c>
      <c r="H9" s="17" t="b">
        <v>0</v>
      </c>
      <c r="I9" s="17" t="b">
        <v>0</v>
      </c>
      <c r="J9" s="17" t="b">
        <v>0</v>
      </c>
      <c r="K9" s="17" t="b">
        <v>0</v>
      </c>
      <c r="L9" s="17" t="b">
        <v>0</v>
      </c>
      <c r="M9" s="17" t="b">
        <v>0</v>
      </c>
      <c r="N9" s="17" t="b">
        <v>0</v>
      </c>
      <c r="O9" s="17" t="b">
        <v>0</v>
      </c>
      <c r="P9" s="17" t="b">
        <v>0</v>
      </c>
      <c r="Q9" s="17" t="b">
        <v>0</v>
      </c>
      <c r="R9" s="17" t="b">
        <v>0</v>
      </c>
      <c r="S9" s="17" t="b">
        <v>0</v>
      </c>
      <c r="T9" s="17" t="b">
        <v>0</v>
      </c>
      <c r="U9" s="17" t="b">
        <v>0</v>
      </c>
      <c r="V9" s="17" t="b">
        <v>0</v>
      </c>
      <c r="W9" s="17" t="b">
        <v>0</v>
      </c>
      <c r="X9" s="17" t="b">
        <v>0</v>
      </c>
      <c r="Y9" s="17" t="b">
        <v>0</v>
      </c>
      <c r="Z9" s="17" t="b">
        <v>0</v>
      </c>
      <c r="AA9" s="17" t="b">
        <v>0</v>
      </c>
      <c r="AB9" s="17" t="b">
        <v>0</v>
      </c>
      <c r="AC9" s="17" t="b">
        <v>0</v>
      </c>
      <c r="AD9" s="17" t="b">
        <v>0</v>
      </c>
      <c r="AE9" s="17" t="b">
        <v>0</v>
      </c>
      <c r="AF9" s="17" t="b">
        <v>0</v>
      </c>
      <c r="AG9" s="17" t="b">
        <v>0</v>
      </c>
      <c r="AH9" s="17" t="b">
        <v>0</v>
      </c>
      <c r="AI9" s="17" t="b">
        <v>0</v>
      </c>
      <c r="AJ9" s="17" t="b">
        <v>0</v>
      </c>
      <c r="AK9" s="17" t="b">
        <v>0</v>
      </c>
      <c r="AL9" s="17" t="b">
        <v>0</v>
      </c>
      <c r="AM9" s="17" t="b">
        <v>0</v>
      </c>
      <c r="AN9" s="17" t="b">
        <v>0</v>
      </c>
      <c r="AO9" s="17" t="b">
        <v>0</v>
      </c>
    </row>
    <row r="10" spans="1:41" x14ac:dyDescent="0.25">
      <c r="A10" t="s">
        <v>55</v>
      </c>
      <c r="B10" s="17" t="str">
        <f t="shared" ref="B10:AC10" si="0">IF( AND( B9, B8 &gt; 1 ), MID( TEXT( B8, "#,##0" ), IF( MOD( LEN( TEXT( B8, "0" )), 3 ) = 1, 3, 2), 100 ) &amp; "s", "" )</f>
        <v/>
      </c>
      <c r="C10" s="17" t="str">
        <f t="shared" si="0"/>
        <v/>
      </c>
      <c r="D10" s="17" t="str">
        <f t="shared" si="0"/>
        <v/>
      </c>
      <c r="E10" s="17" t="str">
        <f t="shared" si="0"/>
        <v/>
      </c>
      <c r="F10" s="17" t="str">
        <f t="shared" si="0"/>
        <v/>
      </c>
      <c r="G10" s="17" t="str">
        <f t="shared" si="0"/>
        <v/>
      </c>
      <c r="H10" s="17" t="str">
        <f t="shared" si="0"/>
        <v/>
      </c>
      <c r="I10" s="17" t="str">
        <f t="shared" si="0"/>
        <v/>
      </c>
      <c r="J10" s="17" t="str">
        <f t="shared" si="0"/>
        <v/>
      </c>
      <c r="K10" s="17" t="str">
        <f t="shared" si="0"/>
        <v/>
      </c>
      <c r="L10" s="17" t="str">
        <f t="shared" si="0"/>
        <v/>
      </c>
      <c r="M10" s="17" t="str">
        <f t="shared" si="0"/>
        <v/>
      </c>
      <c r="N10" s="17" t="str">
        <f t="shared" si="0"/>
        <v/>
      </c>
      <c r="O10" s="17" t="str">
        <f t="shared" si="0"/>
        <v/>
      </c>
      <c r="P10" s="17" t="str">
        <f t="shared" si="0"/>
        <v/>
      </c>
      <c r="Q10" s="17" t="str">
        <f t="shared" si="0"/>
        <v/>
      </c>
      <c r="R10" s="17" t="str">
        <f t="shared" si="0"/>
        <v/>
      </c>
      <c r="S10" s="17" t="str">
        <f t="shared" si="0"/>
        <v/>
      </c>
      <c r="T10" s="17" t="str">
        <f t="shared" si="0"/>
        <v/>
      </c>
      <c r="U10" s="17" t="str">
        <f t="shared" si="0"/>
        <v/>
      </c>
      <c r="V10" s="17" t="str">
        <f t="shared" si="0"/>
        <v/>
      </c>
      <c r="W10" s="17" t="str">
        <f t="shared" si="0"/>
        <v/>
      </c>
      <c r="X10" s="17" t="str">
        <f t="shared" si="0"/>
        <v/>
      </c>
      <c r="Y10" s="17" t="str">
        <f t="shared" si="0"/>
        <v/>
      </c>
      <c r="Z10" s="17" t="str">
        <f t="shared" si="0"/>
        <v/>
      </c>
      <c r="AA10" s="17" t="str">
        <f t="shared" si="0"/>
        <v/>
      </c>
      <c r="AB10" s="17" t="str">
        <f t="shared" si="0"/>
        <v/>
      </c>
      <c r="AC10" s="17" t="str">
        <f t="shared" si="0"/>
        <v/>
      </c>
      <c r="AD10" s="17" t="str">
        <f t="shared" ref="AD10:AO10" si="1">IF( AND( AD9, AD8 &gt; 1 ), MID( TEXT( AD8, "#,##0" ), IF( MOD( LEN( TEXT( AD8, "0" )), 3 ) = 1, 3, 2), 100 ) &amp; "s", "" )</f>
        <v/>
      </c>
      <c r="AE10" s="17" t="str">
        <f t="shared" si="1"/>
        <v/>
      </c>
      <c r="AF10" s="17" t="str">
        <f t="shared" si="1"/>
        <v/>
      </c>
      <c r="AG10" s="17" t="str">
        <f t="shared" si="1"/>
        <v/>
      </c>
      <c r="AH10" s="17" t="str">
        <f t="shared" si="1"/>
        <v/>
      </c>
      <c r="AI10" s="17" t="str">
        <f t="shared" si="1"/>
        <v/>
      </c>
      <c r="AJ10" s="17" t="str">
        <f t="shared" si="1"/>
        <v/>
      </c>
      <c r="AK10" s="17" t="str">
        <f t="shared" si="1"/>
        <v/>
      </c>
      <c r="AL10" s="17" t="str">
        <f t="shared" si="1"/>
        <v/>
      </c>
      <c r="AM10" s="17" t="str">
        <f t="shared" si="1"/>
        <v/>
      </c>
      <c r="AN10" s="17" t="str">
        <f t="shared" si="1"/>
        <v/>
      </c>
      <c r="AO10" s="17" t="str">
        <f t="shared" si="1"/>
        <v/>
      </c>
    </row>
    <row r="11" spans="1:41" x14ac:dyDescent="0.25">
      <c r="A11" t="s">
        <v>22</v>
      </c>
      <c r="B11" s="17">
        <f>ROUND( MIN( Sys_1 ), $B$7 - LOG( $B$8 )) - IF( $B$2, 1, 0 )</f>
        <v>1600</v>
      </c>
      <c r="C11" s="17">
        <f>ROUND( MIN( Sys_2 ), $C$7 - LOG( $C$8 )) - IF( $C$2, 1, 0 )</f>
        <v>2621</v>
      </c>
      <c r="D11" s="17">
        <f>ROUND( MIN( Sys_3 ), $D$7 - LOG( $D$8 )) - IF( $D$2, 1, 0 )</f>
        <v>2100</v>
      </c>
      <c r="E11" s="17">
        <f>ROUND( MIN( Sys_4 ), $E$7 - LOG( $E$8 )) - IF( $E$2, 1, 0 )</f>
        <v>3600</v>
      </c>
      <c r="F11" s="17">
        <f>ROUND( MIN( System_1 ), $F$7 - LOG( $F$8 )) - IF( $F$2, 1, 0 )</f>
        <v>0</v>
      </c>
      <c r="G11" s="17">
        <f>ROUND( MIN( System_2 ), $G$7 - LOG( $G$8 )) - IF( $G$2, 1, 0 )</f>
        <v>0</v>
      </c>
      <c r="H11" s="17">
        <f>ROUND( MIN( System_3 ), $H$7 - LOG( $H$8 )) - IF( $H$2, 1, 0 )</f>
        <v>0</v>
      </c>
      <c r="I11" s="17">
        <f>ROUND( MIN( System_4 ), $I$7 - LOG( $I$8 )) - IF( $I$2, 1, 0 )</f>
        <v>0</v>
      </c>
      <c r="J11" s="17">
        <f>ROUND( MIN( Failures_S1 ), $J$7 - LOG( $J$8 )) - IF( $J$2, 1, 0 )</f>
        <v>0</v>
      </c>
      <c r="K11" s="17">
        <f>ROUND( MIN( Failures_S2 ), $K$7 - LOG( $K$8 )) - IF( $K$2, 1, 0 )</f>
        <v>3</v>
      </c>
      <c r="L11" s="17">
        <f>ROUND( MIN( Failures_S3 ), $L$7 - LOG( $L$8 )) - IF( $L$2, 1, 0 )</f>
        <v>0</v>
      </c>
      <c r="M11" s="17">
        <f>ROUND( MIN( Failures_S4 ), $M$7 - LOG( $M$8 )) - IF( $M$2, 1, 0 )</f>
        <v>0</v>
      </c>
      <c r="N11" s="17">
        <f>ROUND( MIN( Availability_S1 ), $N$7 - LOG( $N$8 )) - IF( $N$2, 1, 0 )</f>
        <v>0.42299999999999999</v>
      </c>
      <c r="O11" s="17">
        <f>ROUND( MIN( Availability_S2 ), $O$7 - LOG( $O$8 )) - IF( $O$2, 1, 0 )</f>
        <v>0.745</v>
      </c>
      <c r="P11" s="17">
        <f>ROUND( MIN( Availability_S3 ), $P$7 - LOG( $P$8 )) - IF( $P$2, 1, 0 )</f>
        <v>0.61099999999999999</v>
      </c>
      <c r="Q11" s="17">
        <f>ROUND( MIN( Availability_S4 ), $Q$7 - LOG( $Q$8 )) - IF( $Q$2, 1, 0 )</f>
        <v>0.91600000000000004</v>
      </c>
      <c r="R11" s="17">
        <f>ROUND( MIN( Repair_Cost_System_1 ), $R$7 - LOG( $R$8 )) - IF( $R$2, 1, 0 )</f>
        <v>0</v>
      </c>
      <c r="S11" s="17">
        <f>ROUND( MIN( Repair_Cost_System_2 ), $S$7 - LOG( $S$8 )) - IF( $S$2, 1, 0 )</f>
        <v>600</v>
      </c>
      <c r="T11" s="17">
        <f>ROUND( MIN( Repair_Cost_System_3 ), $T$7 - LOG( $T$8 )) - IF( $T$2, 1, 0 )</f>
        <v>0</v>
      </c>
      <c r="U11" s="17">
        <f>ROUND( MIN( Repair_Cost_System_4 ), $U$7 - LOG( $U$8 )) - IF( $U$2, 1, 0 )</f>
        <v>0</v>
      </c>
      <c r="V11" s="17">
        <f>ROUND( MIN( LCC_System_1 ), $V$7 - LOG( $V$8 )) - IF( $V$2, 1, 0 )</f>
        <v>200</v>
      </c>
      <c r="W11" s="17">
        <f>ROUND( MIN( LCC_System_2 ), $W$7 - LOG( $W$8 )) - IF( $W$2, 1, 0 )</f>
        <v>1000</v>
      </c>
      <c r="X11" s="17">
        <f>ROUND( MIN( LCC_System_3 ), $X$7 - LOG( $X$8 )) - IF( $X$2, 1, 0 )</f>
        <v>1000</v>
      </c>
      <c r="Y11" s="17">
        <f>ROUND( MIN( LCC_System_4 ), $Y$7 - LOG( $Y$8 )) - IF( $Y$2, 1, 0 )</f>
        <v>2500</v>
      </c>
      <c r="Z11" s="17">
        <f>ROUND( MIN( System_TTR1 ), $Z$7 - LOG( $Z$8 )) - IF( $Z$2, 1, 0 )</f>
        <v>2</v>
      </c>
      <c r="AA11" s="17">
        <f>ROUND( MIN( System_TTR2 ), $AA$7 - LOG( $AA$8 )) - IF( $AA$2, 1, 0 )</f>
        <v>2</v>
      </c>
      <c r="AB11" s="17">
        <f>ROUND( MIN( System_TTR3 ), $AB$7 - LOG( $AB$8 )) - IF( $AB$2, 1, 0 )</f>
        <v>2</v>
      </c>
      <c r="AC11" s="17">
        <f>ROUND( MIN( System_TTR4 ), $AC$7 - LOG( $AC$8 )) - IF( $AC$2, 1, 0 )</f>
        <v>2</v>
      </c>
      <c r="AD11" s="17">
        <f>ROUND( MIN( Total_Repair_Time_S1 ), $AD$7 - LOG( $AD$8 )) - IF( $AD$2, 1, 0 )</f>
        <v>0</v>
      </c>
      <c r="AE11" s="17">
        <f>ROUND( MIN( Total_Repair_Time_S2 ), $AE$7 - LOG( $AE$8 )) - IF( $AE$2, 1, 0 )</f>
        <v>9</v>
      </c>
      <c r="AF11" s="17">
        <f>ROUND( MIN( Total_Repair_Time_S3 ), $AF$7 - LOG( $AF$8 )) - IF( $AF$2, 1, 0 )</f>
        <v>0</v>
      </c>
      <c r="AG11" s="17">
        <f>ROUND( MIN( Total_Repair_Time_S4 ), $AG$7 - LOG( $AG$8 )) - IF( $AG$2, 1, 0 )</f>
        <v>0</v>
      </c>
      <c r="AH11" s="17">
        <f>ROUND( MIN( System_LDT1 ), $AH$7 - LOG( $AH$8 )) - IF( $AH$2, 1, 0 )</f>
        <v>21.6</v>
      </c>
      <c r="AI11" s="17">
        <f>ROUND( MIN( System_LDT2 ), $AI$7 - LOG( $AI$8 )) - IF( $AI$2, 1, 0 )</f>
        <v>-1</v>
      </c>
      <c r="AJ11" s="17">
        <f>ROUND( MIN( System_LDT3 ), $AJ$7 - LOG( $AJ$8 )) - IF( $AJ$2, 1, 0 )</f>
        <v>1</v>
      </c>
      <c r="AK11" s="17">
        <f>ROUND( MIN( System_LDT4 ), $AK$7 - LOG( $AK$8 )) - IF( $AK$2, 1, 0 )</f>
        <v>2.2999999999999998</v>
      </c>
      <c r="AL11" s="17">
        <f>ROUND( MIN( Total_LDT_System_1 ), $AL$7 - LOG( $AL$8 )) - IF( $AL$2, 1, 0 )</f>
        <v>0</v>
      </c>
      <c r="AM11" s="17">
        <f>ROUND( MIN( Total_LDT_System_2 ), $AM$7 - LOG( $AM$8 )) - IF( $AM$2, 1, 0 )</f>
        <v>-10</v>
      </c>
      <c r="AN11" s="17">
        <f>ROUND( MIN( Total_LDT_System_3 ), $AN$7 - LOG( $AN$8 )) - IF( $AN$2, 1, 0 )</f>
        <v>0</v>
      </c>
      <c r="AO11" s="17">
        <f>ROUND( MIN( Total_LDT_System_4 ), $AO$7 - LOG( $AO$8 )) - IF( $AO$2, 1, 0 )</f>
        <v>0</v>
      </c>
    </row>
    <row r="12" spans="1:41" x14ac:dyDescent="0.25">
      <c r="A12" s="4" t="s">
        <v>56</v>
      </c>
      <c r="B12" s="4">
        <f>ROUND( $B$11 + $B$6, $B$7 - LOG( $B$8 ))</f>
        <v>1818</v>
      </c>
      <c r="C12" s="4">
        <f>ROUND( $C$11 + $C$6, $C$7 - LOG( $C$8 ))</f>
        <v>2708</v>
      </c>
      <c r="D12" s="4">
        <f>ROUND( $D$11 + $D$6, $D$7 - LOG( $D$8 ))</f>
        <v>2234</v>
      </c>
      <c r="E12" s="4">
        <f>ROUND( $E$11 + $E$6, $E$7 - LOG( $E$8 ))</f>
        <v>3633</v>
      </c>
      <c r="F12" s="4">
        <f>ROUND( $F$11 + $F$6, $F$7 - LOG( $F$8 ))</f>
        <v>0</v>
      </c>
      <c r="G12" s="4">
        <f>ROUND( $G$11 + $G$6, $G$7 - LOG( $G$8 ))</f>
        <v>0</v>
      </c>
      <c r="H12" s="4">
        <f>ROUND( $H$11 + $H$6, $H$7 - LOG( $H$8 ))</f>
        <v>0</v>
      </c>
      <c r="I12" s="4">
        <f>ROUND( $I$11 + $I$6, $I$7 - LOG( $I$8 ))</f>
        <v>0</v>
      </c>
      <c r="J12" s="4">
        <f>ROUND( $J$11 + $J$6, $J$7 - LOG( $J$8 ))</f>
        <v>2.2999999999999998</v>
      </c>
      <c r="K12" s="4">
        <f>ROUND( $K$11 + $K$6, $K$7 - LOG( $K$8 ))</f>
        <v>5.0999999999999996</v>
      </c>
      <c r="L12" s="4">
        <f>ROUND( $L$11 + $L$6, $L$7 - LOG( $L$8 ))</f>
        <v>1.2</v>
      </c>
      <c r="M12" s="4">
        <f>ROUND( $M$11 + $M$6, $M$7 - LOG( $M$8 ))</f>
        <v>0.5</v>
      </c>
      <c r="N12" s="4">
        <f>ROUND( $N$11 + $N$6, $N$7 - LOG( $N$8 ))</f>
        <v>0.48099999999999998</v>
      </c>
      <c r="O12" s="4">
        <f>ROUND( $O$11 + $O$6, $O$7 - LOG( $O$8 ))</f>
        <v>0.77</v>
      </c>
      <c r="P12" s="4">
        <f>ROUND( $P$11 + $P$6, $P$7 - LOG( $P$8 ))</f>
        <v>0.65</v>
      </c>
      <c r="Q12" s="4">
        <f>ROUND( $Q$11 + $Q$6, $Q$7 - LOG( $Q$8 ))</f>
        <v>0.9244</v>
      </c>
      <c r="R12" s="4">
        <f>ROUND( $R$11 + $R$6, $R$7 - LOG( $R$8 ))</f>
        <v>345</v>
      </c>
      <c r="S12" s="4">
        <f>ROUND( $S$11 + $S$6, $S$7 - LOG( $S$8 ))</f>
        <v>1020</v>
      </c>
      <c r="T12" s="4">
        <f>ROUND( $T$11 + $T$6, $T$7 - LOG( $T$8 ))</f>
        <v>480</v>
      </c>
      <c r="U12" s="4">
        <f>ROUND( $U$11 + $U$6, $U$7 - LOG( $U$8 ))</f>
        <v>550</v>
      </c>
      <c r="V12" s="4">
        <f>ROUND( $V$11 + $V$6, $V$7 - LOG( $V$8 ))</f>
        <v>545</v>
      </c>
      <c r="W12" s="4">
        <f>ROUND( $W$11 + $W$6, $W$7 - LOG( $W$8 ))</f>
        <v>1420</v>
      </c>
      <c r="X12" s="4">
        <f>ROUND( $X$11 + $X$6, $X$7 - LOG( $X$8 ))</f>
        <v>1480</v>
      </c>
      <c r="Y12" s="4">
        <f>ROUND( $Y$11 + $Y$6, $Y$7 - LOG( $Y$8 ))</f>
        <v>3050</v>
      </c>
      <c r="Z12" s="4">
        <f>ROUND( $Z$11 + $Z$6, $Z$7 - LOG( $Z$8 ))</f>
        <v>3.3</v>
      </c>
      <c r="AA12" s="4">
        <f>ROUND( $AA$11 + $AA$6, $AA$7 - LOG( $AA$8 ))</f>
        <v>2.5</v>
      </c>
      <c r="AB12" s="4">
        <f>ROUND( $AB$11 + $AB$6, $AB$7 - LOG( $AB$8 ))</f>
        <v>3.7</v>
      </c>
      <c r="AC12" s="4">
        <f>ROUND( $AC$11 + $AC$6, $AC$7 - LOG( $AC$8 ))</f>
        <v>2.8</v>
      </c>
      <c r="AD12" s="4">
        <f>ROUND( $AD$11 + $AD$6, $AD$7 - LOG( $AD$8 ))</f>
        <v>22</v>
      </c>
      <c r="AE12" s="4">
        <f>ROUND( $AE$11 + $AE$6, $AE$7 - LOG( $AE$8 ))</f>
        <v>19</v>
      </c>
      <c r="AF12" s="4">
        <f>ROUND( $AF$11 + $AF$6, $AF$7 - LOG( $AF$8 ))</f>
        <v>20</v>
      </c>
      <c r="AG12" s="4">
        <f>ROUND( $AG$11 + $AG$6, $AG$7 - LOG( $AG$8 ))</f>
        <v>4</v>
      </c>
      <c r="AH12" s="4">
        <f>ROUND( $AH$11 + $AH$6, $AH$7 - LOG( $AH$8 ))</f>
        <v>23.4</v>
      </c>
      <c r="AI12" s="4">
        <f>ROUND( $AI$11 + $AI$6, $AI$7 - LOG( $AI$8 ))</f>
        <v>1.2</v>
      </c>
      <c r="AJ12" s="4">
        <f>ROUND( $AJ$11 + $AJ$6, $AJ$7 - LOG( $AJ$8 ))</f>
        <v>2.7</v>
      </c>
      <c r="AK12" s="4">
        <f>ROUND( $AK$11 + $AK$6, $AK$7 - LOG( $AK$8 ))</f>
        <v>2.9</v>
      </c>
      <c r="AL12" s="4">
        <f>ROUND( $AL$11 + $AL$6, $AL$7 - LOG( $AL$8 ))</f>
        <v>66</v>
      </c>
      <c r="AM12" s="4">
        <f>ROUND( $AM$11 + $AM$6, $AM$7 - LOG( $AM$8 ))</f>
        <v>21</v>
      </c>
      <c r="AN12" s="4">
        <f>ROUND( $AN$11 + $AN$6, $AN$7 - LOG( $AN$8 ))</f>
        <v>14</v>
      </c>
      <c r="AO12" s="4">
        <f>ROUND( $AO$11 + $AO$6, $AO$7 - LOG( $AO$8 ))</f>
        <v>3</v>
      </c>
    </row>
    <row r="13" spans="1:41" x14ac:dyDescent="0.25">
      <c r="A13" s="5" t="s">
        <v>57</v>
      </c>
      <c r="B13" s="4">
        <f>ROUND( $B$12 + $B$6, $B$7 - LOG( $B$8 ))</f>
        <v>2036</v>
      </c>
      <c r="C13" s="4">
        <f>ROUND( $C$12 + $C$6, $C$7 - LOG( $C$8 ))</f>
        <v>2795</v>
      </c>
      <c r="D13" s="4">
        <f>ROUND( $D$12 + $D$6, $D$7 - LOG( $D$8 ))</f>
        <v>2368</v>
      </c>
      <c r="E13" s="4">
        <f>ROUND( $E$12 + $E$6, $E$7 - LOG( $E$8 ))</f>
        <v>3666</v>
      </c>
      <c r="F13" s="4">
        <f>ROUND( $F$12 + $F$6, $F$7 - LOG( $F$8 ))</f>
        <v>0</v>
      </c>
      <c r="G13" s="4">
        <f>ROUND( $G$12 + $G$6, $G$7 - LOG( $G$8 ))</f>
        <v>0</v>
      </c>
      <c r="H13" s="4">
        <f>ROUND( $H$12 + $H$6, $H$7 - LOG( $H$8 ))</f>
        <v>0</v>
      </c>
      <c r="I13" s="4">
        <f>ROUND( $I$12 + $I$6, $I$7 - LOG( $I$8 ))</f>
        <v>0</v>
      </c>
      <c r="J13" s="4">
        <f>ROUND( $J$12 + $J$6, $J$7 - LOG( $J$8 ))</f>
        <v>4.5999999999999996</v>
      </c>
      <c r="K13" s="4">
        <f>ROUND( $K$12 + $K$6, $K$7 - LOG( $K$8 ))</f>
        <v>7.2</v>
      </c>
      <c r="L13" s="4">
        <f>ROUND( $L$12 + $L$6, $L$7 - LOG( $L$8 ))</f>
        <v>2.4</v>
      </c>
      <c r="M13" s="4">
        <f>ROUND( $M$12 + $M$6, $M$7 - LOG( $M$8 ))</f>
        <v>1</v>
      </c>
      <c r="N13" s="4">
        <f>ROUND( $N$12 + $N$6, $N$7 - LOG( $N$8 ))</f>
        <v>0.53900000000000003</v>
      </c>
      <c r="O13" s="4">
        <f>ROUND( $O$12 + $O$6, $O$7 - LOG( $O$8 ))</f>
        <v>0.79500000000000004</v>
      </c>
      <c r="P13" s="4">
        <f>ROUND( $P$12 + $P$6, $P$7 - LOG( $P$8 ))</f>
        <v>0.68899999999999995</v>
      </c>
      <c r="Q13" s="4">
        <f>ROUND( $Q$12 + $Q$6, $Q$7 - LOG( $Q$8 ))</f>
        <v>0.93279999999999996</v>
      </c>
      <c r="R13" s="4">
        <f>ROUND( $R$12 + $R$6, $R$7 - LOG( $R$8 ))</f>
        <v>690</v>
      </c>
      <c r="S13" s="4">
        <f>ROUND( $S$12 + $S$6, $S$7 - LOG( $S$8 ))</f>
        <v>1440</v>
      </c>
      <c r="T13" s="4">
        <f>ROUND( $T$12 + $T$6, $T$7 - LOG( $T$8 ))</f>
        <v>960</v>
      </c>
      <c r="U13" s="4">
        <f>ROUND( $U$12 + $U$6, $U$7 - LOG( $U$8 ))</f>
        <v>1100</v>
      </c>
      <c r="V13" s="4">
        <f>ROUND( $V$12 + $V$6, $V$7 - LOG( $V$8 ))</f>
        <v>890</v>
      </c>
      <c r="W13" s="4">
        <f>ROUND( $W$12 + $W$6, $W$7 - LOG( $W$8 ))</f>
        <v>1840</v>
      </c>
      <c r="X13" s="4">
        <f>ROUND( $X$12 + $X$6, $X$7 - LOG( $X$8 ))</f>
        <v>1960</v>
      </c>
      <c r="Y13" s="4">
        <f>ROUND( $Y$12 + $Y$6, $Y$7 - LOG( $Y$8 ))</f>
        <v>3600</v>
      </c>
      <c r="Z13" s="4">
        <f>ROUND( $Z$12 + $Z$6, $Z$7 - LOG( $Z$8 ))</f>
        <v>4.5999999999999996</v>
      </c>
      <c r="AA13" s="4">
        <f>ROUND( $AA$12 + $AA$6, $AA$7 - LOG( $AA$8 ))</f>
        <v>3</v>
      </c>
      <c r="AB13" s="4">
        <f>ROUND( $AB$12 + $AB$6, $AB$7 - LOG( $AB$8 ))</f>
        <v>5.4</v>
      </c>
      <c r="AC13" s="4">
        <f>ROUND( $AC$12 + $AC$6, $AC$7 - LOG( $AC$8 ))</f>
        <v>3.6</v>
      </c>
      <c r="AD13" s="4">
        <f>ROUND( $AD$12 + $AD$6, $AD$7 - LOG( $AD$8 ))</f>
        <v>44</v>
      </c>
      <c r="AE13" s="4">
        <f>ROUND( $AE$12 + $AE$6, $AE$7 - LOG( $AE$8 ))</f>
        <v>29</v>
      </c>
      <c r="AF13" s="4">
        <f>ROUND( $AF$12 + $AF$6, $AF$7 - LOG( $AF$8 ))</f>
        <v>40</v>
      </c>
      <c r="AG13" s="4">
        <f>ROUND( $AG$12 + $AG$6, $AG$7 - LOG( $AG$8 ))</f>
        <v>8</v>
      </c>
      <c r="AH13" s="4">
        <f>ROUND( $AH$12 + $AH$6, $AH$7 - LOG( $AH$8 ))</f>
        <v>25.2</v>
      </c>
      <c r="AI13" s="4">
        <f>ROUND( $AI$12 + $AI$6, $AI$7 - LOG( $AI$8 ))</f>
        <v>3.4</v>
      </c>
      <c r="AJ13" s="4">
        <f>ROUND( $AJ$12 + $AJ$6, $AJ$7 - LOG( $AJ$8 ))</f>
        <v>4.4000000000000004</v>
      </c>
      <c r="AK13" s="4">
        <f>ROUND( $AK$12 + $AK$6, $AK$7 - LOG( $AK$8 ))</f>
        <v>3.5</v>
      </c>
      <c r="AL13" s="4">
        <f>ROUND( $AL$12 + $AL$6, $AL$7 - LOG( $AL$8 ))</f>
        <v>132</v>
      </c>
      <c r="AM13" s="4">
        <f>ROUND( $AM$12 + $AM$6, $AM$7 - LOG( $AM$8 ))</f>
        <v>52</v>
      </c>
      <c r="AN13" s="4">
        <f>ROUND( $AN$12 + $AN$6, $AN$7 - LOG( $AN$8 ))</f>
        <v>28</v>
      </c>
      <c r="AO13" s="4">
        <f>ROUND( $AO$12 + $AO$6, $AO$7 - LOG( $AO$8 ))</f>
        <v>6</v>
      </c>
    </row>
    <row r="14" spans="1:41" x14ac:dyDescent="0.25">
      <c r="A14" s="6" t="s">
        <v>58</v>
      </c>
      <c r="B14" s="4">
        <f>ROUND( $B$13 + $B$6, $B$7 - LOG( $B$8 ))</f>
        <v>2254</v>
      </c>
      <c r="C14" s="4">
        <f>ROUND( $C$13 + $C$6, $C$7 - LOG( $C$8 ))</f>
        <v>2882</v>
      </c>
      <c r="D14" s="4">
        <f>ROUND( $D$13 + $D$6, $D$7 - LOG( $D$8 ))</f>
        <v>2502</v>
      </c>
      <c r="E14" s="4">
        <f>ROUND( $E$13 + $E$6, $E$7 - LOG( $E$8 ))</f>
        <v>3699</v>
      </c>
      <c r="F14" s="4">
        <f>ROUND( $F$13 + $F$6, $F$7 - LOG( $F$8 ))</f>
        <v>0</v>
      </c>
      <c r="G14" s="4">
        <f>ROUND( $G$13 + $G$6, $G$7 - LOG( $G$8 ))</f>
        <v>0</v>
      </c>
      <c r="H14" s="4">
        <f>ROUND( $H$13 + $H$6, $H$7 - LOG( $H$8 ))</f>
        <v>0</v>
      </c>
      <c r="I14" s="4">
        <f>ROUND( $I$13 + $I$6, $I$7 - LOG( $I$8 ))</f>
        <v>0</v>
      </c>
      <c r="J14" s="4">
        <f>ROUND( $J$13 + $J$6, $J$7 - LOG( $J$8 ))</f>
        <v>6.9</v>
      </c>
      <c r="K14" s="4">
        <f>ROUND( $K$13 + $K$6, $K$7 - LOG( $K$8 ))</f>
        <v>9.3000000000000007</v>
      </c>
      <c r="L14" s="4">
        <f>ROUND( $L$13 + $L$6, $L$7 - LOG( $L$8 ))</f>
        <v>3.6</v>
      </c>
      <c r="M14" s="4">
        <f>ROUND( $M$13 + $M$6, $M$7 - LOG( $M$8 ))</f>
        <v>1.5</v>
      </c>
      <c r="N14" s="4">
        <f>ROUND( $N$13 + $N$6, $N$7 - LOG( $N$8 ))</f>
        <v>0.59699999999999998</v>
      </c>
      <c r="O14" s="4">
        <f>ROUND( $O$13 + $O$6, $O$7 - LOG( $O$8 ))</f>
        <v>0.82</v>
      </c>
      <c r="P14" s="4">
        <f>ROUND( $P$13 + $P$6, $P$7 - LOG( $P$8 ))</f>
        <v>0.72799999999999998</v>
      </c>
      <c r="Q14" s="4">
        <f>ROUND( $Q$13 + $Q$6, $Q$7 - LOG( $Q$8 ))</f>
        <v>0.94120000000000004</v>
      </c>
      <c r="R14" s="4">
        <f>ROUND( $R$13 + $R$6, $R$7 - LOG( $R$8 ))</f>
        <v>1035</v>
      </c>
      <c r="S14" s="4">
        <f>ROUND( $S$13 + $S$6, $S$7 - LOG( $S$8 ))</f>
        <v>1860</v>
      </c>
      <c r="T14" s="4">
        <f>ROUND( $T$13 + $T$6, $T$7 - LOG( $T$8 ))</f>
        <v>1440</v>
      </c>
      <c r="U14" s="4">
        <f>ROUND( $U$13 + $U$6, $U$7 - LOG( $U$8 ))</f>
        <v>1650</v>
      </c>
      <c r="V14" s="4">
        <f>ROUND( $V$13 + $V$6, $V$7 - LOG( $V$8 ))</f>
        <v>1235</v>
      </c>
      <c r="W14" s="4">
        <f>ROUND( $W$13 + $W$6, $W$7 - LOG( $W$8 ))</f>
        <v>2260</v>
      </c>
      <c r="X14" s="4">
        <f>ROUND( $X$13 + $X$6, $X$7 - LOG( $X$8 ))</f>
        <v>2440</v>
      </c>
      <c r="Y14" s="4">
        <f>ROUND( $Y$13 + $Y$6, $Y$7 - LOG( $Y$8 ))</f>
        <v>4150</v>
      </c>
      <c r="Z14" s="4">
        <f>ROUND( $Z$13 + $Z$6, $Z$7 - LOG( $Z$8 ))</f>
        <v>5.9</v>
      </c>
      <c r="AA14" s="4">
        <f>ROUND( $AA$13 + $AA$6, $AA$7 - LOG( $AA$8 ))</f>
        <v>3.5</v>
      </c>
      <c r="AB14" s="4">
        <f>ROUND( $AB$13 + $AB$6, $AB$7 - LOG( $AB$8 ))</f>
        <v>7.1</v>
      </c>
      <c r="AC14" s="4">
        <f>ROUND( $AC$13 + $AC$6, $AC$7 - LOG( $AC$8 ))</f>
        <v>4.4000000000000004</v>
      </c>
      <c r="AD14" s="4">
        <f>ROUND( $AD$13 + $AD$6, $AD$7 - LOG( $AD$8 ))</f>
        <v>66</v>
      </c>
      <c r="AE14" s="4">
        <f>ROUND( $AE$13 + $AE$6, $AE$7 - LOG( $AE$8 ))</f>
        <v>39</v>
      </c>
      <c r="AF14" s="4">
        <f>ROUND( $AF$13 + $AF$6, $AF$7 - LOG( $AF$8 ))</f>
        <v>60</v>
      </c>
      <c r="AG14" s="4">
        <f>ROUND( $AG$13 + $AG$6, $AG$7 - LOG( $AG$8 ))</f>
        <v>12</v>
      </c>
      <c r="AH14" s="4">
        <f>ROUND( $AH$13 + $AH$6, $AH$7 - LOG( $AH$8 ))</f>
        <v>27</v>
      </c>
      <c r="AI14" s="4">
        <f>ROUND( $AI$13 + $AI$6, $AI$7 - LOG( $AI$8 ))</f>
        <v>5.6</v>
      </c>
      <c r="AJ14" s="4">
        <f>ROUND( $AJ$13 + $AJ$6, $AJ$7 - LOG( $AJ$8 ))</f>
        <v>6.1</v>
      </c>
      <c r="AK14" s="4">
        <f>ROUND( $AK$13 + $AK$6, $AK$7 - LOG( $AK$8 ))</f>
        <v>4.0999999999999996</v>
      </c>
      <c r="AL14" s="4">
        <f>ROUND( $AL$13 + $AL$6, $AL$7 - LOG( $AL$8 ))</f>
        <v>198</v>
      </c>
      <c r="AM14" s="4">
        <f>ROUND( $AM$13 + $AM$6, $AM$7 - LOG( $AM$8 ))</f>
        <v>83</v>
      </c>
      <c r="AN14" s="4">
        <f>ROUND( $AN$13 + $AN$6, $AN$7 - LOG( $AN$8 ))</f>
        <v>42</v>
      </c>
      <c r="AO14" s="4">
        <f>ROUND( $AO$13 + $AO$6, $AO$7 - LOG( $AO$8 ))</f>
        <v>9</v>
      </c>
    </row>
    <row r="15" spans="1:41" x14ac:dyDescent="0.25">
      <c r="A15" s="7" t="s">
        <v>59</v>
      </c>
      <c r="B15" s="4">
        <f>ROUND( $B$14 + $B$6, $B$7 - LOG( $B$8 ))</f>
        <v>2472</v>
      </c>
      <c r="C15" s="4">
        <f>ROUND( $C$14 + $C$6, $C$7 - LOG( $C$8 ))</f>
        <v>2969</v>
      </c>
      <c r="D15" s="4">
        <f>ROUND( $D$14 + $D$6, $D$7 - LOG( $D$8 ))</f>
        <v>2636</v>
      </c>
      <c r="E15" s="4">
        <f>ROUND( $E$14 + $E$6, $E$7 - LOG( $E$8 ))</f>
        <v>3732</v>
      </c>
      <c r="F15" s="4">
        <f>ROUND( $F$14 + $F$6, $F$7 - LOG( $F$8 ))</f>
        <v>0</v>
      </c>
      <c r="G15" s="4">
        <f>ROUND( $G$14 + $G$6, $G$7 - LOG( $G$8 ))</f>
        <v>0</v>
      </c>
      <c r="H15" s="4">
        <f>ROUND( $H$14 + $H$6, $H$7 - LOG( $H$8 ))</f>
        <v>0</v>
      </c>
      <c r="I15" s="4">
        <f>ROUND( $I$14 + $I$6, $I$7 - LOG( $I$8 ))</f>
        <v>0</v>
      </c>
      <c r="J15" s="4">
        <f>ROUND( $J$14 + $J$6, $J$7 - LOG( $J$8 ))</f>
        <v>9.1999999999999993</v>
      </c>
      <c r="K15" s="4">
        <f>ROUND( $K$14 + $K$6, $K$7 - LOG( $K$8 ))</f>
        <v>11.4</v>
      </c>
      <c r="L15" s="4">
        <f>ROUND( $L$14 + $L$6, $L$7 - LOG( $L$8 ))</f>
        <v>4.8</v>
      </c>
      <c r="M15" s="4">
        <f>ROUND( $M$14 + $M$6, $M$7 - LOG( $M$8 ))</f>
        <v>2</v>
      </c>
      <c r="N15" s="4">
        <f>ROUND( $N$14 + $N$6, $N$7 - LOG( $N$8 ))</f>
        <v>0.65500000000000003</v>
      </c>
      <c r="O15" s="4">
        <f>ROUND( $O$14 + $O$6, $O$7 - LOG( $O$8 ))</f>
        <v>0.84499999999999997</v>
      </c>
      <c r="P15" s="4">
        <f>ROUND( $P$14 + $P$6, $P$7 - LOG( $P$8 ))</f>
        <v>0.76700000000000002</v>
      </c>
      <c r="Q15" s="4">
        <f>ROUND( $Q$14 + $Q$6, $Q$7 - LOG( $Q$8 ))</f>
        <v>0.9496</v>
      </c>
      <c r="R15" s="4">
        <f>ROUND( $R$14 + $R$6, $R$7 - LOG( $R$8 ))</f>
        <v>1380</v>
      </c>
      <c r="S15" s="4">
        <f>ROUND( $S$14 + $S$6, $S$7 - LOG( $S$8 ))</f>
        <v>2280</v>
      </c>
      <c r="T15" s="4">
        <f>ROUND( $T$14 + $T$6, $T$7 - LOG( $T$8 ))</f>
        <v>1920</v>
      </c>
      <c r="U15" s="4">
        <f>ROUND( $U$14 + $U$6, $U$7 - LOG( $U$8 ))</f>
        <v>2200</v>
      </c>
      <c r="V15" s="4">
        <f>ROUND( $V$14 + $V$6, $V$7 - LOG( $V$8 ))</f>
        <v>1580</v>
      </c>
      <c r="W15" s="4">
        <f>ROUND( $W$14 + $W$6, $W$7 - LOG( $W$8 ))</f>
        <v>2680</v>
      </c>
      <c r="X15" s="4">
        <f>ROUND( $X$14 + $X$6, $X$7 - LOG( $X$8 ))</f>
        <v>2920</v>
      </c>
      <c r="Y15" s="4">
        <f>ROUND( $Y$14 + $Y$6, $Y$7 - LOG( $Y$8 ))</f>
        <v>4700</v>
      </c>
      <c r="Z15" s="4">
        <f>ROUND( $Z$14 + $Z$6, $Z$7 - LOG( $Z$8 ))</f>
        <v>7.2</v>
      </c>
      <c r="AA15" s="4">
        <f>ROUND( $AA$14 + $AA$6, $AA$7 - LOG( $AA$8 ))</f>
        <v>4</v>
      </c>
      <c r="AB15" s="4">
        <f>ROUND( $AB$14 + $AB$6, $AB$7 - LOG( $AB$8 ))</f>
        <v>8.8000000000000007</v>
      </c>
      <c r="AC15" s="4">
        <f>ROUND( $AC$14 + $AC$6, $AC$7 - LOG( $AC$8 ))</f>
        <v>5.2</v>
      </c>
      <c r="AD15" s="4">
        <f>ROUND( $AD$14 + $AD$6, $AD$7 - LOG( $AD$8 ))</f>
        <v>88</v>
      </c>
      <c r="AE15" s="4">
        <f>ROUND( $AE$14 + $AE$6, $AE$7 - LOG( $AE$8 ))</f>
        <v>49</v>
      </c>
      <c r="AF15" s="4">
        <f>ROUND( $AF$14 + $AF$6, $AF$7 - LOG( $AF$8 ))</f>
        <v>80</v>
      </c>
      <c r="AG15" s="4">
        <f>ROUND( $AG$14 + $AG$6, $AG$7 - LOG( $AG$8 ))</f>
        <v>16</v>
      </c>
      <c r="AH15" s="4">
        <f>ROUND( $AH$14 + $AH$6, $AH$7 - LOG( $AH$8 ))</f>
        <v>28.8</v>
      </c>
      <c r="AI15" s="4">
        <f>ROUND( $AI$14 + $AI$6, $AI$7 - LOG( $AI$8 ))</f>
        <v>7.8</v>
      </c>
      <c r="AJ15" s="4">
        <f>ROUND( $AJ$14 + $AJ$6, $AJ$7 - LOG( $AJ$8 ))</f>
        <v>7.8</v>
      </c>
      <c r="AK15" s="4">
        <f>ROUND( $AK$14 + $AK$6, $AK$7 - LOG( $AK$8 ))</f>
        <v>4.7</v>
      </c>
      <c r="AL15" s="4">
        <f>ROUND( $AL$14 + $AL$6, $AL$7 - LOG( $AL$8 ))</f>
        <v>264</v>
      </c>
      <c r="AM15" s="4">
        <f>ROUND( $AM$14 + $AM$6, $AM$7 - LOG( $AM$8 ))</f>
        <v>114</v>
      </c>
      <c r="AN15" s="4">
        <f>ROUND( $AN$14 + $AN$6, $AN$7 - LOG( $AN$8 ))</f>
        <v>56</v>
      </c>
      <c r="AO15" s="4">
        <f>ROUND( $AO$14 + $AO$6, $AO$7 - LOG( $AO$8 ))</f>
        <v>12</v>
      </c>
    </row>
    <row r="16" spans="1:41" x14ac:dyDescent="0.25">
      <c r="B16" s="4">
        <f>ROUND( $B$15 + $B$6, $B$7 - LOG( $B$8 ))</f>
        <v>2690</v>
      </c>
      <c r="C16" s="4">
        <f>ROUND( $C$15 + $C$6, $C$7 - LOG( $C$8 ))</f>
        <v>3056</v>
      </c>
      <c r="D16" s="4">
        <f>ROUND( $D$15 + $D$6, $D$7 - LOG( $D$8 ))</f>
        <v>2770</v>
      </c>
      <c r="E16" s="4">
        <f>ROUND( $E$15 + $E$6, $E$7 - LOG( $E$8 ))</f>
        <v>3765</v>
      </c>
      <c r="F16" s="4">
        <f>ROUND( $F$15 + $F$6, $F$7 - LOG( $F$8 ))</f>
        <v>0</v>
      </c>
      <c r="G16" s="4">
        <f>ROUND( $G$15 + $G$6, $G$7 - LOG( $G$8 ))</f>
        <v>0</v>
      </c>
      <c r="H16" s="4">
        <f>ROUND( $H$15 + $H$6, $H$7 - LOG( $H$8 ))</f>
        <v>0</v>
      </c>
      <c r="I16" s="4">
        <f>ROUND( $I$15 + $I$6, $I$7 - LOG( $I$8 ))</f>
        <v>0</v>
      </c>
      <c r="J16" s="4">
        <f>ROUND( $J$15 + $J$6, $J$7 - LOG( $J$8 ))</f>
        <v>11.5</v>
      </c>
      <c r="K16" s="4">
        <f>ROUND( $K$15 + $K$6, $K$7 - LOG( $K$8 ))</f>
        <v>13.5</v>
      </c>
      <c r="L16" s="4">
        <f>ROUND( $L$15 + $L$6, $L$7 - LOG( $L$8 ))</f>
        <v>6</v>
      </c>
      <c r="M16" s="4">
        <f>ROUND( $M$15 + $M$6, $M$7 - LOG( $M$8 ))</f>
        <v>2.5</v>
      </c>
      <c r="N16" s="4">
        <f>ROUND( $N$15 + $N$6, $N$7 - LOG( $N$8 ))</f>
        <v>0.71299999999999997</v>
      </c>
      <c r="O16" s="4">
        <f>ROUND( $O$15 + $O$6, $O$7 - LOG( $O$8 ))</f>
        <v>0.87</v>
      </c>
      <c r="P16" s="4">
        <f>ROUND( $P$15 + $P$6, $P$7 - LOG( $P$8 ))</f>
        <v>0.80600000000000005</v>
      </c>
      <c r="Q16" s="4">
        <f>ROUND( $Q$15 + $Q$6, $Q$7 - LOG( $Q$8 ))</f>
        <v>0.95799999999999996</v>
      </c>
      <c r="R16" s="4">
        <f>ROUND( $R$15 + $R$6, $R$7 - LOG( $R$8 ))</f>
        <v>1725</v>
      </c>
      <c r="S16" s="4">
        <f>ROUND( $S$15 + $S$6, $S$7 - LOG( $S$8 ))</f>
        <v>2700</v>
      </c>
      <c r="T16" s="4">
        <f>ROUND( $T$15 + $T$6, $T$7 - LOG( $T$8 ))</f>
        <v>2400</v>
      </c>
      <c r="U16" s="4">
        <f>ROUND( $U$15 + $U$6, $U$7 - LOG( $U$8 ))</f>
        <v>2750</v>
      </c>
      <c r="V16" s="4">
        <f>ROUND( $V$15 + $V$6, $V$7 - LOG( $V$8 ))</f>
        <v>1925</v>
      </c>
      <c r="W16" s="4">
        <f>ROUND( $W$15 + $W$6, $W$7 - LOG( $W$8 ))</f>
        <v>3100</v>
      </c>
      <c r="X16" s="4">
        <f>ROUND( $X$15 + $X$6, $X$7 - LOG( $X$8 ))</f>
        <v>3400</v>
      </c>
      <c r="Y16" s="4">
        <f>ROUND( $Y$15 + $Y$6, $Y$7 - LOG( $Y$8 ))</f>
        <v>5250</v>
      </c>
      <c r="Z16" s="4">
        <f>ROUND( $Z$15 + $Z$6, $Z$7 - LOG( $Z$8 ))</f>
        <v>8.5</v>
      </c>
      <c r="AA16" s="4">
        <f>ROUND( $AA$15 + $AA$6, $AA$7 - LOG( $AA$8 ))</f>
        <v>4.5</v>
      </c>
      <c r="AB16" s="4">
        <f>ROUND( $AB$15 + $AB$6, $AB$7 - LOG( $AB$8 ))</f>
        <v>10.5</v>
      </c>
      <c r="AC16" s="4">
        <f>ROUND( $AC$15 + $AC$6, $AC$7 - LOG( $AC$8 ))</f>
        <v>6</v>
      </c>
      <c r="AD16" s="4">
        <f>ROUND( $AD$15 + $AD$6, $AD$7 - LOG( $AD$8 ))</f>
        <v>110</v>
      </c>
      <c r="AE16" s="4">
        <f>ROUND( $AE$15 + $AE$6, $AE$7 - LOG( $AE$8 ))</f>
        <v>59</v>
      </c>
      <c r="AF16" s="4">
        <f>ROUND( $AF$15 + $AF$6, $AF$7 - LOG( $AF$8 ))</f>
        <v>100</v>
      </c>
      <c r="AG16" s="4">
        <f>ROUND( $AG$15 + $AG$6, $AG$7 - LOG( $AG$8 ))</f>
        <v>20</v>
      </c>
      <c r="AH16" s="4">
        <f>ROUND( $AH$15 + $AH$6, $AH$7 - LOG( $AH$8 ))</f>
        <v>30.6</v>
      </c>
      <c r="AI16" s="4">
        <f>ROUND( $AI$15 + $AI$6, $AI$7 - LOG( $AI$8 ))</f>
        <v>10</v>
      </c>
      <c r="AJ16" s="4">
        <f>ROUND( $AJ$15 + $AJ$6, $AJ$7 - LOG( $AJ$8 ))</f>
        <v>9.5</v>
      </c>
      <c r="AK16" s="4">
        <f>ROUND( $AK$15 + $AK$6, $AK$7 - LOG( $AK$8 ))</f>
        <v>5.3</v>
      </c>
      <c r="AL16" s="4">
        <f>ROUND( $AL$15 + $AL$6, $AL$7 - LOG( $AL$8 ))</f>
        <v>330</v>
      </c>
      <c r="AM16" s="4">
        <f>ROUND( $AM$15 + $AM$6, $AM$7 - LOG( $AM$8 ))</f>
        <v>145</v>
      </c>
      <c r="AN16" s="4">
        <f>ROUND( $AN$15 + $AN$6, $AN$7 - LOG( $AN$8 ))</f>
        <v>70</v>
      </c>
      <c r="AO16" s="4">
        <f>ROUND( $AO$15 + $AO$6, $AO$7 - LOG( $AO$8 ))</f>
        <v>15</v>
      </c>
    </row>
    <row r="17" spans="2:41" x14ac:dyDescent="0.25">
      <c r="B17" s="4">
        <f>ROUND( $B$16 + $B$6, $B$7 - LOG( $B$8 ))</f>
        <v>2908</v>
      </c>
      <c r="C17" s="4">
        <f>ROUND( $C$16 + $C$6, $C$7 - LOG( $C$8 ))</f>
        <v>3143</v>
      </c>
      <c r="D17" s="4">
        <f>ROUND( $D$16 + $D$6, $D$7 - LOG( $D$8 ))</f>
        <v>2904</v>
      </c>
      <c r="E17" s="4">
        <f>ROUND( $E$16 + $E$6, $E$7 - LOG( $E$8 ))</f>
        <v>3798</v>
      </c>
      <c r="F17" s="4">
        <f>ROUND( $F$16 + $F$6, $F$7 - LOG( $F$8 ))</f>
        <v>0</v>
      </c>
      <c r="G17" s="4">
        <f>ROUND( $G$16 + $G$6, $G$7 - LOG( $G$8 ))</f>
        <v>0</v>
      </c>
      <c r="H17" s="4">
        <f>ROUND( $H$16 + $H$6, $H$7 - LOG( $H$8 ))</f>
        <v>0</v>
      </c>
      <c r="I17" s="4">
        <f>ROUND( $I$16 + $I$6, $I$7 - LOG( $I$8 ))</f>
        <v>0</v>
      </c>
      <c r="J17" s="4">
        <f>ROUND( $J$16 + $J$6, $J$7 - LOG( $J$8 ))</f>
        <v>13.8</v>
      </c>
      <c r="K17" s="4">
        <f>ROUND( $K$16 + $K$6, $K$7 - LOG( $K$8 ))</f>
        <v>15.6</v>
      </c>
      <c r="L17" s="4">
        <f>ROUND( $L$16 + $L$6, $L$7 - LOG( $L$8 ))</f>
        <v>7.2</v>
      </c>
      <c r="M17" s="4">
        <f>ROUND( $M$16 + $M$6, $M$7 - LOG( $M$8 ))</f>
        <v>3</v>
      </c>
      <c r="N17" s="4">
        <f>ROUND( $N$16 + $N$6, $N$7 - LOG( $N$8 ))</f>
        <v>0.77100000000000002</v>
      </c>
      <c r="O17" s="4">
        <f>ROUND( $O$16 + $O$6, $O$7 - LOG( $O$8 ))</f>
        <v>0.89500000000000002</v>
      </c>
      <c r="P17" s="4">
        <f>ROUND( $P$16 + $P$6, $P$7 - LOG( $P$8 ))</f>
        <v>0.84499999999999997</v>
      </c>
      <c r="Q17" s="4">
        <f>ROUND( $Q$16 + $Q$6, $Q$7 - LOG( $Q$8 ))</f>
        <v>0.96640000000000004</v>
      </c>
      <c r="R17" s="4">
        <f>ROUND( $R$16 + $R$6, $R$7 - LOG( $R$8 ))</f>
        <v>2070</v>
      </c>
      <c r="S17" s="4">
        <f>ROUND( $S$16 + $S$6, $S$7 - LOG( $S$8 ))</f>
        <v>3120</v>
      </c>
      <c r="T17" s="4">
        <f>ROUND( $T$16 + $T$6, $T$7 - LOG( $T$8 ))</f>
        <v>2880</v>
      </c>
      <c r="U17" s="4">
        <f>ROUND( $U$16 + $U$6, $U$7 - LOG( $U$8 ))</f>
        <v>3300</v>
      </c>
      <c r="V17" s="4">
        <f>ROUND( $V$16 + $V$6, $V$7 - LOG( $V$8 ))</f>
        <v>2270</v>
      </c>
      <c r="W17" s="4">
        <f>ROUND( $W$16 + $W$6, $W$7 - LOG( $W$8 ))</f>
        <v>3520</v>
      </c>
      <c r="X17" s="4">
        <f>ROUND( $X$16 + $X$6, $X$7 - LOG( $X$8 ))</f>
        <v>3880</v>
      </c>
      <c r="Y17" s="4">
        <f>ROUND( $Y$16 + $Y$6, $Y$7 - LOG( $Y$8 ))</f>
        <v>5800</v>
      </c>
      <c r="Z17" s="4">
        <f>ROUND( $Z$16 + $Z$6, $Z$7 - LOG( $Z$8 ))</f>
        <v>9.8000000000000007</v>
      </c>
      <c r="AA17" s="4">
        <f>ROUND( $AA$16 + $AA$6, $AA$7 - LOG( $AA$8 ))</f>
        <v>5</v>
      </c>
      <c r="AB17" s="4">
        <f>ROUND( $AB$16 + $AB$6, $AB$7 - LOG( $AB$8 ))</f>
        <v>12.2</v>
      </c>
      <c r="AC17" s="4">
        <f>ROUND( $AC$16 + $AC$6, $AC$7 - LOG( $AC$8 ))</f>
        <v>6.8</v>
      </c>
      <c r="AD17" s="4">
        <f>ROUND( $AD$16 + $AD$6, $AD$7 - LOG( $AD$8 ))</f>
        <v>132</v>
      </c>
      <c r="AE17" s="4">
        <f>ROUND( $AE$16 + $AE$6, $AE$7 - LOG( $AE$8 ))</f>
        <v>69</v>
      </c>
      <c r="AF17" s="4">
        <f>ROUND( $AF$16 + $AF$6, $AF$7 - LOG( $AF$8 ))</f>
        <v>120</v>
      </c>
      <c r="AG17" s="4">
        <f>ROUND( $AG$16 + $AG$6, $AG$7 - LOG( $AG$8 ))</f>
        <v>24</v>
      </c>
      <c r="AH17" s="4">
        <f>ROUND( $AH$16 + $AH$6, $AH$7 - LOG( $AH$8 ))</f>
        <v>32.4</v>
      </c>
      <c r="AI17" s="4">
        <f>ROUND( $AI$16 + $AI$6, $AI$7 - LOG( $AI$8 ))</f>
        <v>12.2</v>
      </c>
      <c r="AJ17" s="4">
        <f>ROUND( $AJ$16 + $AJ$6, $AJ$7 - LOG( $AJ$8 ))</f>
        <v>11.2</v>
      </c>
      <c r="AK17" s="4">
        <f>ROUND( $AK$16 + $AK$6, $AK$7 - LOG( $AK$8 ))</f>
        <v>5.9</v>
      </c>
      <c r="AL17" s="4">
        <f>ROUND( $AL$16 + $AL$6, $AL$7 - LOG( $AL$8 ))</f>
        <v>396</v>
      </c>
      <c r="AM17" s="4">
        <f>ROUND( $AM$16 + $AM$6, $AM$7 - LOG( $AM$8 ))</f>
        <v>176</v>
      </c>
      <c r="AN17" s="4">
        <f>ROUND( $AN$16 + $AN$6, $AN$7 - LOG( $AN$8 ))</f>
        <v>84</v>
      </c>
      <c r="AO17" s="4">
        <f>ROUND( $AO$16 + $AO$6, $AO$7 - LOG( $AO$8 ))</f>
        <v>18</v>
      </c>
    </row>
    <row r="18" spans="2:41" x14ac:dyDescent="0.25">
      <c r="B18" s="4">
        <f>ROUND( $B$17 + $B$6, $B$7 - LOG( $B$8 ))</f>
        <v>3126</v>
      </c>
      <c r="C18" s="4">
        <f>ROUND( $C$17 + $C$6, $C$7 - LOG( $C$8 ))</f>
        <v>3230</v>
      </c>
      <c r="D18" s="4">
        <f>ROUND( $D$17 + $D$6, $D$7 - LOG( $D$8 ))</f>
        <v>3038</v>
      </c>
      <c r="E18" s="4">
        <f>ROUND( $E$17 + $E$6, $E$7 - LOG( $E$8 ))</f>
        <v>3831</v>
      </c>
      <c r="F18" s="4">
        <f>ROUND( $F$17 + $F$6, $F$7 - LOG( $F$8 ))</f>
        <v>0</v>
      </c>
      <c r="G18" s="4">
        <f>ROUND( $G$17 + $G$6, $G$7 - LOG( $G$8 ))</f>
        <v>0</v>
      </c>
      <c r="H18" s="4">
        <f>ROUND( $H$17 + $H$6, $H$7 - LOG( $H$8 ))</f>
        <v>0</v>
      </c>
      <c r="I18" s="4">
        <f>ROUND( $I$17 + $I$6, $I$7 - LOG( $I$8 ))</f>
        <v>0</v>
      </c>
      <c r="J18" s="4">
        <f>ROUND( $J$17 + $J$6, $J$7 - LOG( $J$8 ))</f>
        <v>16.100000000000001</v>
      </c>
      <c r="K18" s="4">
        <f>ROUND( $K$17 + $K$6, $K$7 - LOG( $K$8 ))</f>
        <v>17.7</v>
      </c>
      <c r="L18" s="4">
        <f>ROUND( $L$17 + $L$6, $L$7 - LOG( $L$8 ))</f>
        <v>8.4</v>
      </c>
      <c r="M18" s="4">
        <f>ROUND( $M$17 + $M$6, $M$7 - LOG( $M$8 ))</f>
        <v>3.5</v>
      </c>
      <c r="N18" s="4">
        <f>ROUND( $N$17 + $N$6, $N$7 - LOG( $N$8 ))</f>
        <v>0.82899999999999996</v>
      </c>
      <c r="O18" s="4">
        <f>ROUND( $O$17 + $O$6, $O$7 - LOG( $O$8 ))</f>
        <v>0.92</v>
      </c>
      <c r="P18" s="4">
        <f>ROUND( $P$17 + $P$6, $P$7 - LOG( $P$8 ))</f>
        <v>0.88400000000000001</v>
      </c>
      <c r="Q18" s="4">
        <f>ROUND( $Q$17 + $Q$6, $Q$7 - LOG( $Q$8 ))</f>
        <v>0.9748</v>
      </c>
      <c r="R18" s="4">
        <f>ROUND( $R$17 + $R$6, $R$7 - LOG( $R$8 ))</f>
        <v>2415</v>
      </c>
      <c r="S18" s="4">
        <f>ROUND( $S$17 + $S$6, $S$7 - LOG( $S$8 ))</f>
        <v>3540</v>
      </c>
      <c r="T18" s="4">
        <f>ROUND( $T$17 + $T$6, $T$7 - LOG( $T$8 ))</f>
        <v>3360</v>
      </c>
      <c r="U18" s="4">
        <f>ROUND( $U$17 + $U$6, $U$7 - LOG( $U$8 ))</f>
        <v>3850</v>
      </c>
      <c r="V18" s="4">
        <f>ROUND( $V$17 + $V$6, $V$7 - LOG( $V$8 ))</f>
        <v>2615</v>
      </c>
      <c r="W18" s="4">
        <f>ROUND( $W$17 + $W$6, $W$7 - LOG( $W$8 ))</f>
        <v>3940</v>
      </c>
      <c r="X18" s="4">
        <f>ROUND( $X$17 + $X$6, $X$7 - LOG( $X$8 ))</f>
        <v>4360</v>
      </c>
      <c r="Y18" s="4">
        <f>ROUND( $Y$17 + $Y$6, $Y$7 - LOG( $Y$8 ))</f>
        <v>6350</v>
      </c>
      <c r="Z18" s="4">
        <f>ROUND( $Z$17 + $Z$6, $Z$7 - LOG( $Z$8 ))</f>
        <v>11.1</v>
      </c>
      <c r="AA18" s="4">
        <f>ROUND( $AA$17 + $AA$6, $AA$7 - LOG( $AA$8 ))</f>
        <v>5.5</v>
      </c>
      <c r="AB18" s="4">
        <f>ROUND( $AB$17 + $AB$6, $AB$7 - LOG( $AB$8 ))</f>
        <v>13.9</v>
      </c>
      <c r="AC18" s="4">
        <f>ROUND( $AC$17 + $AC$6, $AC$7 - LOG( $AC$8 ))</f>
        <v>7.6</v>
      </c>
      <c r="AD18" s="4">
        <f>ROUND( $AD$17 + $AD$6, $AD$7 - LOG( $AD$8 ))</f>
        <v>154</v>
      </c>
      <c r="AE18" s="4">
        <f>ROUND( $AE$17 + $AE$6, $AE$7 - LOG( $AE$8 ))</f>
        <v>79</v>
      </c>
      <c r="AF18" s="4">
        <f>ROUND( $AF$17 + $AF$6, $AF$7 - LOG( $AF$8 ))</f>
        <v>140</v>
      </c>
      <c r="AG18" s="4">
        <f>ROUND( $AG$17 + $AG$6, $AG$7 - LOG( $AG$8 ))</f>
        <v>28</v>
      </c>
      <c r="AH18" s="4">
        <f>ROUND( $AH$17 + $AH$6, $AH$7 - LOG( $AH$8 ))</f>
        <v>34.200000000000003</v>
      </c>
      <c r="AI18" s="4">
        <f>ROUND( $AI$17 + $AI$6, $AI$7 - LOG( $AI$8 ))</f>
        <v>14.4</v>
      </c>
      <c r="AJ18" s="4">
        <f>ROUND( $AJ$17 + $AJ$6, $AJ$7 - LOG( $AJ$8 ))</f>
        <v>12.9</v>
      </c>
      <c r="AK18" s="4">
        <f>ROUND( $AK$17 + $AK$6, $AK$7 - LOG( $AK$8 ))</f>
        <v>6.5</v>
      </c>
      <c r="AL18" s="4">
        <f>ROUND( $AL$17 + $AL$6, $AL$7 - LOG( $AL$8 ))</f>
        <v>462</v>
      </c>
      <c r="AM18" s="4">
        <f>ROUND( $AM$17 + $AM$6, $AM$7 - LOG( $AM$8 ))</f>
        <v>207</v>
      </c>
      <c r="AN18" s="4">
        <f>ROUND( $AN$17 + $AN$6, $AN$7 - LOG( $AN$8 ))</f>
        <v>98</v>
      </c>
      <c r="AO18" s="4">
        <f>ROUND( $AO$17 + $AO$6, $AO$7 - LOG( $AO$8 ))</f>
        <v>21</v>
      </c>
    </row>
    <row r="19" spans="2:41" x14ac:dyDescent="0.25">
      <c r="B19" s="4">
        <f>ROUND( $B$18 + $B$6, $B$7 - LOG( $B$8 ))</f>
        <v>3344</v>
      </c>
      <c r="C19" s="4">
        <f>ROUND( $C$18 + $C$6, $C$7 - LOG( $C$8 ))</f>
        <v>3317</v>
      </c>
      <c r="D19" s="4">
        <f>ROUND( $D$18 + $D$6, $D$7 - LOG( $D$8 ))</f>
        <v>3172</v>
      </c>
      <c r="E19" s="4">
        <f>ROUND( $E$18 + $E$6, $E$7 - LOG( $E$8 ))</f>
        <v>3864</v>
      </c>
      <c r="F19" s="4">
        <f>ROUND( $F$18 + $F$6, $F$7 - LOG( $F$8 ))</f>
        <v>0</v>
      </c>
      <c r="G19" s="4">
        <f>ROUND( $G$18 + $G$6, $G$7 - LOG( $G$8 ))</f>
        <v>0</v>
      </c>
      <c r="H19" s="4">
        <f>ROUND( $H$18 + $H$6, $H$7 - LOG( $H$8 ))</f>
        <v>0</v>
      </c>
      <c r="I19" s="4">
        <f>ROUND( $I$18 + $I$6, $I$7 - LOG( $I$8 ))</f>
        <v>0</v>
      </c>
      <c r="J19" s="4">
        <f>ROUND( $J$18 + $J$6, $J$7 - LOG( $J$8 ))</f>
        <v>18.399999999999999</v>
      </c>
      <c r="K19" s="4">
        <f>ROUND( $K$18 + $K$6, $K$7 - LOG( $K$8 ))</f>
        <v>19.8</v>
      </c>
      <c r="L19" s="4">
        <f>ROUND( $L$18 + $L$6, $L$7 - LOG( $L$8 ))</f>
        <v>9.6</v>
      </c>
      <c r="M19" s="4">
        <f>ROUND( $M$18 + $M$6, $M$7 - LOG( $M$8 ))</f>
        <v>4</v>
      </c>
      <c r="N19" s="4">
        <f>ROUND( $N$18 + $N$6, $N$7 - LOG( $N$8 ))</f>
        <v>0.88700000000000001</v>
      </c>
      <c r="O19" s="4">
        <f>ROUND( $O$18 + $O$6, $O$7 - LOG( $O$8 ))</f>
        <v>0.94499999999999995</v>
      </c>
      <c r="P19" s="4">
        <f>ROUND( $P$18 + $P$6, $P$7 - LOG( $P$8 ))</f>
        <v>0.92300000000000004</v>
      </c>
      <c r="Q19" s="4">
        <f>ROUND( $Q$18 + $Q$6, $Q$7 - LOG( $Q$8 ))</f>
        <v>0.98319999999999996</v>
      </c>
      <c r="R19" s="4">
        <f>ROUND( $R$18 + $R$6, $R$7 - LOG( $R$8 ))</f>
        <v>2760</v>
      </c>
      <c r="S19" s="4">
        <f>ROUND( $S$18 + $S$6, $S$7 - LOG( $S$8 ))</f>
        <v>3960</v>
      </c>
      <c r="T19" s="4">
        <f>ROUND( $T$18 + $T$6, $T$7 - LOG( $T$8 ))</f>
        <v>3840</v>
      </c>
      <c r="U19" s="4">
        <f>ROUND( $U$18 + $U$6, $U$7 - LOG( $U$8 ))</f>
        <v>4400</v>
      </c>
      <c r="V19" s="4">
        <f>ROUND( $V$18 + $V$6, $V$7 - LOG( $V$8 ))</f>
        <v>2960</v>
      </c>
      <c r="W19" s="4">
        <f>ROUND( $W$18 + $W$6, $W$7 - LOG( $W$8 ))</f>
        <v>4360</v>
      </c>
      <c r="X19" s="4">
        <f>ROUND( $X$18 + $X$6, $X$7 - LOG( $X$8 ))</f>
        <v>4840</v>
      </c>
      <c r="Y19" s="4">
        <f>ROUND( $Y$18 + $Y$6, $Y$7 - LOG( $Y$8 ))</f>
        <v>6900</v>
      </c>
      <c r="Z19" s="4">
        <f>ROUND( $Z$18 + $Z$6, $Z$7 - LOG( $Z$8 ))</f>
        <v>12.4</v>
      </c>
      <c r="AA19" s="4">
        <f>ROUND( $AA$18 + $AA$6, $AA$7 - LOG( $AA$8 ))</f>
        <v>6</v>
      </c>
      <c r="AB19" s="4">
        <f>ROUND( $AB$18 + $AB$6, $AB$7 - LOG( $AB$8 ))</f>
        <v>15.6</v>
      </c>
      <c r="AC19" s="4">
        <f>ROUND( $AC$18 + $AC$6, $AC$7 - LOG( $AC$8 ))</f>
        <v>8.4</v>
      </c>
      <c r="AD19" s="4">
        <f>ROUND( $AD$18 + $AD$6, $AD$7 - LOG( $AD$8 ))</f>
        <v>176</v>
      </c>
      <c r="AE19" s="4">
        <f>ROUND( $AE$18 + $AE$6, $AE$7 - LOG( $AE$8 ))</f>
        <v>89</v>
      </c>
      <c r="AF19" s="4">
        <f>ROUND( $AF$18 + $AF$6, $AF$7 - LOG( $AF$8 ))</f>
        <v>160</v>
      </c>
      <c r="AG19" s="4">
        <f>ROUND( $AG$18 + $AG$6, $AG$7 - LOG( $AG$8 ))</f>
        <v>32</v>
      </c>
      <c r="AH19" s="4">
        <f>ROUND( $AH$18 + $AH$6, $AH$7 - LOG( $AH$8 ))</f>
        <v>36</v>
      </c>
      <c r="AI19" s="4">
        <f>ROUND( $AI$18 + $AI$6, $AI$7 - LOG( $AI$8 ))</f>
        <v>16.600000000000001</v>
      </c>
      <c r="AJ19" s="4">
        <f>ROUND( $AJ$18 + $AJ$6, $AJ$7 - LOG( $AJ$8 ))</f>
        <v>14.6</v>
      </c>
      <c r="AK19" s="4">
        <f>ROUND( $AK$18 + $AK$6, $AK$7 - LOG( $AK$8 ))</f>
        <v>7.1</v>
      </c>
      <c r="AL19" s="4">
        <f>ROUND( $AL$18 + $AL$6, $AL$7 - LOG( $AL$8 ))</f>
        <v>528</v>
      </c>
      <c r="AM19" s="4">
        <f>ROUND( $AM$18 + $AM$6, $AM$7 - LOG( $AM$8 ))</f>
        <v>238</v>
      </c>
      <c r="AN19" s="4">
        <f>ROUND( $AN$18 + $AN$6, $AN$7 - LOG( $AN$8 ))</f>
        <v>112</v>
      </c>
      <c r="AO19" s="4">
        <f>ROUND( $AO$18 + $AO$6, $AO$7 - LOG( $AO$8 ))</f>
        <v>24</v>
      </c>
    </row>
    <row r="20" spans="2:41" x14ac:dyDescent="0.25">
      <c r="B20" s="4">
        <f>ROUND( $B$19 + $B$6, $B$7 - LOG( $B$8 ))</f>
        <v>3562</v>
      </c>
      <c r="C20" s="4">
        <f>ROUND( $C$19 + $C$6, $C$7 - LOG( $C$8 ))</f>
        <v>3404</v>
      </c>
      <c r="D20" s="4">
        <f>ROUND( $D$19 + $D$6, $D$7 - LOG( $D$8 ))</f>
        <v>3306</v>
      </c>
      <c r="E20" s="4">
        <f>ROUND( $E$19 + $E$6, $E$7 - LOG( $E$8 ))</f>
        <v>3897</v>
      </c>
      <c r="F20" s="4">
        <f>ROUND( $F$19 + $F$6, $F$7 - LOG( $F$8 ))</f>
        <v>0</v>
      </c>
      <c r="G20" s="4">
        <f>ROUND( $G$19 + $G$6, $G$7 - LOG( $G$8 ))</f>
        <v>0</v>
      </c>
      <c r="H20" s="4">
        <f>ROUND( $H$19 + $H$6, $H$7 - LOG( $H$8 ))</f>
        <v>0</v>
      </c>
      <c r="I20" s="4">
        <f>ROUND( $I$19 + $I$6, $I$7 - LOG( $I$8 ))</f>
        <v>0</v>
      </c>
      <c r="J20" s="4">
        <f>ROUND( $J$19 + $J$6, $J$7 - LOG( $J$8 ))</f>
        <v>20.7</v>
      </c>
      <c r="K20" s="4">
        <f>ROUND( $K$19 + $K$6, $K$7 - LOG( $K$8 ))</f>
        <v>21.9</v>
      </c>
      <c r="L20" s="4">
        <f>ROUND( $L$19 + $L$6, $L$7 - LOG( $L$8 ))</f>
        <v>10.8</v>
      </c>
      <c r="M20" s="4">
        <f>ROUND( $M$19 + $M$6, $M$7 - LOG( $M$8 ))</f>
        <v>4.5</v>
      </c>
      <c r="N20" s="4">
        <f>ROUND( $N$19 + $N$6, $N$7 - LOG( $N$8 ))</f>
        <v>0.94499999999999995</v>
      </c>
      <c r="O20" s="4">
        <f>ROUND( $O$19 + $O$6, $O$7 - LOG( $O$8 ))</f>
        <v>0.97</v>
      </c>
      <c r="P20" s="4">
        <f>ROUND( $P$19 + $P$6, $P$7 - LOG( $P$8 ))</f>
        <v>0.96199999999999997</v>
      </c>
      <c r="Q20" s="4">
        <f>ROUND( $Q$19 + $Q$6, $Q$7 - LOG( $Q$8 ))</f>
        <v>0.99160000000000004</v>
      </c>
      <c r="R20" s="4">
        <f>ROUND( $R$19 + $R$6, $R$7 - LOG( $R$8 ))</f>
        <v>3105</v>
      </c>
      <c r="S20" s="4">
        <f>ROUND( $S$19 + $S$6, $S$7 - LOG( $S$8 ))</f>
        <v>4380</v>
      </c>
      <c r="T20" s="4">
        <f>ROUND( $T$19 + $T$6, $T$7 - LOG( $T$8 ))</f>
        <v>4320</v>
      </c>
      <c r="U20" s="4">
        <f>ROUND( $U$19 + $U$6, $U$7 - LOG( $U$8 ))</f>
        <v>4950</v>
      </c>
      <c r="V20" s="4">
        <f>ROUND( $V$19 + $V$6, $V$7 - LOG( $V$8 ))</f>
        <v>3305</v>
      </c>
      <c r="W20" s="4">
        <f>ROUND( $W$19 + $W$6, $W$7 - LOG( $W$8 ))</f>
        <v>4780</v>
      </c>
      <c r="X20" s="4">
        <f>ROUND( $X$19 + $X$6, $X$7 - LOG( $X$8 ))</f>
        <v>5320</v>
      </c>
      <c r="Y20" s="4">
        <f>ROUND( $Y$19 + $Y$6, $Y$7 - LOG( $Y$8 ))</f>
        <v>7450</v>
      </c>
      <c r="Z20" s="4">
        <f>ROUND( $Z$19 + $Z$6, $Z$7 - LOG( $Z$8 ))</f>
        <v>13.7</v>
      </c>
      <c r="AA20" s="4">
        <f>ROUND( $AA$19 + $AA$6, $AA$7 - LOG( $AA$8 ))</f>
        <v>6.5</v>
      </c>
      <c r="AB20" s="4">
        <f>ROUND( $AB$19 + $AB$6, $AB$7 - LOG( $AB$8 ))</f>
        <v>17.3</v>
      </c>
      <c r="AC20" s="4">
        <f>ROUND( $AC$19 + $AC$6, $AC$7 - LOG( $AC$8 ))</f>
        <v>9.1999999999999993</v>
      </c>
      <c r="AD20" s="4">
        <f>ROUND( $AD$19 + $AD$6, $AD$7 - LOG( $AD$8 ))</f>
        <v>198</v>
      </c>
      <c r="AE20" s="4">
        <f>ROUND( $AE$19 + $AE$6, $AE$7 - LOG( $AE$8 ))</f>
        <v>99</v>
      </c>
      <c r="AF20" s="4">
        <f>ROUND( $AF$19 + $AF$6, $AF$7 - LOG( $AF$8 ))</f>
        <v>180</v>
      </c>
      <c r="AG20" s="4">
        <f>ROUND( $AG$19 + $AG$6, $AG$7 - LOG( $AG$8 ))</f>
        <v>36</v>
      </c>
      <c r="AH20" s="4">
        <f>ROUND( $AH$19 + $AH$6, $AH$7 - LOG( $AH$8 ))</f>
        <v>37.799999999999997</v>
      </c>
      <c r="AI20" s="4">
        <f>ROUND( $AI$19 + $AI$6, $AI$7 - LOG( $AI$8 ))</f>
        <v>18.8</v>
      </c>
      <c r="AJ20" s="4">
        <f>ROUND( $AJ$19 + $AJ$6, $AJ$7 - LOG( $AJ$8 ))</f>
        <v>16.3</v>
      </c>
      <c r="AK20" s="4">
        <f>ROUND( $AK$19 + $AK$6, $AK$7 - LOG( $AK$8 ))</f>
        <v>7.7</v>
      </c>
      <c r="AL20" s="4">
        <f>ROUND( $AL$19 + $AL$6, $AL$7 - LOG( $AL$8 ))</f>
        <v>594</v>
      </c>
      <c r="AM20" s="4">
        <f>ROUND( $AM$19 + $AM$6, $AM$7 - LOG( $AM$8 ))</f>
        <v>269</v>
      </c>
      <c r="AN20" s="4">
        <f>ROUND( $AN$19 + $AN$6, $AN$7 - LOG( $AN$8 ))</f>
        <v>126</v>
      </c>
      <c r="AO20" s="4">
        <f>ROUND( $AO$19 + $AO$6, $AO$7 - LOG( $AO$8 ))</f>
        <v>27</v>
      </c>
    </row>
    <row r="21" spans="2:41" x14ac:dyDescent="0.25">
      <c r="B21" s="4">
        <f>ROUND( $B$20 + $B$6, $B$7 - LOG( $B$8 ))</f>
        <v>3780</v>
      </c>
      <c r="C21" s="4">
        <f>ROUND( $C$20 + $C$6, $C$7 - LOG( $C$8 ))</f>
        <v>3491</v>
      </c>
      <c r="D21" s="4">
        <f>ROUND( $D$20 + $D$6, $D$7 - LOG( $D$8 ))</f>
        <v>3440</v>
      </c>
      <c r="E21" s="4">
        <f>ROUND( $E$20 + $E$6, $E$7 - LOG( $E$8 ))</f>
        <v>3930</v>
      </c>
      <c r="F21" s="4">
        <f>ROUND( $F$20 + $F$6, $F$7 - LOG( $F$8 ))</f>
        <v>0</v>
      </c>
      <c r="G21" s="4">
        <f>ROUND( $G$20 + $G$6, $G$7 - LOG( $G$8 ))</f>
        <v>0</v>
      </c>
      <c r="H21" s="4">
        <f>ROUND( $H$20 + $H$6, $H$7 - LOG( $H$8 ))</f>
        <v>0</v>
      </c>
      <c r="I21" s="4">
        <f>ROUND( $I$20 + $I$6, $I$7 - LOG( $I$8 ))</f>
        <v>0</v>
      </c>
      <c r="J21" s="4">
        <f>ROUND( $J$20 + $J$6, $J$7 - LOG( $J$8 ))</f>
        <v>23</v>
      </c>
      <c r="K21" s="4">
        <f>ROUND( $K$20 + $K$6, $K$7 - LOG( $K$8 ))</f>
        <v>24</v>
      </c>
      <c r="L21" s="4">
        <f>ROUND( $L$20 + $L$6, $L$7 - LOG( $L$8 ))</f>
        <v>12</v>
      </c>
      <c r="M21" s="4">
        <f>ROUND( $M$20 + $M$6, $M$7 - LOG( $M$8 ))</f>
        <v>5</v>
      </c>
      <c r="N21" s="4">
        <f>ROUND( $N$20 + $N$6, $N$7 - LOG( $N$8 ))</f>
        <v>1.0029999999999999</v>
      </c>
      <c r="O21" s="4">
        <f>ROUND( $O$20 + $O$6, $O$7 - LOG( $O$8 ))</f>
        <v>0.995</v>
      </c>
      <c r="P21" s="4">
        <f>ROUND( $P$20 + $P$6, $P$7 - LOG( $P$8 ))</f>
        <v>1.0009999999999999</v>
      </c>
      <c r="Q21" s="4">
        <f>ROUND( $Q$20 + $Q$6, $Q$7 - LOG( $Q$8 ))</f>
        <v>1</v>
      </c>
      <c r="R21" s="4">
        <f>ROUND( $R$20 + $R$6, $R$7 - LOG( $R$8 ))</f>
        <v>3450</v>
      </c>
      <c r="S21" s="4">
        <f>ROUND( $S$20 + $S$6, $S$7 - LOG( $S$8 ))</f>
        <v>4800</v>
      </c>
      <c r="T21" s="4">
        <f>ROUND( $T$20 + $T$6, $T$7 - LOG( $T$8 ))</f>
        <v>4800</v>
      </c>
      <c r="U21" s="4">
        <f>ROUND( $U$20 + $U$6, $U$7 - LOG( $U$8 ))</f>
        <v>5500</v>
      </c>
      <c r="V21" s="4">
        <f>ROUND( $V$20 + $V$6, $V$7 - LOG( $V$8 ))</f>
        <v>3650</v>
      </c>
      <c r="W21" s="4">
        <f>ROUND( $W$20 + $W$6, $W$7 - LOG( $W$8 ))</f>
        <v>5200</v>
      </c>
      <c r="X21" s="4">
        <f>ROUND( $X$20 + $X$6, $X$7 - LOG( $X$8 ))</f>
        <v>5800</v>
      </c>
      <c r="Y21" s="4">
        <f>ROUND( $Y$20 + $Y$6, $Y$7 - LOG( $Y$8 ))</f>
        <v>8000</v>
      </c>
      <c r="Z21" s="4">
        <f>ROUND( $Z$20 + $Z$6, $Z$7 - LOG( $Z$8 ))</f>
        <v>15</v>
      </c>
      <c r="AA21" s="4">
        <f>ROUND( $AA$20 + $AA$6, $AA$7 - LOG( $AA$8 ))</f>
        <v>7</v>
      </c>
      <c r="AB21" s="4">
        <f>ROUND( $AB$20 + $AB$6, $AB$7 - LOG( $AB$8 ))</f>
        <v>19</v>
      </c>
      <c r="AC21" s="4">
        <f>ROUND( $AC$20 + $AC$6, $AC$7 - LOG( $AC$8 ))</f>
        <v>10</v>
      </c>
      <c r="AD21" s="4">
        <f>ROUND( $AD$20 + $AD$6, $AD$7 - LOG( $AD$8 ))</f>
        <v>220</v>
      </c>
      <c r="AE21" s="4">
        <f>ROUND( $AE$20 + $AE$6, $AE$7 - LOG( $AE$8 ))</f>
        <v>109</v>
      </c>
      <c r="AF21" s="4">
        <f>ROUND( $AF$20 + $AF$6, $AF$7 - LOG( $AF$8 ))</f>
        <v>200</v>
      </c>
      <c r="AG21" s="4">
        <f>ROUND( $AG$20 + $AG$6, $AG$7 - LOG( $AG$8 ))</f>
        <v>40</v>
      </c>
      <c r="AH21" s="4">
        <f>ROUND( $AH$20 + $AH$6, $AH$7 - LOG( $AH$8 ))</f>
        <v>39.6</v>
      </c>
      <c r="AI21" s="4">
        <f>ROUND( $AI$20 + $AI$6, $AI$7 - LOG( $AI$8 ))</f>
        <v>21</v>
      </c>
      <c r="AJ21" s="4">
        <f>ROUND( $AJ$20 + $AJ$6, $AJ$7 - LOG( $AJ$8 ))</f>
        <v>18</v>
      </c>
      <c r="AK21" s="4">
        <f>ROUND( $AK$20 + $AK$6, $AK$7 - LOG( $AK$8 ))</f>
        <v>8.3000000000000007</v>
      </c>
      <c r="AL21" s="4">
        <f>ROUND( $AL$20 + $AL$6, $AL$7 - LOG( $AL$8 ))</f>
        <v>660</v>
      </c>
      <c r="AM21" s="4">
        <f>ROUND( $AM$20 + $AM$6, $AM$7 - LOG( $AM$8 ))</f>
        <v>300</v>
      </c>
      <c r="AN21" s="4">
        <f>ROUND( $AN$20 + $AN$6, $AN$7 - LOG( $AN$8 ))</f>
        <v>140</v>
      </c>
      <c r="AO21" s="4">
        <f>ROUND( $AO$20 + $AO$6, $AO$7 - LOG( $AO$8 ))</f>
        <v>30</v>
      </c>
    </row>
    <row r="22" spans="2:41" x14ac:dyDescent="0.25">
      <c r="B22" s="4">
        <f>ROUND( $B$21 + $B$6, $B$7 - LOG( $B$8 ))</f>
        <v>3998</v>
      </c>
      <c r="C22" s="4">
        <f>ROUND( $C$21 + $C$6, $C$7 - LOG( $C$8 ))</f>
        <v>3578</v>
      </c>
      <c r="D22" s="4">
        <f>ROUND( $D$21 + $D$6, $D$7 - LOG( $D$8 ))</f>
        <v>3574</v>
      </c>
      <c r="E22" s="4">
        <f>ROUND( $E$21 + $E$6, $E$7 - LOG( $E$8 ))</f>
        <v>3963</v>
      </c>
      <c r="F22" s="4">
        <f>ROUND( $F$21 + $F$6, $F$7 - LOG( $F$8 ))</f>
        <v>0</v>
      </c>
      <c r="G22" s="4">
        <f>ROUND( $G$21 + $G$6, $G$7 - LOG( $G$8 ))</f>
        <v>0</v>
      </c>
      <c r="H22" s="4">
        <f>ROUND( $H$21 + $H$6, $H$7 - LOG( $H$8 ))</f>
        <v>0</v>
      </c>
      <c r="I22" s="4">
        <f>ROUND( $I$21 + $I$6, $I$7 - LOG( $I$8 ))</f>
        <v>0</v>
      </c>
      <c r="J22" s="4">
        <f>ROUND( $J$21 + $J$6, $J$7 - LOG( $J$8 ))</f>
        <v>25.3</v>
      </c>
      <c r="K22" s="4">
        <f>ROUND( $K$21 + $K$6, $K$7 - LOG( $K$8 ))</f>
        <v>26.1</v>
      </c>
      <c r="L22" s="4">
        <f>ROUND( $L$21 + $L$6, $L$7 - LOG( $L$8 ))</f>
        <v>13.2</v>
      </c>
      <c r="M22" s="4">
        <f>ROUND( $M$21 + $M$6, $M$7 - LOG( $M$8 ))</f>
        <v>5.5</v>
      </c>
      <c r="N22" s="4">
        <f>ROUND( $N$21 + $N$6, $N$7 - LOG( $N$8 ))</f>
        <v>1.0609999999999999</v>
      </c>
      <c r="O22" s="4">
        <f>ROUND( $O$21 + $O$6, $O$7 - LOG( $O$8 ))</f>
        <v>1.02</v>
      </c>
      <c r="P22" s="4">
        <f>ROUND( $P$21 + $P$6, $P$7 - LOG( $P$8 ))</f>
        <v>1.04</v>
      </c>
      <c r="Q22" s="4">
        <f>ROUND( $Q$21 + $Q$6, $Q$7 - LOG( $Q$8 ))</f>
        <v>1.0084</v>
      </c>
      <c r="R22" s="4">
        <f>ROUND( $R$21 + $R$6, $R$7 - LOG( $R$8 ))</f>
        <v>3795</v>
      </c>
      <c r="S22" s="4">
        <f>ROUND( $S$21 + $S$6, $S$7 - LOG( $S$8 ))</f>
        <v>5220</v>
      </c>
      <c r="T22" s="4">
        <f>ROUND( $T$21 + $T$6, $T$7 - LOG( $T$8 ))</f>
        <v>5280</v>
      </c>
      <c r="U22" s="4">
        <f>ROUND( $U$21 + $U$6, $U$7 - LOG( $U$8 ))</f>
        <v>6050</v>
      </c>
      <c r="V22" s="4">
        <f>ROUND( $V$21 + $V$6, $V$7 - LOG( $V$8 ))</f>
        <v>3995</v>
      </c>
      <c r="W22" s="4">
        <f>ROUND( $W$21 + $W$6, $W$7 - LOG( $W$8 ))</f>
        <v>5620</v>
      </c>
      <c r="X22" s="4">
        <f>ROUND( $X$21 + $X$6, $X$7 - LOG( $X$8 ))</f>
        <v>6280</v>
      </c>
      <c r="Y22" s="4">
        <f>ROUND( $Y$21 + $Y$6, $Y$7 - LOG( $Y$8 ))</f>
        <v>8550</v>
      </c>
      <c r="Z22" s="4">
        <f>ROUND( $Z$21 + $Z$6, $Z$7 - LOG( $Z$8 ))</f>
        <v>16.3</v>
      </c>
      <c r="AA22" s="4">
        <f>ROUND( $AA$21 + $AA$6, $AA$7 - LOG( $AA$8 ))</f>
        <v>7.5</v>
      </c>
      <c r="AB22" s="4">
        <f>ROUND( $AB$21 + $AB$6, $AB$7 - LOG( $AB$8 ))</f>
        <v>20.7</v>
      </c>
      <c r="AC22" s="4">
        <f>ROUND( $AC$21 + $AC$6, $AC$7 - LOG( $AC$8 ))</f>
        <v>10.8</v>
      </c>
      <c r="AD22" s="4">
        <f>ROUND( $AD$21 + $AD$6, $AD$7 - LOG( $AD$8 ))</f>
        <v>242</v>
      </c>
      <c r="AE22" s="4">
        <f>ROUND( $AE$21 + $AE$6, $AE$7 - LOG( $AE$8 ))</f>
        <v>119</v>
      </c>
      <c r="AF22" s="4">
        <f>ROUND( $AF$21 + $AF$6, $AF$7 - LOG( $AF$8 ))</f>
        <v>220</v>
      </c>
      <c r="AG22" s="4">
        <f>ROUND( $AG$21 + $AG$6, $AG$7 - LOG( $AG$8 ))</f>
        <v>44</v>
      </c>
      <c r="AH22" s="4">
        <f>ROUND( $AH$21 + $AH$6, $AH$7 - LOG( $AH$8 ))</f>
        <v>41.4</v>
      </c>
      <c r="AI22" s="4">
        <f>ROUND( $AI$21 + $AI$6, $AI$7 - LOG( $AI$8 ))</f>
        <v>23.2</v>
      </c>
      <c r="AJ22" s="4">
        <f>ROUND( $AJ$21 + $AJ$6, $AJ$7 - LOG( $AJ$8 ))</f>
        <v>19.7</v>
      </c>
      <c r="AK22" s="4">
        <f>ROUND( $AK$21 + $AK$6, $AK$7 - LOG( $AK$8 ))</f>
        <v>8.9</v>
      </c>
      <c r="AL22" s="4">
        <f>ROUND( $AL$21 + $AL$6, $AL$7 - LOG( $AL$8 ))</f>
        <v>726</v>
      </c>
      <c r="AM22" s="4">
        <f>ROUND( $AM$21 + $AM$6, $AM$7 - LOG( $AM$8 ))</f>
        <v>331</v>
      </c>
      <c r="AN22" s="4">
        <f>ROUND( $AN$21 + $AN$6, $AN$7 - LOG( $AN$8 ))</f>
        <v>154</v>
      </c>
      <c r="AO22" s="4">
        <f>ROUND( $AO$21 + $AO$6, $AO$7 - LOG( $AO$8 ))</f>
        <v>33</v>
      </c>
    </row>
    <row r="23" spans="2:41" x14ac:dyDescent="0.25">
      <c r="B23" s="4">
        <f>ROUND( $B$22 + $B$6, $B$7 - LOG( $B$8 ))</f>
        <v>4216</v>
      </c>
      <c r="C23" s="4">
        <f>ROUND( $C$22 + $C$6, $C$7 - LOG( $C$8 ))</f>
        <v>3665</v>
      </c>
      <c r="D23" s="4">
        <f>ROUND( $D$22 + $D$6, $D$7 - LOG( $D$8 ))</f>
        <v>3708</v>
      </c>
      <c r="E23" s="4">
        <f>ROUND( $E$22 + $E$6, $E$7 - LOG( $E$8 ))</f>
        <v>3996</v>
      </c>
      <c r="F23" s="4">
        <f>ROUND( $F$22 + $F$6, $F$7 - LOG( $F$8 ))</f>
        <v>0</v>
      </c>
      <c r="G23" s="4">
        <f>ROUND( $G$22 + $G$6, $G$7 - LOG( $G$8 ))</f>
        <v>0</v>
      </c>
      <c r="H23" s="4">
        <f>ROUND( $H$22 + $H$6, $H$7 - LOG( $H$8 ))</f>
        <v>0</v>
      </c>
      <c r="I23" s="4">
        <f>ROUND( $I$22 + $I$6, $I$7 - LOG( $I$8 ))</f>
        <v>0</v>
      </c>
      <c r="J23" s="4">
        <f>ROUND( $J$22 + $J$6, $J$7 - LOG( $J$8 ))</f>
        <v>27.6</v>
      </c>
      <c r="K23" s="4">
        <f>ROUND( $K$22 + $K$6, $K$7 - LOG( $K$8 ))</f>
        <v>28.2</v>
      </c>
      <c r="L23" s="4">
        <f>ROUND( $L$22 + $L$6, $L$7 - LOG( $L$8 ))</f>
        <v>14.4</v>
      </c>
      <c r="M23" s="4">
        <f>ROUND( $M$22 + $M$6, $M$7 - LOG( $M$8 ))</f>
        <v>6</v>
      </c>
      <c r="N23" s="4">
        <f>ROUND( $N$22 + $N$6, $N$7 - LOG( $N$8 ))</f>
        <v>1.119</v>
      </c>
      <c r="O23" s="4">
        <f>ROUND( $O$22 + $O$6, $O$7 - LOG( $O$8 ))</f>
        <v>1.0449999999999999</v>
      </c>
      <c r="P23" s="4">
        <f>ROUND( $P$22 + $P$6, $P$7 - LOG( $P$8 ))</f>
        <v>1.079</v>
      </c>
      <c r="Q23" s="4">
        <f>ROUND( $Q$22 + $Q$6, $Q$7 - LOG( $Q$8 ))</f>
        <v>1.0167999999999999</v>
      </c>
      <c r="R23" s="4">
        <f>ROUND( $R$22 + $R$6, $R$7 - LOG( $R$8 ))</f>
        <v>4140</v>
      </c>
      <c r="S23" s="4">
        <f>ROUND( $S$22 + $S$6, $S$7 - LOG( $S$8 ))</f>
        <v>5640</v>
      </c>
      <c r="T23" s="4">
        <f>ROUND( $T$22 + $T$6, $T$7 - LOG( $T$8 ))</f>
        <v>5760</v>
      </c>
      <c r="U23" s="4">
        <f>ROUND( $U$22 + $U$6, $U$7 - LOG( $U$8 ))</f>
        <v>6600</v>
      </c>
      <c r="V23" s="4">
        <f>ROUND( $V$22 + $V$6, $V$7 - LOG( $V$8 ))</f>
        <v>4340</v>
      </c>
      <c r="W23" s="4">
        <f>ROUND( $W$22 + $W$6, $W$7 - LOG( $W$8 ))</f>
        <v>6040</v>
      </c>
      <c r="X23" s="4">
        <f>ROUND( $X$22 + $X$6, $X$7 - LOG( $X$8 ))</f>
        <v>6760</v>
      </c>
      <c r="Y23" s="4">
        <f>ROUND( $Y$22 + $Y$6, $Y$7 - LOG( $Y$8 ))</f>
        <v>9100</v>
      </c>
      <c r="Z23" s="4">
        <f>ROUND( $Z$22 + $Z$6, $Z$7 - LOG( $Z$8 ))</f>
        <v>17.600000000000001</v>
      </c>
      <c r="AA23" s="4">
        <f>ROUND( $AA$22 + $AA$6, $AA$7 - LOG( $AA$8 ))</f>
        <v>8</v>
      </c>
      <c r="AB23" s="4">
        <f>ROUND( $AB$22 + $AB$6, $AB$7 - LOG( $AB$8 ))</f>
        <v>22.4</v>
      </c>
      <c r="AC23" s="4">
        <f>ROUND( $AC$22 + $AC$6, $AC$7 - LOG( $AC$8 ))</f>
        <v>11.6</v>
      </c>
      <c r="AD23" s="4">
        <f>ROUND( $AD$22 + $AD$6, $AD$7 - LOG( $AD$8 ))</f>
        <v>264</v>
      </c>
      <c r="AE23" s="4">
        <f>ROUND( $AE$22 + $AE$6, $AE$7 - LOG( $AE$8 ))</f>
        <v>129</v>
      </c>
      <c r="AF23" s="4">
        <f>ROUND( $AF$22 + $AF$6, $AF$7 - LOG( $AF$8 ))</f>
        <v>240</v>
      </c>
      <c r="AG23" s="4">
        <f>ROUND( $AG$22 + $AG$6, $AG$7 - LOG( $AG$8 ))</f>
        <v>48</v>
      </c>
      <c r="AH23" s="4">
        <f>ROUND( $AH$22 + $AH$6, $AH$7 - LOG( $AH$8 ))</f>
        <v>43.2</v>
      </c>
      <c r="AI23" s="4">
        <f>ROUND( $AI$22 + $AI$6, $AI$7 - LOG( $AI$8 ))</f>
        <v>25.4</v>
      </c>
      <c r="AJ23" s="4">
        <f>ROUND( $AJ$22 + $AJ$6, $AJ$7 - LOG( $AJ$8 ))</f>
        <v>21.4</v>
      </c>
      <c r="AK23" s="4">
        <f>ROUND( $AK$22 + $AK$6, $AK$7 - LOG( $AK$8 ))</f>
        <v>9.5</v>
      </c>
      <c r="AL23" s="4">
        <f>ROUND( $AL$22 + $AL$6, $AL$7 - LOG( $AL$8 ))</f>
        <v>792</v>
      </c>
      <c r="AM23" s="4">
        <f>ROUND( $AM$22 + $AM$6, $AM$7 - LOG( $AM$8 ))</f>
        <v>362</v>
      </c>
      <c r="AN23" s="4">
        <f>ROUND( $AN$22 + $AN$6, $AN$7 - LOG( $AN$8 ))</f>
        <v>168</v>
      </c>
      <c r="AO23" s="4">
        <f>ROUND( $AO$22 + $AO$6, $AO$7 - LOG( $AO$8 ))</f>
        <v>36</v>
      </c>
    </row>
    <row r="24" spans="2:41" x14ac:dyDescent="0.25">
      <c r="B24" s="4">
        <f>ROUND( $B$23 + $B$6, $B$7 - LOG( $B$8 ))</f>
        <v>4434</v>
      </c>
      <c r="C24" s="4">
        <f>ROUND( $C$23 + $C$6, $C$7 - LOG( $C$8 ))</f>
        <v>3752</v>
      </c>
      <c r="D24" s="4">
        <f>ROUND( $D$23 + $D$6, $D$7 - LOG( $D$8 ))</f>
        <v>3842</v>
      </c>
      <c r="E24" s="4">
        <f>ROUND( $E$23 + $E$6, $E$7 - LOG( $E$8 ))</f>
        <v>4029</v>
      </c>
      <c r="F24" s="4">
        <f>ROUND( $F$23 + $F$6, $F$7 - LOG( $F$8 ))</f>
        <v>0</v>
      </c>
      <c r="G24" s="4">
        <f>ROUND( $G$23 + $G$6, $G$7 - LOG( $G$8 ))</f>
        <v>0</v>
      </c>
      <c r="H24" s="4">
        <f>ROUND( $H$23 + $H$6, $H$7 - LOG( $H$8 ))</f>
        <v>0</v>
      </c>
      <c r="I24" s="4">
        <f>ROUND( $I$23 + $I$6, $I$7 - LOG( $I$8 ))</f>
        <v>0</v>
      </c>
      <c r="J24" s="4">
        <f>ROUND( $J$23 + $J$6, $J$7 - LOG( $J$8 ))</f>
        <v>29.9</v>
      </c>
      <c r="K24" s="4">
        <f>ROUND( $K$23 + $K$6, $K$7 - LOG( $K$8 ))</f>
        <v>30.3</v>
      </c>
      <c r="L24" s="4">
        <f>ROUND( $L$23 + $L$6, $L$7 - LOG( $L$8 ))</f>
        <v>15.6</v>
      </c>
      <c r="M24" s="4">
        <f>ROUND( $M$23 + $M$6, $M$7 - LOG( $M$8 ))</f>
        <v>6.5</v>
      </c>
      <c r="N24" s="4">
        <f>ROUND( $N$23 + $N$6, $N$7 - LOG( $N$8 ))</f>
        <v>1.177</v>
      </c>
      <c r="O24" s="4">
        <f>ROUND( $O$23 + $O$6, $O$7 - LOG( $O$8 ))</f>
        <v>1.07</v>
      </c>
      <c r="P24" s="4">
        <f>ROUND( $P$23 + $P$6, $P$7 - LOG( $P$8 ))</f>
        <v>1.1180000000000001</v>
      </c>
      <c r="Q24" s="4">
        <f>ROUND( $Q$23 + $Q$6, $Q$7 - LOG( $Q$8 ))</f>
        <v>1.0251999999999999</v>
      </c>
      <c r="R24" s="4">
        <f>ROUND( $R$23 + $R$6, $R$7 - LOG( $R$8 ))</f>
        <v>4485</v>
      </c>
      <c r="S24" s="4">
        <f>ROUND( $S$23 + $S$6, $S$7 - LOG( $S$8 ))</f>
        <v>6060</v>
      </c>
      <c r="T24" s="4">
        <f>ROUND( $T$23 + $T$6, $T$7 - LOG( $T$8 ))</f>
        <v>6240</v>
      </c>
      <c r="U24" s="4">
        <f>ROUND( $U$23 + $U$6, $U$7 - LOG( $U$8 ))</f>
        <v>7150</v>
      </c>
      <c r="V24" s="4">
        <f>ROUND( $V$23 + $V$6, $V$7 - LOG( $V$8 ))</f>
        <v>4685</v>
      </c>
      <c r="W24" s="4">
        <f>ROUND( $W$23 + $W$6, $W$7 - LOG( $W$8 ))</f>
        <v>6460</v>
      </c>
      <c r="X24" s="4">
        <f>ROUND( $X$23 + $X$6, $X$7 - LOG( $X$8 ))</f>
        <v>7240</v>
      </c>
      <c r="Y24" s="4">
        <f>ROUND( $Y$23 + $Y$6, $Y$7 - LOG( $Y$8 ))</f>
        <v>9650</v>
      </c>
      <c r="Z24" s="4">
        <f>ROUND( $Z$23 + $Z$6, $Z$7 - LOG( $Z$8 ))</f>
        <v>18.899999999999999</v>
      </c>
      <c r="AA24" s="4">
        <f>ROUND( $AA$23 + $AA$6, $AA$7 - LOG( $AA$8 ))</f>
        <v>8.5</v>
      </c>
      <c r="AB24" s="4">
        <f>ROUND( $AB$23 + $AB$6, $AB$7 - LOG( $AB$8 ))</f>
        <v>24.1</v>
      </c>
      <c r="AC24" s="4">
        <f>ROUND( $AC$23 + $AC$6, $AC$7 - LOG( $AC$8 ))</f>
        <v>12.4</v>
      </c>
      <c r="AD24" s="4">
        <f>ROUND( $AD$23 + $AD$6, $AD$7 - LOG( $AD$8 ))</f>
        <v>286</v>
      </c>
      <c r="AE24" s="4">
        <f>ROUND( $AE$23 + $AE$6, $AE$7 - LOG( $AE$8 ))</f>
        <v>139</v>
      </c>
      <c r="AF24" s="4">
        <f>ROUND( $AF$23 + $AF$6, $AF$7 - LOG( $AF$8 ))</f>
        <v>260</v>
      </c>
      <c r="AG24" s="4">
        <f>ROUND( $AG$23 + $AG$6, $AG$7 - LOG( $AG$8 ))</f>
        <v>52</v>
      </c>
      <c r="AH24" s="4">
        <f>ROUND( $AH$23 + $AH$6, $AH$7 - LOG( $AH$8 ))</f>
        <v>45</v>
      </c>
      <c r="AI24" s="4">
        <f>ROUND( $AI$23 + $AI$6, $AI$7 - LOG( $AI$8 ))</f>
        <v>27.6</v>
      </c>
      <c r="AJ24" s="4">
        <f>ROUND( $AJ$23 + $AJ$6, $AJ$7 - LOG( $AJ$8 ))</f>
        <v>23.1</v>
      </c>
      <c r="AK24" s="4">
        <f>ROUND( $AK$23 + $AK$6, $AK$7 - LOG( $AK$8 ))</f>
        <v>10.1</v>
      </c>
      <c r="AL24" s="4">
        <f>ROUND( $AL$23 + $AL$6, $AL$7 - LOG( $AL$8 ))</f>
        <v>858</v>
      </c>
      <c r="AM24" s="4">
        <f>ROUND( $AM$23 + $AM$6, $AM$7 - LOG( $AM$8 ))</f>
        <v>393</v>
      </c>
      <c r="AN24" s="4">
        <f>ROUND( $AN$23 + $AN$6, $AN$7 - LOG( $AN$8 ))</f>
        <v>182</v>
      </c>
      <c r="AO24" s="4">
        <f>ROUND( $AO$23 + $AO$6, $AO$7 - LOG( $AO$8 ))</f>
        <v>39</v>
      </c>
    </row>
    <row r="25" spans="2:41" x14ac:dyDescent="0.25">
      <c r="B25" s="4">
        <f>ROUND( $B$24 + $B$6, $B$7 - LOG( $B$8 ))</f>
        <v>4652</v>
      </c>
      <c r="C25" s="4">
        <f>ROUND( $C$24 + $C$6, $C$7 - LOG( $C$8 ))</f>
        <v>3839</v>
      </c>
      <c r="D25" s="4">
        <f>ROUND( $D$24 + $D$6, $D$7 - LOG( $D$8 ))</f>
        <v>3976</v>
      </c>
      <c r="E25" s="4">
        <f>ROUND( $E$24 + $E$6, $E$7 - LOG( $E$8 ))</f>
        <v>4062</v>
      </c>
      <c r="F25" s="4">
        <f>ROUND( $F$24 + $F$6, $F$7 - LOG( $F$8 ))</f>
        <v>0</v>
      </c>
      <c r="G25" s="4">
        <f>ROUND( $G$24 + $G$6, $G$7 - LOG( $G$8 ))</f>
        <v>0</v>
      </c>
      <c r="H25" s="4">
        <f>ROUND( $H$24 + $H$6, $H$7 - LOG( $H$8 ))</f>
        <v>0</v>
      </c>
      <c r="I25" s="4">
        <f>ROUND( $I$24 + $I$6, $I$7 - LOG( $I$8 ))</f>
        <v>0</v>
      </c>
      <c r="J25" s="4">
        <f>ROUND( $J$24 + $J$6, $J$7 - LOG( $J$8 ))</f>
        <v>32.200000000000003</v>
      </c>
      <c r="K25" s="4">
        <f>ROUND( $K$24 + $K$6, $K$7 - LOG( $K$8 ))</f>
        <v>32.4</v>
      </c>
      <c r="L25" s="4">
        <f>ROUND( $L$24 + $L$6, $L$7 - LOG( $L$8 ))</f>
        <v>16.8</v>
      </c>
      <c r="M25" s="4">
        <f>ROUND( $M$24 + $M$6, $M$7 - LOG( $M$8 ))</f>
        <v>7</v>
      </c>
      <c r="N25" s="4">
        <f>ROUND( $N$24 + $N$6, $N$7 - LOG( $N$8 ))</f>
        <v>1.2350000000000001</v>
      </c>
      <c r="O25" s="4">
        <f>ROUND( $O$24 + $O$6, $O$7 - LOG( $O$8 ))</f>
        <v>1.095</v>
      </c>
      <c r="P25" s="4">
        <f>ROUND( $P$24 + $P$6, $P$7 - LOG( $P$8 ))</f>
        <v>1.157</v>
      </c>
      <c r="Q25" s="4">
        <f>ROUND( $Q$24 + $Q$6, $Q$7 - LOG( $Q$8 ))</f>
        <v>1.0336000000000001</v>
      </c>
      <c r="R25" s="4">
        <f>ROUND( $R$24 + $R$6, $R$7 - LOG( $R$8 ))</f>
        <v>4830</v>
      </c>
      <c r="S25" s="4">
        <f>ROUND( $S$24 + $S$6, $S$7 - LOG( $S$8 ))</f>
        <v>6480</v>
      </c>
      <c r="T25" s="4">
        <f>ROUND( $T$24 + $T$6, $T$7 - LOG( $T$8 ))</f>
        <v>6720</v>
      </c>
      <c r="U25" s="4">
        <f>ROUND( $U$24 + $U$6, $U$7 - LOG( $U$8 ))</f>
        <v>7700</v>
      </c>
      <c r="V25" s="4">
        <f>ROUND( $V$24 + $V$6, $V$7 - LOG( $V$8 ))</f>
        <v>5030</v>
      </c>
      <c r="W25" s="4">
        <f>ROUND( $W$24 + $W$6, $W$7 - LOG( $W$8 ))</f>
        <v>6880</v>
      </c>
      <c r="X25" s="4">
        <f>ROUND( $X$24 + $X$6, $X$7 - LOG( $X$8 ))</f>
        <v>7720</v>
      </c>
      <c r="Y25" s="4">
        <f>ROUND( $Y$24 + $Y$6, $Y$7 - LOG( $Y$8 ))</f>
        <v>10200</v>
      </c>
      <c r="Z25" s="4">
        <f>ROUND( $Z$24 + $Z$6, $Z$7 - LOG( $Z$8 ))</f>
        <v>20.2</v>
      </c>
      <c r="AA25" s="4">
        <f>ROUND( $AA$24 + $AA$6, $AA$7 - LOG( $AA$8 ))</f>
        <v>9</v>
      </c>
      <c r="AB25" s="4">
        <f>ROUND( $AB$24 + $AB$6, $AB$7 - LOG( $AB$8 ))</f>
        <v>25.8</v>
      </c>
      <c r="AC25" s="4">
        <f>ROUND( $AC$24 + $AC$6, $AC$7 - LOG( $AC$8 ))</f>
        <v>13.2</v>
      </c>
      <c r="AD25" s="4">
        <f>ROUND( $AD$24 + $AD$6, $AD$7 - LOG( $AD$8 ))</f>
        <v>308</v>
      </c>
      <c r="AE25" s="4">
        <f>ROUND( $AE$24 + $AE$6, $AE$7 - LOG( $AE$8 ))</f>
        <v>149</v>
      </c>
      <c r="AF25" s="4">
        <f>ROUND( $AF$24 + $AF$6, $AF$7 - LOG( $AF$8 ))</f>
        <v>280</v>
      </c>
      <c r="AG25" s="4">
        <f>ROUND( $AG$24 + $AG$6, $AG$7 - LOG( $AG$8 ))</f>
        <v>56</v>
      </c>
      <c r="AH25" s="4">
        <f>ROUND( $AH$24 + $AH$6, $AH$7 - LOG( $AH$8 ))</f>
        <v>46.8</v>
      </c>
      <c r="AI25" s="4">
        <f>ROUND( $AI$24 + $AI$6, $AI$7 - LOG( $AI$8 ))</f>
        <v>29.8</v>
      </c>
      <c r="AJ25" s="4">
        <f>ROUND( $AJ$24 + $AJ$6, $AJ$7 - LOG( $AJ$8 ))</f>
        <v>24.8</v>
      </c>
      <c r="AK25" s="4">
        <f>ROUND( $AK$24 + $AK$6, $AK$7 - LOG( $AK$8 ))</f>
        <v>10.7</v>
      </c>
      <c r="AL25" s="4">
        <f>ROUND( $AL$24 + $AL$6, $AL$7 - LOG( $AL$8 ))</f>
        <v>924</v>
      </c>
      <c r="AM25" s="4">
        <f>ROUND( $AM$24 + $AM$6, $AM$7 - LOG( $AM$8 ))</f>
        <v>424</v>
      </c>
      <c r="AN25" s="4">
        <f>ROUND( $AN$24 + $AN$6, $AN$7 - LOG( $AN$8 ))</f>
        <v>196</v>
      </c>
      <c r="AO25" s="4">
        <f>ROUND( $AO$24 + $AO$6, $AO$7 - LOG( $AO$8 ))</f>
        <v>42</v>
      </c>
    </row>
    <row r="26" spans="2:41" x14ac:dyDescent="0.25">
      <c r="B26" s="4">
        <f>ROUND( $B$25 + $B$6, $B$7 - LOG( $B$8 ))</f>
        <v>4870</v>
      </c>
      <c r="C26" s="4">
        <f>ROUND( $C$25 + $C$6, $C$7 - LOG( $C$8 ))</f>
        <v>3926</v>
      </c>
      <c r="D26" s="4">
        <f>ROUND( $D$25 + $D$6, $D$7 - LOG( $D$8 ))</f>
        <v>4110</v>
      </c>
      <c r="E26" s="4">
        <f>ROUND( $E$25 + $E$6, $E$7 - LOG( $E$8 ))</f>
        <v>4095</v>
      </c>
      <c r="F26" s="4">
        <f>ROUND( $F$25 + $F$6, $F$7 - LOG( $F$8 ))</f>
        <v>0</v>
      </c>
      <c r="G26" s="4">
        <f>ROUND( $G$25 + $G$6, $G$7 - LOG( $G$8 ))</f>
        <v>0</v>
      </c>
      <c r="H26" s="4">
        <f>ROUND( $H$25 + $H$6, $H$7 - LOG( $H$8 ))</f>
        <v>0</v>
      </c>
      <c r="I26" s="4">
        <f>ROUND( $I$25 + $I$6, $I$7 - LOG( $I$8 ))</f>
        <v>0</v>
      </c>
      <c r="J26" s="4">
        <f>ROUND( $J$25 + $J$6, $J$7 - LOG( $J$8 ))</f>
        <v>34.5</v>
      </c>
      <c r="K26" s="4">
        <f>ROUND( $K$25 + $K$6, $K$7 - LOG( $K$8 ))</f>
        <v>34.5</v>
      </c>
      <c r="L26" s="4">
        <f>ROUND( $L$25 + $L$6, $L$7 - LOG( $L$8 ))</f>
        <v>18</v>
      </c>
      <c r="M26" s="4">
        <f>ROUND( $M$25 + $M$6, $M$7 - LOG( $M$8 ))</f>
        <v>7.5</v>
      </c>
      <c r="N26" s="4">
        <f>ROUND( $N$25 + $N$6, $N$7 - LOG( $N$8 ))</f>
        <v>1.2929999999999999</v>
      </c>
      <c r="O26" s="4">
        <f>ROUND( $O$25 + $O$6, $O$7 - LOG( $O$8 ))</f>
        <v>1.1200000000000001</v>
      </c>
      <c r="P26" s="4">
        <f>ROUND( $P$25 + $P$6, $P$7 - LOG( $P$8 ))</f>
        <v>1.196</v>
      </c>
      <c r="Q26" s="4">
        <f>ROUND( $Q$25 + $Q$6, $Q$7 - LOG( $Q$8 ))</f>
        <v>1.042</v>
      </c>
      <c r="R26" s="4">
        <f>ROUND( $R$25 + $R$6, $R$7 - LOG( $R$8 ))</f>
        <v>5175</v>
      </c>
      <c r="S26" s="4">
        <f>ROUND( $S$25 + $S$6, $S$7 - LOG( $S$8 ))</f>
        <v>6900</v>
      </c>
      <c r="T26" s="4">
        <f>ROUND( $T$25 + $T$6, $T$7 - LOG( $T$8 ))</f>
        <v>7200</v>
      </c>
      <c r="U26" s="4">
        <f>ROUND( $U$25 + $U$6, $U$7 - LOG( $U$8 ))</f>
        <v>8250</v>
      </c>
      <c r="V26" s="4">
        <f>ROUND( $V$25 + $V$6, $V$7 - LOG( $V$8 ))</f>
        <v>5375</v>
      </c>
      <c r="W26" s="4">
        <f>ROUND( $W$25 + $W$6, $W$7 - LOG( $W$8 ))</f>
        <v>7300</v>
      </c>
      <c r="X26" s="4">
        <f>ROUND( $X$25 + $X$6, $X$7 - LOG( $X$8 ))</f>
        <v>8200</v>
      </c>
      <c r="Y26" s="4">
        <f>ROUND( $Y$25 + $Y$6, $Y$7 - LOG( $Y$8 ))</f>
        <v>10750</v>
      </c>
      <c r="Z26" s="4">
        <f>ROUND( $Z$25 + $Z$6, $Z$7 - LOG( $Z$8 ))</f>
        <v>21.5</v>
      </c>
      <c r="AA26" s="4">
        <f>ROUND( $AA$25 + $AA$6, $AA$7 - LOG( $AA$8 ))</f>
        <v>9.5</v>
      </c>
      <c r="AB26" s="4">
        <f>ROUND( $AB$25 + $AB$6, $AB$7 - LOG( $AB$8 ))</f>
        <v>27.5</v>
      </c>
      <c r="AC26" s="4">
        <f>ROUND( $AC$25 + $AC$6, $AC$7 - LOG( $AC$8 ))</f>
        <v>14</v>
      </c>
      <c r="AD26" s="4">
        <f>ROUND( $AD$25 + $AD$6, $AD$7 - LOG( $AD$8 ))</f>
        <v>330</v>
      </c>
      <c r="AE26" s="4">
        <f>ROUND( $AE$25 + $AE$6, $AE$7 - LOG( $AE$8 ))</f>
        <v>159</v>
      </c>
      <c r="AF26" s="4">
        <f>ROUND( $AF$25 + $AF$6, $AF$7 - LOG( $AF$8 ))</f>
        <v>300</v>
      </c>
      <c r="AG26" s="4">
        <f>ROUND( $AG$25 + $AG$6, $AG$7 - LOG( $AG$8 ))</f>
        <v>60</v>
      </c>
      <c r="AH26" s="4">
        <f>ROUND( $AH$25 + $AH$6, $AH$7 - LOG( $AH$8 ))</f>
        <v>48.6</v>
      </c>
      <c r="AI26" s="4">
        <f>ROUND( $AI$25 + $AI$6, $AI$7 - LOG( $AI$8 ))</f>
        <v>32</v>
      </c>
      <c r="AJ26" s="4">
        <f>ROUND( $AJ$25 + $AJ$6, $AJ$7 - LOG( $AJ$8 ))</f>
        <v>26.5</v>
      </c>
      <c r="AK26" s="4">
        <f>ROUND( $AK$25 + $AK$6, $AK$7 - LOG( $AK$8 ))</f>
        <v>11.3</v>
      </c>
      <c r="AL26" s="4">
        <f>ROUND( $AL$25 + $AL$6, $AL$7 - LOG( $AL$8 ))</f>
        <v>990</v>
      </c>
      <c r="AM26" s="4">
        <f>ROUND( $AM$25 + $AM$6, $AM$7 - LOG( $AM$8 ))</f>
        <v>455</v>
      </c>
      <c r="AN26" s="4">
        <f>ROUND( $AN$25 + $AN$6, $AN$7 - LOG( $AN$8 ))</f>
        <v>210</v>
      </c>
      <c r="AO26" s="4">
        <f>ROUND( $AO$25 + $AO$6, $AO$7 - LOG( $AO$8 ))</f>
        <v>45</v>
      </c>
    </row>
    <row r="27" spans="2:41" x14ac:dyDescent="0.25">
      <c r="B27" s="4">
        <f>ROUND( $B$26 + $B$6, $B$7 - LOG( $B$8 ))</f>
        <v>5088</v>
      </c>
      <c r="C27" s="4">
        <f>ROUND( $C$26 + $C$6, $C$7 - LOG( $C$8 ))</f>
        <v>4013</v>
      </c>
      <c r="D27" s="4">
        <f>ROUND( $D$26 + $D$6, $D$7 - LOG( $D$8 ))</f>
        <v>4244</v>
      </c>
      <c r="E27" s="4">
        <f>ROUND( $E$26 + $E$6, $E$7 - LOG( $E$8 ))</f>
        <v>4128</v>
      </c>
      <c r="F27" s="4">
        <f>ROUND( $F$26 + $F$6, $F$7 - LOG( $F$8 ))</f>
        <v>0</v>
      </c>
      <c r="G27" s="4">
        <f>ROUND( $G$26 + $G$6, $G$7 - LOG( $G$8 ))</f>
        <v>0</v>
      </c>
      <c r="H27" s="4">
        <f>ROUND( $H$26 + $H$6, $H$7 - LOG( $H$8 ))</f>
        <v>0</v>
      </c>
      <c r="I27" s="4">
        <f>ROUND( $I$26 + $I$6, $I$7 - LOG( $I$8 ))</f>
        <v>0</v>
      </c>
      <c r="J27" s="4">
        <f>ROUND( $J$26 + $J$6, $J$7 - LOG( $J$8 ))</f>
        <v>36.799999999999997</v>
      </c>
      <c r="K27" s="4">
        <f>ROUND( $K$26 + $K$6, $K$7 - LOG( $K$8 ))</f>
        <v>36.6</v>
      </c>
      <c r="L27" s="4">
        <f>ROUND( $L$26 + $L$6, $L$7 - LOG( $L$8 ))</f>
        <v>19.2</v>
      </c>
      <c r="M27" s="4">
        <f>ROUND( $M$26 + $M$6, $M$7 - LOG( $M$8 ))</f>
        <v>8</v>
      </c>
      <c r="N27" s="4">
        <f>ROUND( $N$26 + $N$6, $N$7 - LOG( $N$8 ))</f>
        <v>1.351</v>
      </c>
      <c r="O27" s="4">
        <f>ROUND( $O$26 + $O$6, $O$7 - LOG( $O$8 ))</f>
        <v>1.145</v>
      </c>
      <c r="P27" s="4">
        <f>ROUND( $P$26 + $P$6, $P$7 - LOG( $P$8 ))</f>
        <v>1.2350000000000001</v>
      </c>
      <c r="Q27" s="4">
        <f>ROUND( $Q$26 + $Q$6, $Q$7 - LOG( $Q$8 ))</f>
        <v>1.0504</v>
      </c>
      <c r="R27" s="4">
        <f>ROUND( $R$26 + $R$6, $R$7 - LOG( $R$8 ))</f>
        <v>5520</v>
      </c>
      <c r="S27" s="4">
        <f>ROUND( $S$26 + $S$6, $S$7 - LOG( $S$8 ))</f>
        <v>7320</v>
      </c>
      <c r="T27" s="4">
        <f>ROUND( $T$26 + $T$6, $T$7 - LOG( $T$8 ))</f>
        <v>7680</v>
      </c>
      <c r="U27" s="4">
        <f>ROUND( $U$26 + $U$6, $U$7 - LOG( $U$8 ))</f>
        <v>8800</v>
      </c>
      <c r="V27" s="4">
        <f>ROUND( $V$26 + $V$6, $V$7 - LOG( $V$8 ))</f>
        <v>5720</v>
      </c>
      <c r="W27" s="4">
        <f>ROUND( $W$26 + $W$6, $W$7 - LOG( $W$8 ))</f>
        <v>7720</v>
      </c>
      <c r="X27" s="4">
        <f>ROUND( $X$26 + $X$6, $X$7 - LOG( $X$8 ))</f>
        <v>8680</v>
      </c>
      <c r="Y27" s="4">
        <f>ROUND( $Y$26 + $Y$6, $Y$7 - LOG( $Y$8 ))</f>
        <v>11300</v>
      </c>
      <c r="Z27" s="4">
        <f>ROUND( $Z$26 + $Z$6, $Z$7 - LOG( $Z$8 ))</f>
        <v>22.8</v>
      </c>
      <c r="AA27" s="4">
        <f>ROUND( $AA$26 + $AA$6, $AA$7 - LOG( $AA$8 ))</f>
        <v>10</v>
      </c>
      <c r="AB27" s="4">
        <f>ROUND( $AB$26 + $AB$6, $AB$7 - LOG( $AB$8 ))</f>
        <v>29.2</v>
      </c>
      <c r="AC27" s="4">
        <f>ROUND( $AC$26 + $AC$6, $AC$7 - LOG( $AC$8 ))</f>
        <v>14.8</v>
      </c>
      <c r="AD27" s="4">
        <f>ROUND( $AD$26 + $AD$6, $AD$7 - LOG( $AD$8 ))</f>
        <v>352</v>
      </c>
      <c r="AE27" s="4">
        <f>ROUND( $AE$26 + $AE$6, $AE$7 - LOG( $AE$8 ))</f>
        <v>169</v>
      </c>
      <c r="AF27" s="4">
        <f>ROUND( $AF$26 + $AF$6, $AF$7 - LOG( $AF$8 ))</f>
        <v>320</v>
      </c>
      <c r="AG27" s="4">
        <f>ROUND( $AG$26 + $AG$6, $AG$7 - LOG( $AG$8 ))</f>
        <v>64</v>
      </c>
      <c r="AH27" s="4">
        <f>ROUND( $AH$26 + $AH$6, $AH$7 - LOG( $AH$8 ))</f>
        <v>50.4</v>
      </c>
      <c r="AI27" s="4">
        <f>ROUND( $AI$26 + $AI$6, $AI$7 - LOG( $AI$8 ))</f>
        <v>34.200000000000003</v>
      </c>
      <c r="AJ27" s="4">
        <f>ROUND( $AJ$26 + $AJ$6, $AJ$7 - LOG( $AJ$8 ))</f>
        <v>28.2</v>
      </c>
      <c r="AK27" s="4">
        <f>ROUND( $AK$26 + $AK$6, $AK$7 - LOG( $AK$8 ))</f>
        <v>11.9</v>
      </c>
      <c r="AL27" s="4">
        <f>ROUND( $AL$26 + $AL$6, $AL$7 - LOG( $AL$8 ))</f>
        <v>1056</v>
      </c>
      <c r="AM27" s="4">
        <f>ROUND( $AM$26 + $AM$6, $AM$7 - LOG( $AM$8 ))</f>
        <v>486</v>
      </c>
      <c r="AN27" s="4">
        <f>ROUND( $AN$26 + $AN$6, $AN$7 - LOG( $AN$8 ))</f>
        <v>224</v>
      </c>
      <c r="AO27" s="4">
        <f>ROUND( $AO$26 + $AO$6, $AO$7 - LOG( $AO$8 ))</f>
        <v>48</v>
      </c>
    </row>
    <row r="28" spans="2:41" x14ac:dyDescent="0.25">
      <c r="B28" s="4">
        <f>ROUND( $B$27 + $B$6, $B$7 - LOG( $B$8 ))</f>
        <v>5306</v>
      </c>
      <c r="C28" s="4">
        <f>ROUND( $C$27 + $C$6, $C$7 - LOG( $C$8 ))</f>
        <v>4100</v>
      </c>
      <c r="D28" s="4">
        <f>ROUND( $D$27 + $D$6, $D$7 - LOG( $D$8 ))</f>
        <v>4378</v>
      </c>
      <c r="E28" s="4">
        <f>ROUND( $E$27 + $E$6, $E$7 - LOG( $E$8 ))</f>
        <v>4161</v>
      </c>
      <c r="F28" s="4">
        <f>ROUND( $F$27 + $F$6, $F$7 - LOG( $F$8 ))</f>
        <v>0</v>
      </c>
      <c r="G28" s="4">
        <f>ROUND( $G$27 + $G$6, $G$7 - LOG( $G$8 ))</f>
        <v>0</v>
      </c>
      <c r="H28" s="4">
        <f>ROUND( $H$27 + $H$6, $H$7 - LOG( $H$8 ))</f>
        <v>0</v>
      </c>
      <c r="I28" s="4">
        <f>ROUND( $I$27 + $I$6, $I$7 - LOG( $I$8 ))</f>
        <v>0</v>
      </c>
      <c r="J28" s="4">
        <f>ROUND( $J$27 + $J$6, $J$7 - LOG( $J$8 ))</f>
        <v>39.1</v>
      </c>
      <c r="K28" s="4">
        <f>ROUND( $K$27 + $K$6, $K$7 - LOG( $K$8 ))</f>
        <v>38.700000000000003</v>
      </c>
      <c r="L28" s="4">
        <f>ROUND( $L$27 + $L$6, $L$7 - LOG( $L$8 ))</f>
        <v>20.399999999999999</v>
      </c>
      <c r="M28" s="4">
        <f>ROUND( $M$27 + $M$6, $M$7 - LOG( $M$8 ))</f>
        <v>8.5</v>
      </c>
      <c r="N28" s="4">
        <f>ROUND( $N$27 + $N$6, $N$7 - LOG( $N$8 ))</f>
        <v>1.409</v>
      </c>
      <c r="O28" s="4">
        <f>ROUND( $O$27 + $O$6, $O$7 - LOG( $O$8 ))</f>
        <v>1.17</v>
      </c>
      <c r="P28" s="4">
        <f>ROUND( $P$27 + $P$6, $P$7 - LOG( $P$8 ))</f>
        <v>1.274</v>
      </c>
      <c r="Q28" s="4">
        <f>ROUND( $Q$27 + $Q$6, $Q$7 - LOG( $Q$8 ))</f>
        <v>1.0588</v>
      </c>
      <c r="R28" s="4">
        <f>ROUND( $R$27 + $R$6, $R$7 - LOG( $R$8 ))</f>
        <v>5865</v>
      </c>
      <c r="S28" s="4">
        <f>ROUND( $S$27 + $S$6, $S$7 - LOG( $S$8 ))</f>
        <v>7740</v>
      </c>
      <c r="T28" s="4">
        <f>ROUND( $T$27 + $T$6, $T$7 - LOG( $T$8 ))</f>
        <v>8160</v>
      </c>
      <c r="U28" s="4">
        <f>ROUND( $U$27 + $U$6, $U$7 - LOG( $U$8 ))</f>
        <v>9350</v>
      </c>
      <c r="V28" s="4">
        <f>ROUND( $V$27 + $V$6, $V$7 - LOG( $V$8 ))</f>
        <v>6065</v>
      </c>
      <c r="W28" s="4">
        <f>ROUND( $W$27 + $W$6, $W$7 - LOG( $W$8 ))</f>
        <v>8140</v>
      </c>
      <c r="X28" s="4">
        <f>ROUND( $X$27 + $X$6, $X$7 - LOG( $X$8 ))</f>
        <v>9160</v>
      </c>
      <c r="Y28" s="4">
        <f>ROUND( $Y$27 + $Y$6, $Y$7 - LOG( $Y$8 ))</f>
        <v>11850</v>
      </c>
      <c r="Z28" s="4">
        <f>ROUND( $Z$27 + $Z$6, $Z$7 - LOG( $Z$8 ))</f>
        <v>24.1</v>
      </c>
      <c r="AA28" s="4">
        <f>ROUND( $AA$27 + $AA$6, $AA$7 - LOG( $AA$8 ))</f>
        <v>10.5</v>
      </c>
      <c r="AB28" s="4">
        <f>ROUND( $AB$27 + $AB$6, $AB$7 - LOG( $AB$8 ))</f>
        <v>30.9</v>
      </c>
      <c r="AC28" s="4">
        <f>ROUND( $AC$27 + $AC$6, $AC$7 - LOG( $AC$8 ))</f>
        <v>15.6</v>
      </c>
      <c r="AD28" s="4">
        <f>ROUND( $AD$27 + $AD$6, $AD$7 - LOG( $AD$8 ))</f>
        <v>374</v>
      </c>
      <c r="AE28" s="4">
        <f>ROUND( $AE$27 + $AE$6, $AE$7 - LOG( $AE$8 ))</f>
        <v>179</v>
      </c>
      <c r="AF28" s="4">
        <f>ROUND( $AF$27 + $AF$6, $AF$7 - LOG( $AF$8 ))</f>
        <v>340</v>
      </c>
      <c r="AG28" s="4">
        <f>ROUND( $AG$27 + $AG$6, $AG$7 - LOG( $AG$8 ))</f>
        <v>68</v>
      </c>
      <c r="AH28" s="4">
        <f>ROUND( $AH$27 + $AH$6, $AH$7 - LOG( $AH$8 ))</f>
        <v>52.2</v>
      </c>
      <c r="AI28" s="4">
        <f>ROUND( $AI$27 + $AI$6, $AI$7 - LOG( $AI$8 ))</f>
        <v>36.4</v>
      </c>
      <c r="AJ28" s="4">
        <f>ROUND( $AJ$27 + $AJ$6, $AJ$7 - LOG( $AJ$8 ))</f>
        <v>29.9</v>
      </c>
      <c r="AK28" s="4">
        <f>ROUND( $AK$27 + $AK$6, $AK$7 - LOG( $AK$8 ))</f>
        <v>12.5</v>
      </c>
      <c r="AL28" s="4">
        <f>ROUND( $AL$27 + $AL$6, $AL$7 - LOG( $AL$8 ))</f>
        <v>1122</v>
      </c>
      <c r="AM28" s="4">
        <f>ROUND( $AM$27 + $AM$6, $AM$7 - LOG( $AM$8 ))</f>
        <v>517</v>
      </c>
      <c r="AN28" s="4">
        <f>ROUND( $AN$27 + $AN$6, $AN$7 - LOG( $AN$8 ))</f>
        <v>238</v>
      </c>
      <c r="AO28" s="4">
        <f>ROUND( $AO$27 + $AO$6, $AO$7 - LOG( $AO$8 ))</f>
        <v>51</v>
      </c>
    </row>
    <row r="29" spans="2:41" x14ac:dyDescent="0.25">
      <c r="B29" s="4">
        <f>ROUND( $B$28 + $B$6, $B$7 - LOG( $B$8 ))</f>
        <v>5524</v>
      </c>
      <c r="C29" s="4">
        <f>ROUND( $C$28 + $C$6, $C$7 - LOG( $C$8 ))</f>
        <v>4187</v>
      </c>
      <c r="D29" s="4">
        <f>ROUND( $D$28 + $D$6, $D$7 - LOG( $D$8 ))</f>
        <v>4512</v>
      </c>
      <c r="E29" s="4">
        <f>ROUND( $E$28 + $E$6, $E$7 - LOG( $E$8 ))</f>
        <v>4194</v>
      </c>
      <c r="F29" s="4">
        <f>ROUND( $F$28 + $F$6, $F$7 - LOG( $F$8 ))</f>
        <v>0</v>
      </c>
      <c r="G29" s="4">
        <f>ROUND( $G$28 + $G$6, $G$7 - LOG( $G$8 ))</f>
        <v>0</v>
      </c>
      <c r="H29" s="4">
        <f>ROUND( $H$28 + $H$6, $H$7 - LOG( $H$8 ))</f>
        <v>0</v>
      </c>
      <c r="I29" s="4">
        <f>ROUND( $I$28 + $I$6, $I$7 - LOG( $I$8 ))</f>
        <v>0</v>
      </c>
      <c r="J29" s="4">
        <f>ROUND( $J$28 + $J$6, $J$7 - LOG( $J$8 ))</f>
        <v>41.4</v>
      </c>
      <c r="K29" s="4">
        <f>ROUND( $K$28 + $K$6, $K$7 - LOG( $K$8 ))</f>
        <v>40.799999999999997</v>
      </c>
      <c r="L29" s="4">
        <f>ROUND( $L$28 + $L$6, $L$7 - LOG( $L$8 ))</f>
        <v>21.6</v>
      </c>
      <c r="M29" s="4">
        <f>ROUND( $M$28 + $M$6, $M$7 - LOG( $M$8 ))</f>
        <v>9</v>
      </c>
      <c r="N29" s="4">
        <f>ROUND( $N$28 + $N$6, $N$7 - LOG( $N$8 ))</f>
        <v>1.4670000000000001</v>
      </c>
      <c r="O29" s="4">
        <f>ROUND( $O$28 + $O$6, $O$7 - LOG( $O$8 ))</f>
        <v>1.1950000000000001</v>
      </c>
      <c r="P29" s="4">
        <f>ROUND( $P$28 + $P$6, $P$7 - LOG( $P$8 ))</f>
        <v>1.3129999999999999</v>
      </c>
      <c r="Q29" s="4">
        <f>ROUND( $Q$28 + $Q$6, $Q$7 - LOG( $Q$8 ))</f>
        <v>1.0671999999999999</v>
      </c>
      <c r="R29" s="4">
        <f>ROUND( $R$28 + $R$6, $R$7 - LOG( $R$8 ))</f>
        <v>6210</v>
      </c>
      <c r="S29" s="4">
        <f>ROUND( $S$28 + $S$6, $S$7 - LOG( $S$8 ))</f>
        <v>8160</v>
      </c>
      <c r="T29" s="4">
        <f>ROUND( $T$28 + $T$6, $T$7 - LOG( $T$8 ))</f>
        <v>8640</v>
      </c>
      <c r="U29" s="4">
        <f>ROUND( $U$28 + $U$6, $U$7 - LOG( $U$8 ))</f>
        <v>9900</v>
      </c>
      <c r="V29" s="4">
        <f>ROUND( $V$28 + $V$6, $V$7 - LOG( $V$8 ))</f>
        <v>6410</v>
      </c>
      <c r="W29" s="4">
        <f>ROUND( $W$28 + $W$6, $W$7 - LOG( $W$8 ))</f>
        <v>8560</v>
      </c>
      <c r="X29" s="4">
        <f>ROUND( $X$28 + $X$6, $X$7 - LOG( $X$8 ))</f>
        <v>9640</v>
      </c>
      <c r="Y29" s="4">
        <f>ROUND( $Y$28 + $Y$6, $Y$7 - LOG( $Y$8 ))</f>
        <v>12400</v>
      </c>
      <c r="Z29" s="4">
        <f>ROUND( $Z$28 + $Z$6, $Z$7 - LOG( $Z$8 ))</f>
        <v>25.4</v>
      </c>
      <c r="AA29" s="4">
        <f>ROUND( $AA$28 + $AA$6, $AA$7 - LOG( $AA$8 ))</f>
        <v>11</v>
      </c>
      <c r="AB29" s="4">
        <f>ROUND( $AB$28 + $AB$6, $AB$7 - LOG( $AB$8 ))</f>
        <v>32.6</v>
      </c>
      <c r="AC29" s="4">
        <f>ROUND( $AC$28 + $AC$6, $AC$7 - LOG( $AC$8 ))</f>
        <v>16.399999999999999</v>
      </c>
      <c r="AD29" s="4">
        <f>ROUND( $AD$28 + $AD$6, $AD$7 - LOG( $AD$8 ))</f>
        <v>396</v>
      </c>
      <c r="AE29" s="4">
        <f>ROUND( $AE$28 + $AE$6, $AE$7 - LOG( $AE$8 ))</f>
        <v>189</v>
      </c>
      <c r="AF29" s="4">
        <f>ROUND( $AF$28 + $AF$6, $AF$7 - LOG( $AF$8 ))</f>
        <v>360</v>
      </c>
      <c r="AG29" s="4">
        <f>ROUND( $AG$28 + $AG$6, $AG$7 - LOG( $AG$8 ))</f>
        <v>72</v>
      </c>
      <c r="AH29" s="4">
        <f>ROUND( $AH$28 + $AH$6, $AH$7 - LOG( $AH$8 ))</f>
        <v>54</v>
      </c>
      <c r="AI29" s="4">
        <f>ROUND( $AI$28 + $AI$6, $AI$7 - LOG( $AI$8 ))</f>
        <v>38.6</v>
      </c>
      <c r="AJ29" s="4">
        <f>ROUND( $AJ$28 + $AJ$6, $AJ$7 - LOG( $AJ$8 ))</f>
        <v>31.6</v>
      </c>
      <c r="AK29" s="4">
        <f>ROUND( $AK$28 + $AK$6, $AK$7 - LOG( $AK$8 ))</f>
        <v>13.1</v>
      </c>
      <c r="AL29" s="4">
        <f>ROUND( $AL$28 + $AL$6, $AL$7 - LOG( $AL$8 ))</f>
        <v>1188</v>
      </c>
      <c r="AM29" s="4">
        <f>ROUND( $AM$28 + $AM$6, $AM$7 - LOG( $AM$8 ))</f>
        <v>548</v>
      </c>
      <c r="AN29" s="4">
        <f>ROUND( $AN$28 + $AN$6, $AN$7 - LOG( $AN$8 ))</f>
        <v>252</v>
      </c>
      <c r="AO29" s="4">
        <f>ROUND( $AO$28 + $AO$6, $AO$7 - LOG( $AO$8 ))</f>
        <v>54</v>
      </c>
    </row>
    <row r="30" spans="2:41" x14ac:dyDescent="0.25">
      <c r="B30" s="4">
        <f>ROUND( $B$29 + $B$6, $B$7 - LOG( $B$8 ))</f>
        <v>5742</v>
      </c>
      <c r="C30" s="4">
        <f>ROUND( $C$29 + $C$6, $C$7 - LOG( $C$8 ))</f>
        <v>4274</v>
      </c>
      <c r="D30" s="4">
        <f>ROUND( $D$29 + $D$6, $D$7 - LOG( $D$8 ))</f>
        <v>4646</v>
      </c>
      <c r="E30" s="4">
        <f>ROUND( $E$29 + $E$6, $E$7 - LOG( $E$8 ))</f>
        <v>4227</v>
      </c>
      <c r="F30" s="4">
        <f>ROUND( $F$29 + $F$6, $F$7 - LOG( $F$8 ))</f>
        <v>0</v>
      </c>
      <c r="G30" s="4">
        <f>ROUND( $G$29 + $G$6, $G$7 - LOG( $G$8 ))</f>
        <v>0</v>
      </c>
      <c r="H30" s="4">
        <f>ROUND( $H$29 + $H$6, $H$7 - LOG( $H$8 ))</f>
        <v>0</v>
      </c>
      <c r="I30" s="4">
        <f>ROUND( $I$29 + $I$6, $I$7 - LOG( $I$8 ))</f>
        <v>0</v>
      </c>
      <c r="J30" s="4">
        <f>ROUND( $J$29 + $J$6, $J$7 - LOG( $J$8 ))</f>
        <v>43.7</v>
      </c>
      <c r="K30" s="4">
        <f>ROUND( $K$29 + $K$6, $K$7 - LOG( $K$8 ))</f>
        <v>42.9</v>
      </c>
      <c r="L30" s="4">
        <f>ROUND( $L$29 + $L$6, $L$7 - LOG( $L$8 ))</f>
        <v>22.8</v>
      </c>
      <c r="M30" s="4">
        <f>ROUND( $M$29 + $M$6, $M$7 - LOG( $M$8 ))</f>
        <v>9.5</v>
      </c>
      <c r="N30" s="4">
        <f>ROUND( $N$29 + $N$6, $N$7 - LOG( $N$8 ))</f>
        <v>1.5249999999999999</v>
      </c>
      <c r="O30" s="4">
        <f>ROUND( $O$29 + $O$6, $O$7 - LOG( $O$8 ))</f>
        <v>1.22</v>
      </c>
      <c r="P30" s="4">
        <f>ROUND( $P$29 + $P$6, $P$7 - LOG( $P$8 ))</f>
        <v>1.3520000000000001</v>
      </c>
      <c r="Q30" s="4">
        <f>ROUND( $Q$29 + $Q$6, $Q$7 - LOG( $Q$8 ))</f>
        <v>1.0755999999999999</v>
      </c>
      <c r="R30" s="4">
        <f>ROUND( $R$29 + $R$6, $R$7 - LOG( $R$8 ))</f>
        <v>6555</v>
      </c>
      <c r="S30" s="4">
        <f>ROUND( $S$29 + $S$6, $S$7 - LOG( $S$8 ))</f>
        <v>8580</v>
      </c>
      <c r="T30" s="4">
        <f>ROUND( $T$29 + $T$6, $T$7 - LOG( $T$8 ))</f>
        <v>9120</v>
      </c>
      <c r="U30" s="4">
        <f>ROUND( $U$29 + $U$6, $U$7 - LOG( $U$8 ))</f>
        <v>10450</v>
      </c>
      <c r="V30" s="4">
        <f>ROUND( $V$29 + $V$6, $V$7 - LOG( $V$8 ))</f>
        <v>6755</v>
      </c>
      <c r="W30" s="4">
        <f>ROUND( $W$29 + $W$6, $W$7 - LOG( $W$8 ))</f>
        <v>8980</v>
      </c>
      <c r="X30" s="4">
        <f>ROUND( $X$29 + $X$6, $X$7 - LOG( $X$8 ))</f>
        <v>10120</v>
      </c>
      <c r="Y30" s="4">
        <f>ROUND( $Y$29 + $Y$6, $Y$7 - LOG( $Y$8 ))</f>
        <v>12950</v>
      </c>
      <c r="Z30" s="4">
        <f>ROUND( $Z$29 + $Z$6, $Z$7 - LOG( $Z$8 ))</f>
        <v>26.7</v>
      </c>
      <c r="AA30" s="4">
        <f>ROUND( $AA$29 + $AA$6, $AA$7 - LOG( $AA$8 ))</f>
        <v>11.5</v>
      </c>
      <c r="AB30" s="4">
        <f>ROUND( $AB$29 + $AB$6, $AB$7 - LOG( $AB$8 ))</f>
        <v>34.299999999999997</v>
      </c>
      <c r="AC30" s="4">
        <f>ROUND( $AC$29 + $AC$6, $AC$7 - LOG( $AC$8 ))</f>
        <v>17.2</v>
      </c>
      <c r="AD30" s="4">
        <f>ROUND( $AD$29 + $AD$6, $AD$7 - LOG( $AD$8 ))</f>
        <v>418</v>
      </c>
      <c r="AE30" s="4">
        <f>ROUND( $AE$29 + $AE$6, $AE$7 - LOG( $AE$8 ))</f>
        <v>199</v>
      </c>
      <c r="AF30" s="4">
        <f>ROUND( $AF$29 + $AF$6, $AF$7 - LOG( $AF$8 ))</f>
        <v>380</v>
      </c>
      <c r="AG30" s="4">
        <f>ROUND( $AG$29 + $AG$6, $AG$7 - LOG( $AG$8 ))</f>
        <v>76</v>
      </c>
      <c r="AH30" s="4">
        <f>ROUND( $AH$29 + $AH$6, $AH$7 - LOG( $AH$8 ))</f>
        <v>55.8</v>
      </c>
      <c r="AI30" s="4">
        <f>ROUND( $AI$29 + $AI$6, $AI$7 - LOG( $AI$8 ))</f>
        <v>40.799999999999997</v>
      </c>
      <c r="AJ30" s="4">
        <f>ROUND( $AJ$29 + $AJ$6, $AJ$7 - LOG( $AJ$8 ))</f>
        <v>33.299999999999997</v>
      </c>
      <c r="AK30" s="4">
        <f>ROUND( $AK$29 + $AK$6, $AK$7 - LOG( $AK$8 ))</f>
        <v>13.7</v>
      </c>
      <c r="AL30" s="4">
        <f>ROUND( $AL$29 + $AL$6, $AL$7 - LOG( $AL$8 ))</f>
        <v>1254</v>
      </c>
      <c r="AM30" s="4">
        <f>ROUND( $AM$29 + $AM$6, $AM$7 - LOG( $AM$8 ))</f>
        <v>579</v>
      </c>
      <c r="AN30" s="4">
        <f>ROUND( $AN$29 + $AN$6, $AN$7 - LOG( $AN$8 ))</f>
        <v>266</v>
      </c>
      <c r="AO30" s="4">
        <f>ROUND( $AO$29 + $AO$6, $AO$7 - LOG( $AO$8 ))</f>
        <v>57</v>
      </c>
    </row>
    <row r="31" spans="2:41" x14ac:dyDescent="0.25">
      <c r="B31" s="4">
        <f>ROUND( $B$30 + $B$6, $B$7 - LOG( $B$8 ))</f>
        <v>5960</v>
      </c>
      <c r="C31" s="4">
        <f>ROUND( $C$30 + $C$6, $C$7 - LOG( $C$8 ))</f>
        <v>4361</v>
      </c>
      <c r="D31" s="4">
        <f>ROUND( $D$30 + $D$6, $D$7 - LOG( $D$8 ))</f>
        <v>4780</v>
      </c>
      <c r="E31" s="4">
        <f>ROUND( $E$30 + $E$6, $E$7 - LOG( $E$8 ))</f>
        <v>4260</v>
      </c>
      <c r="F31" s="4">
        <f>ROUND( $F$30 + $F$6, $F$7 - LOG( $F$8 ))</f>
        <v>0</v>
      </c>
      <c r="G31" s="4">
        <f>ROUND( $G$30 + $G$6, $G$7 - LOG( $G$8 ))</f>
        <v>0</v>
      </c>
      <c r="H31" s="4">
        <f>ROUND( $H$30 + $H$6, $H$7 - LOG( $H$8 ))</f>
        <v>0</v>
      </c>
      <c r="I31" s="4">
        <f>ROUND( $I$30 + $I$6, $I$7 - LOG( $I$8 ))</f>
        <v>0</v>
      </c>
      <c r="J31" s="4">
        <f>ROUND( $J$30 + $J$6, $J$7 - LOG( $J$8 ))</f>
        <v>46</v>
      </c>
      <c r="K31" s="4">
        <f>ROUND( $K$30 + $K$6, $K$7 - LOG( $K$8 ))</f>
        <v>45</v>
      </c>
      <c r="L31" s="4">
        <f>ROUND( $L$30 + $L$6, $L$7 - LOG( $L$8 ))</f>
        <v>24</v>
      </c>
      <c r="M31" s="4">
        <f>ROUND( $M$30 + $M$6, $M$7 - LOG( $M$8 ))</f>
        <v>10</v>
      </c>
      <c r="N31" s="4">
        <f>ROUND( $N$30 + $N$6, $N$7 - LOG( $N$8 ))</f>
        <v>1.583</v>
      </c>
      <c r="O31" s="4">
        <f>ROUND( $O$30 + $O$6, $O$7 - LOG( $O$8 ))</f>
        <v>1.2450000000000001</v>
      </c>
      <c r="P31" s="4">
        <f>ROUND( $P$30 + $P$6, $P$7 - LOG( $P$8 ))</f>
        <v>1.391</v>
      </c>
      <c r="Q31" s="4">
        <f>ROUND( $Q$30 + $Q$6, $Q$7 - LOG( $Q$8 ))</f>
        <v>1.0840000000000001</v>
      </c>
      <c r="R31" s="4">
        <f>ROUND( $R$30 + $R$6, $R$7 - LOG( $R$8 ))</f>
        <v>6900</v>
      </c>
      <c r="S31" s="4">
        <f>ROUND( $S$30 + $S$6, $S$7 - LOG( $S$8 ))</f>
        <v>9000</v>
      </c>
      <c r="T31" s="4">
        <f>ROUND( $T$30 + $T$6, $T$7 - LOG( $T$8 ))</f>
        <v>9600</v>
      </c>
      <c r="U31" s="4">
        <f>ROUND( $U$30 + $U$6, $U$7 - LOG( $U$8 ))</f>
        <v>11000</v>
      </c>
      <c r="V31" s="4">
        <f>ROUND( $V$30 + $V$6, $V$7 - LOG( $V$8 ))</f>
        <v>7100</v>
      </c>
      <c r="W31" s="4">
        <f>ROUND( $W$30 + $W$6, $W$7 - LOG( $W$8 ))</f>
        <v>9400</v>
      </c>
      <c r="X31" s="4">
        <f>ROUND( $X$30 + $X$6, $X$7 - LOG( $X$8 ))</f>
        <v>10600</v>
      </c>
      <c r="Y31" s="4">
        <f>ROUND( $Y$30 + $Y$6, $Y$7 - LOG( $Y$8 ))</f>
        <v>13500</v>
      </c>
      <c r="Z31" s="4">
        <f>ROUND( $Z$30 + $Z$6, $Z$7 - LOG( $Z$8 ))</f>
        <v>28</v>
      </c>
      <c r="AA31" s="4">
        <f>ROUND( $AA$30 + $AA$6, $AA$7 - LOG( $AA$8 ))</f>
        <v>12</v>
      </c>
      <c r="AB31" s="4">
        <f>ROUND( $AB$30 + $AB$6, $AB$7 - LOG( $AB$8 ))</f>
        <v>36</v>
      </c>
      <c r="AC31" s="4">
        <f>ROUND( $AC$30 + $AC$6, $AC$7 - LOG( $AC$8 ))</f>
        <v>18</v>
      </c>
      <c r="AD31" s="4">
        <f>ROUND( $AD$30 + $AD$6, $AD$7 - LOG( $AD$8 ))</f>
        <v>440</v>
      </c>
      <c r="AE31" s="4">
        <f>ROUND( $AE$30 + $AE$6, $AE$7 - LOG( $AE$8 ))</f>
        <v>209</v>
      </c>
      <c r="AF31" s="4">
        <f>ROUND( $AF$30 + $AF$6, $AF$7 - LOG( $AF$8 ))</f>
        <v>400</v>
      </c>
      <c r="AG31" s="4">
        <f>ROUND( $AG$30 + $AG$6, $AG$7 - LOG( $AG$8 ))</f>
        <v>80</v>
      </c>
      <c r="AH31" s="4">
        <f>ROUND( $AH$30 + $AH$6, $AH$7 - LOG( $AH$8 ))</f>
        <v>57.6</v>
      </c>
      <c r="AI31" s="4">
        <f>ROUND( $AI$30 + $AI$6, $AI$7 - LOG( $AI$8 ))</f>
        <v>43</v>
      </c>
      <c r="AJ31" s="4">
        <f>ROUND( $AJ$30 + $AJ$6, $AJ$7 - LOG( $AJ$8 ))</f>
        <v>35</v>
      </c>
      <c r="AK31" s="4">
        <f>ROUND( $AK$30 + $AK$6, $AK$7 - LOG( $AK$8 ))</f>
        <v>14.3</v>
      </c>
      <c r="AL31" s="4">
        <f>ROUND( $AL$30 + $AL$6, $AL$7 - LOG( $AL$8 ))</f>
        <v>1320</v>
      </c>
      <c r="AM31" s="4">
        <f>ROUND( $AM$30 + $AM$6, $AM$7 - LOG( $AM$8 ))</f>
        <v>610</v>
      </c>
      <c r="AN31" s="4">
        <f>ROUND( $AN$30 + $AN$6, $AN$7 - LOG( $AN$8 ))</f>
        <v>280</v>
      </c>
      <c r="AO31" s="4">
        <f>ROUND( $AO$30 + $AO$6, $AO$7 - LOG( $AO$8 ))</f>
        <v>60</v>
      </c>
    </row>
    <row r="32" spans="2:41" x14ac:dyDescent="0.25">
      <c r="B32" s="4">
        <f>ROUND( $B$31 + $B$6, $B$7 - LOG( $B$8 ))</f>
        <v>6178</v>
      </c>
      <c r="C32" s="4">
        <f>ROUND( $C$31 + $C$6, $C$7 - LOG( $C$8 ))</f>
        <v>4448</v>
      </c>
      <c r="D32" s="4">
        <f>ROUND( $D$31 + $D$6, $D$7 - LOG( $D$8 ))</f>
        <v>4914</v>
      </c>
      <c r="E32" s="4">
        <f>ROUND( $E$31 + $E$6, $E$7 - LOG( $E$8 ))</f>
        <v>4293</v>
      </c>
      <c r="F32" s="4">
        <f>ROUND( $F$31 + $F$6, $F$7 - LOG( $F$8 ))</f>
        <v>0</v>
      </c>
      <c r="G32" s="4">
        <f>ROUND( $G$31 + $G$6, $G$7 - LOG( $G$8 ))</f>
        <v>0</v>
      </c>
      <c r="H32" s="4">
        <f>ROUND( $H$31 + $H$6, $H$7 - LOG( $H$8 ))</f>
        <v>0</v>
      </c>
      <c r="I32" s="4">
        <f>ROUND( $I$31 + $I$6, $I$7 - LOG( $I$8 ))</f>
        <v>0</v>
      </c>
      <c r="J32" s="4">
        <f>ROUND( $J$31 + $J$6, $J$7 - LOG( $J$8 ))</f>
        <v>48.3</v>
      </c>
      <c r="K32" s="4">
        <f>ROUND( $K$31 + $K$6, $K$7 - LOG( $K$8 ))</f>
        <v>47.1</v>
      </c>
      <c r="L32" s="4">
        <f>ROUND( $L$31 + $L$6, $L$7 - LOG( $L$8 ))</f>
        <v>25.2</v>
      </c>
      <c r="M32" s="4">
        <f>ROUND( $M$31 + $M$6, $M$7 - LOG( $M$8 ))</f>
        <v>10.5</v>
      </c>
      <c r="N32" s="4">
        <f>ROUND( $N$31 + $N$6, $N$7 - LOG( $N$8 ))</f>
        <v>1.641</v>
      </c>
      <c r="O32" s="4">
        <f>ROUND( $O$31 + $O$6, $O$7 - LOG( $O$8 ))</f>
        <v>1.27</v>
      </c>
      <c r="P32" s="4">
        <f>ROUND( $P$31 + $P$6, $P$7 - LOG( $P$8 ))</f>
        <v>1.43</v>
      </c>
      <c r="Q32" s="4">
        <f>ROUND( $Q$31 + $Q$6, $Q$7 - LOG( $Q$8 ))</f>
        <v>1.0924</v>
      </c>
      <c r="R32" s="4">
        <f>ROUND( $R$31 + $R$6, $R$7 - LOG( $R$8 ))</f>
        <v>7245</v>
      </c>
      <c r="S32" s="4">
        <f>ROUND( $S$31 + $S$6, $S$7 - LOG( $S$8 ))</f>
        <v>9420</v>
      </c>
      <c r="T32" s="4">
        <f>ROUND( $T$31 + $T$6, $T$7 - LOG( $T$8 ))</f>
        <v>10080</v>
      </c>
      <c r="U32" s="4">
        <f>ROUND( $U$31 + $U$6, $U$7 - LOG( $U$8 ))</f>
        <v>11550</v>
      </c>
      <c r="V32" s="4">
        <f>ROUND( $V$31 + $V$6, $V$7 - LOG( $V$8 ))</f>
        <v>7445</v>
      </c>
      <c r="W32" s="4">
        <f>ROUND( $W$31 + $W$6, $W$7 - LOG( $W$8 ))</f>
        <v>9820</v>
      </c>
      <c r="X32" s="4">
        <f>ROUND( $X$31 + $X$6, $X$7 - LOG( $X$8 ))</f>
        <v>11080</v>
      </c>
      <c r="Y32" s="4">
        <f>ROUND( $Y$31 + $Y$6, $Y$7 - LOG( $Y$8 ))</f>
        <v>14050</v>
      </c>
      <c r="Z32" s="4">
        <f>ROUND( $Z$31 + $Z$6, $Z$7 - LOG( $Z$8 ))</f>
        <v>29.3</v>
      </c>
      <c r="AA32" s="4">
        <f>ROUND( $AA$31 + $AA$6, $AA$7 - LOG( $AA$8 ))</f>
        <v>12.5</v>
      </c>
      <c r="AB32" s="4">
        <f>ROUND( $AB$31 + $AB$6, $AB$7 - LOG( $AB$8 ))</f>
        <v>37.700000000000003</v>
      </c>
      <c r="AC32" s="4">
        <f>ROUND( $AC$31 + $AC$6, $AC$7 - LOG( $AC$8 ))</f>
        <v>18.8</v>
      </c>
      <c r="AD32" s="4">
        <f>ROUND( $AD$31 + $AD$6, $AD$7 - LOG( $AD$8 ))</f>
        <v>462</v>
      </c>
      <c r="AE32" s="4">
        <f>ROUND( $AE$31 + $AE$6, $AE$7 - LOG( $AE$8 ))</f>
        <v>219</v>
      </c>
      <c r="AF32" s="4">
        <f>ROUND( $AF$31 + $AF$6, $AF$7 - LOG( $AF$8 ))</f>
        <v>420</v>
      </c>
      <c r="AG32" s="4">
        <f>ROUND( $AG$31 + $AG$6, $AG$7 - LOG( $AG$8 ))</f>
        <v>84</v>
      </c>
      <c r="AH32" s="4">
        <f>ROUND( $AH$31 + $AH$6, $AH$7 - LOG( $AH$8 ))</f>
        <v>59.4</v>
      </c>
      <c r="AI32" s="4">
        <f>ROUND( $AI$31 + $AI$6, $AI$7 - LOG( $AI$8 ))</f>
        <v>45.2</v>
      </c>
      <c r="AJ32" s="4">
        <f>ROUND( $AJ$31 + $AJ$6, $AJ$7 - LOG( $AJ$8 ))</f>
        <v>36.700000000000003</v>
      </c>
      <c r="AK32" s="4">
        <f>ROUND( $AK$31 + $AK$6, $AK$7 - LOG( $AK$8 ))</f>
        <v>14.9</v>
      </c>
      <c r="AL32" s="4">
        <f>ROUND( $AL$31 + $AL$6, $AL$7 - LOG( $AL$8 ))</f>
        <v>1386</v>
      </c>
      <c r="AM32" s="4">
        <f>ROUND( $AM$31 + $AM$6, $AM$7 - LOG( $AM$8 ))</f>
        <v>641</v>
      </c>
      <c r="AN32" s="4">
        <f>ROUND( $AN$31 + $AN$6, $AN$7 - LOG( $AN$8 ))</f>
        <v>294</v>
      </c>
      <c r="AO32" s="4">
        <f>ROUND( $AO$31 + $AO$6, $AO$7 - LOG( $AO$8 ))</f>
        <v>63</v>
      </c>
    </row>
    <row r="33" spans="2:41" x14ac:dyDescent="0.25">
      <c r="B33" s="4">
        <f>ROUND( $B$32 + $B$6, $B$7 - LOG( $B$8 ))</f>
        <v>6396</v>
      </c>
      <c r="C33" s="4">
        <f>ROUND( $C$32 + $C$6, $C$7 - LOG( $C$8 ))</f>
        <v>4535</v>
      </c>
      <c r="D33" s="4">
        <f>ROUND( $D$32 + $D$6, $D$7 - LOG( $D$8 ))</f>
        <v>5048</v>
      </c>
      <c r="E33" s="4">
        <f>ROUND( $E$32 + $E$6, $E$7 - LOG( $E$8 ))</f>
        <v>4326</v>
      </c>
      <c r="F33" s="4">
        <f>ROUND( $F$32 + $F$6, $F$7 - LOG( $F$8 ))</f>
        <v>0</v>
      </c>
      <c r="G33" s="4">
        <f>ROUND( $G$32 + $G$6, $G$7 - LOG( $G$8 ))</f>
        <v>0</v>
      </c>
      <c r="H33" s="4">
        <f>ROUND( $H$32 + $H$6, $H$7 - LOG( $H$8 ))</f>
        <v>0</v>
      </c>
      <c r="I33" s="4">
        <f>ROUND( $I$32 + $I$6, $I$7 - LOG( $I$8 ))</f>
        <v>0</v>
      </c>
      <c r="J33" s="4">
        <f>ROUND( $J$32 + $J$6, $J$7 - LOG( $J$8 ))</f>
        <v>50.6</v>
      </c>
      <c r="K33" s="4">
        <f>ROUND( $K$32 + $K$6, $K$7 - LOG( $K$8 ))</f>
        <v>49.2</v>
      </c>
      <c r="L33" s="4">
        <f>ROUND( $L$32 + $L$6, $L$7 - LOG( $L$8 ))</f>
        <v>26.4</v>
      </c>
      <c r="M33" s="4">
        <f>ROUND( $M$32 + $M$6, $M$7 - LOG( $M$8 ))</f>
        <v>11</v>
      </c>
      <c r="N33" s="4">
        <f>ROUND( $N$32 + $N$6, $N$7 - LOG( $N$8 ))</f>
        <v>1.6990000000000001</v>
      </c>
      <c r="O33" s="4">
        <f>ROUND( $O$32 + $O$6, $O$7 - LOG( $O$8 ))</f>
        <v>1.2949999999999999</v>
      </c>
      <c r="P33" s="4">
        <f>ROUND( $P$32 + $P$6, $P$7 - LOG( $P$8 ))</f>
        <v>1.4690000000000001</v>
      </c>
      <c r="Q33" s="4">
        <f>ROUND( $Q$32 + $Q$6, $Q$7 - LOG( $Q$8 ))</f>
        <v>1.1008</v>
      </c>
      <c r="R33" s="4">
        <f>ROUND( $R$32 + $R$6, $R$7 - LOG( $R$8 ))</f>
        <v>7590</v>
      </c>
      <c r="S33" s="4">
        <f>ROUND( $S$32 + $S$6, $S$7 - LOG( $S$8 ))</f>
        <v>9840</v>
      </c>
      <c r="T33" s="4">
        <f>ROUND( $T$32 + $T$6, $T$7 - LOG( $T$8 ))</f>
        <v>10560</v>
      </c>
      <c r="U33" s="4">
        <f>ROUND( $U$32 + $U$6, $U$7 - LOG( $U$8 ))</f>
        <v>12100</v>
      </c>
      <c r="V33" s="4">
        <f>ROUND( $V$32 + $V$6, $V$7 - LOG( $V$8 ))</f>
        <v>7790</v>
      </c>
      <c r="W33" s="4">
        <f>ROUND( $W$32 + $W$6, $W$7 - LOG( $W$8 ))</f>
        <v>10240</v>
      </c>
      <c r="X33" s="4">
        <f>ROUND( $X$32 + $X$6, $X$7 - LOG( $X$8 ))</f>
        <v>11560</v>
      </c>
      <c r="Y33" s="4">
        <f>ROUND( $Y$32 + $Y$6, $Y$7 - LOG( $Y$8 ))</f>
        <v>14600</v>
      </c>
      <c r="Z33" s="4">
        <f>ROUND( $Z$32 + $Z$6, $Z$7 - LOG( $Z$8 ))</f>
        <v>30.6</v>
      </c>
      <c r="AA33" s="4">
        <f>ROUND( $AA$32 + $AA$6, $AA$7 - LOG( $AA$8 ))</f>
        <v>13</v>
      </c>
      <c r="AB33" s="4">
        <f>ROUND( $AB$32 + $AB$6, $AB$7 - LOG( $AB$8 ))</f>
        <v>39.4</v>
      </c>
      <c r="AC33" s="4">
        <f>ROUND( $AC$32 + $AC$6, $AC$7 - LOG( $AC$8 ))</f>
        <v>19.600000000000001</v>
      </c>
      <c r="AD33" s="4">
        <f>ROUND( $AD$32 + $AD$6, $AD$7 - LOG( $AD$8 ))</f>
        <v>484</v>
      </c>
      <c r="AE33" s="4">
        <f>ROUND( $AE$32 + $AE$6, $AE$7 - LOG( $AE$8 ))</f>
        <v>229</v>
      </c>
      <c r="AF33" s="4">
        <f>ROUND( $AF$32 + $AF$6, $AF$7 - LOG( $AF$8 ))</f>
        <v>440</v>
      </c>
      <c r="AG33" s="4">
        <f>ROUND( $AG$32 + $AG$6, $AG$7 - LOG( $AG$8 ))</f>
        <v>88</v>
      </c>
      <c r="AH33" s="4">
        <f>ROUND( $AH$32 + $AH$6, $AH$7 - LOG( $AH$8 ))</f>
        <v>61.2</v>
      </c>
      <c r="AI33" s="4">
        <f>ROUND( $AI$32 + $AI$6, $AI$7 - LOG( $AI$8 ))</f>
        <v>47.4</v>
      </c>
      <c r="AJ33" s="4">
        <f>ROUND( $AJ$32 + $AJ$6, $AJ$7 - LOG( $AJ$8 ))</f>
        <v>38.4</v>
      </c>
      <c r="AK33" s="4">
        <f>ROUND( $AK$32 + $AK$6, $AK$7 - LOG( $AK$8 ))</f>
        <v>15.5</v>
      </c>
      <c r="AL33" s="4">
        <f>ROUND( $AL$32 + $AL$6, $AL$7 - LOG( $AL$8 ))</f>
        <v>1452</v>
      </c>
      <c r="AM33" s="4">
        <f>ROUND( $AM$32 + $AM$6, $AM$7 - LOG( $AM$8 ))</f>
        <v>672</v>
      </c>
      <c r="AN33" s="4">
        <f>ROUND( $AN$32 + $AN$6, $AN$7 - LOG( $AN$8 ))</f>
        <v>308</v>
      </c>
      <c r="AO33" s="4">
        <f>ROUND( $AO$32 + $AO$6, $AO$7 - LOG( $AO$8 ))</f>
        <v>66</v>
      </c>
    </row>
    <row r="34" spans="2:41" x14ac:dyDescent="0.25">
      <c r="B34" s="4">
        <f>ROUND( $B$33 + $B$6, $B$7 - LOG( $B$8 ))</f>
        <v>6614</v>
      </c>
      <c r="C34" s="4">
        <f>ROUND( $C$33 + $C$6, $C$7 - LOG( $C$8 ))</f>
        <v>4622</v>
      </c>
      <c r="D34" s="4">
        <f>ROUND( $D$33 + $D$6, $D$7 - LOG( $D$8 ))</f>
        <v>5182</v>
      </c>
      <c r="E34" s="4">
        <f>ROUND( $E$33 + $E$6, $E$7 - LOG( $E$8 ))</f>
        <v>4359</v>
      </c>
      <c r="F34" s="4">
        <f>ROUND( $F$33 + $F$6, $F$7 - LOG( $F$8 ))</f>
        <v>0</v>
      </c>
      <c r="G34" s="4">
        <f>ROUND( $G$33 + $G$6, $G$7 - LOG( $G$8 ))</f>
        <v>0</v>
      </c>
      <c r="H34" s="4">
        <f>ROUND( $H$33 + $H$6, $H$7 - LOG( $H$8 ))</f>
        <v>0</v>
      </c>
      <c r="I34" s="4">
        <f>ROUND( $I$33 + $I$6, $I$7 - LOG( $I$8 ))</f>
        <v>0</v>
      </c>
      <c r="J34" s="4">
        <f>ROUND( $J$33 + $J$6, $J$7 - LOG( $J$8 ))</f>
        <v>52.9</v>
      </c>
      <c r="K34" s="4">
        <f>ROUND( $K$33 + $K$6, $K$7 - LOG( $K$8 ))</f>
        <v>51.3</v>
      </c>
      <c r="L34" s="4">
        <f>ROUND( $L$33 + $L$6, $L$7 - LOG( $L$8 ))</f>
        <v>27.6</v>
      </c>
      <c r="M34" s="4">
        <f>ROUND( $M$33 + $M$6, $M$7 - LOG( $M$8 ))</f>
        <v>11.5</v>
      </c>
      <c r="N34" s="4">
        <f>ROUND( $N$33 + $N$6, $N$7 - LOG( $N$8 ))</f>
        <v>1.7569999999999999</v>
      </c>
      <c r="O34" s="4">
        <f>ROUND( $O$33 + $O$6, $O$7 - LOG( $O$8 ))</f>
        <v>1.32</v>
      </c>
      <c r="P34" s="4">
        <f>ROUND( $P$33 + $P$6, $P$7 - LOG( $P$8 ))</f>
        <v>1.508</v>
      </c>
      <c r="Q34" s="4">
        <f>ROUND( $Q$33 + $Q$6, $Q$7 - LOG( $Q$8 ))</f>
        <v>1.1092</v>
      </c>
      <c r="R34" s="4">
        <f>ROUND( $R$33 + $R$6, $R$7 - LOG( $R$8 ))</f>
        <v>7935</v>
      </c>
      <c r="S34" s="4">
        <f>ROUND( $S$33 + $S$6, $S$7 - LOG( $S$8 ))</f>
        <v>10260</v>
      </c>
      <c r="T34" s="4">
        <f>ROUND( $T$33 + $T$6, $T$7 - LOG( $T$8 ))</f>
        <v>11040</v>
      </c>
      <c r="U34" s="4">
        <f>ROUND( $U$33 + $U$6, $U$7 - LOG( $U$8 ))</f>
        <v>12650</v>
      </c>
      <c r="V34" s="4">
        <f>ROUND( $V$33 + $V$6, $V$7 - LOG( $V$8 ))</f>
        <v>8135</v>
      </c>
      <c r="W34" s="4">
        <f>ROUND( $W$33 + $W$6, $W$7 - LOG( $W$8 ))</f>
        <v>10660</v>
      </c>
      <c r="X34" s="4">
        <f>ROUND( $X$33 + $X$6, $X$7 - LOG( $X$8 ))</f>
        <v>12040</v>
      </c>
      <c r="Y34" s="4">
        <f>ROUND( $Y$33 + $Y$6, $Y$7 - LOG( $Y$8 ))</f>
        <v>15150</v>
      </c>
      <c r="Z34" s="4">
        <f>ROUND( $Z$33 + $Z$6, $Z$7 - LOG( $Z$8 ))</f>
        <v>31.9</v>
      </c>
      <c r="AA34" s="4">
        <f>ROUND( $AA$33 + $AA$6, $AA$7 - LOG( $AA$8 ))</f>
        <v>13.5</v>
      </c>
      <c r="AB34" s="4">
        <f>ROUND( $AB$33 + $AB$6, $AB$7 - LOG( $AB$8 ))</f>
        <v>41.1</v>
      </c>
      <c r="AC34" s="4">
        <f>ROUND( $AC$33 + $AC$6, $AC$7 - LOG( $AC$8 ))</f>
        <v>20.399999999999999</v>
      </c>
      <c r="AD34" s="4">
        <f>ROUND( $AD$33 + $AD$6, $AD$7 - LOG( $AD$8 ))</f>
        <v>506</v>
      </c>
      <c r="AE34" s="4">
        <f>ROUND( $AE$33 + $AE$6, $AE$7 - LOG( $AE$8 ))</f>
        <v>239</v>
      </c>
      <c r="AF34" s="4">
        <f>ROUND( $AF$33 + $AF$6, $AF$7 - LOG( $AF$8 ))</f>
        <v>460</v>
      </c>
      <c r="AG34" s="4">
        <f>ROUND( $AG$33 + $AG$6, $AG$7 - LOG( $AG$8 ))</f>
        <v>92</v>
      </c>
      <c r="AH34" s="4">
        <f>ROUND( $AH$33 + $AH$6, $AH$7 - LOG( $AH$8 ))</f>
        <v>63</v>
      </c>
      <c r="AI34" s="4">
        <f>ROUND( $AI$33 + $AI$6, $AI$7 - LOG( $AI$8 ))</f>
        <v>49.6</v>
      </c>
      <c r="AJ34" s="4">
        <f>ROUND( $AJ$33 + $AJ$6, $AJ$7 - LOG( $AJ$8 ))</f>
        <v>40.1</v>
      </c>
      <c r="AK34" s="4">
        <f>ROUND( $AK$33 + $AK$6, $AK$7 - LOG( $AK$8 ))</f>
        <v>16.100000000000001</v>
      </c>
      <c r="AL34" s="4">
        <f>ROUND( $AL$33 + $AL$6, $AL$7 - LOG( $AL$8 ))</f>
        <v>1518</v>
      </c>
      <c r="AM34" s="4">
        <f>ROUND( $AM$33 + $AM$6, $AM$7 - LOG( $AM$8 ))</f>
        <v>703</v>
      </c>
      <c r="AN34" s="4">
        <f>ROUND( $AN$33 + $AN$6, $AN$7 - LOG( $AN$8 ))</f>
        <v>322</v>
      </c>
      <c r="AO34" s="4">
        <f>ROUND( $AO$33 + $AO$6, $AO$7 - LOG( $AO$8 ))</f>
        <v>69</v>
      </c>
    </row>
    <row r="35" spans="2:41" x14ac:dyDescent="0.25">
      <c r="B35" s="4">
        <f>ROUND( $B$34 + $B$6, $B$7 - LOG( $B$8 ))</f>
        <v>6832</v>
      </c>
      <c r="C35" s="4">
        <f>ROUND( $C$34 + $C$6, $C$7 - LOG( $C$8 ))</f>
        <v>4709</v>
      </c>
      <c r="D35" s="4">
        <f>ROUND( $D$34 + $D$6, $D$7 - LOG( $D$8 ))</f>
        <v>5316</v>
      </c>
      <c r="E35" s="4">
        <f>ROUND( $E$34 + $E$6, $E$7 - LOG( $E$8 ))</f>
        <v>4392</v>
      </c>
      <c r="F35" s="4">
        <f>ROUND( $F$34 + $F$6, $F$7 - LOG( $F$8 ))</f>
        <v>0</v>
      </c>
      <c r="G35" s="4">
        <f>ROUND( $G$34 + $G$6, $G$7 - LOG( $G$8 ))</f>
        <v>0</v>
      </c>
      <c r="H35" s="4">
        <f>ROUND( $H$34 + $H$6, $H$7 - LOG( $H$8 ))</f>
        <v>0</v>
      </c>
      <c r="I35" s="4">
        <f>ROUND( $I$34 + $I$6, $I$7 - LOG( $I$8 ))</f>
        <v>0</v>
      </c>
      <c r="J35" s="4">
        <f>ROUND( $J$34 + $J$6, $J$7 - LOG( $J$8 ))</f>
        <v>55.2</v>
      </c>
      <c r="K35" s="4">
        <f>ROUND( $K$34 + $K$6, $K$7 - LOG( $K$8 ))</f>
        <v>53.4</v>
      </c>
      <c r="L35" s="4">
        <f>ROUND( $L$34 + $L$6, $L$7 - LOG( $L$8 ))</f>
        <v>28.8</v>
      </c>
      <c r="M35" s="4">
        <f>ROUND( $M$34 + $M$6, $M$7 - LOG( $M$8 ))</f>
        <v>12</v>
      </c>
      <c r="N35" s="4">
        <f>ROUND( $N$34 + $N$6, $N$7 - LOG( $N$8 ))</f>
        <v>1.8149999999999999</v>
      </c>
      <c r="O35" s="4">
        <f>ROUND( $O$34 + $O$6, $O$7 - LOG( $O$8 ))</f>
        <v>1.345</v>
      </c>
      <c r="P35" s="4">
        <f>ROUND( $P$34 + $P$6, $P$7 - LOG( $P$8 ))</f>
        <v>1.5469999999999999</v>
      </c>
      <c r="Q35" s="4">
        <f>ROUND( $Q$34 + $Q$6, $Q$7 - LOG( $Q$8 ))</f>
        <v>1.1175999999999999</v>
      </c>
      <c r="R35" s="4">
        <f>ROUND( $R$34 + $R$6, $R$7 - LOG( $R$8 ))</f>
        <v>8280</v>
      </c>
      <c r="S35" s="4">
        <f>ROUND( $S$34 + $S$6, $S$7 - LOG( $S$8 ))</f>
        <v>10680</v>
      </c>
      <c r="T35" s="4">
        <f>ROUND( $T$34 + $T$6, $T$7 - LOG( $T$8 ))</f>
        <v>11520</v>
      </c>
      <c r="U35" s="4">
        <f>ROUND( $U$34 + $U$6, $U$7 - LOG( $U$8 ))</f>
        <v>13200</v>
      </c>
      <c r="V35" s="4">
        <f>ROUND( $V$34 + $V$6, $V$7 - LOG( $V$8 ))</f>
        <v>8480</v>
      </c>
      <c r="W35" s="4">
        <f>ROUND( $W$34 + $W$6, $W$7 - LOG( $W$8 ))</f>
        <v>11080</v>
      </c>
      <c r="X35" s="4">
        <f>ROUND( $X$34 + $X$6, $X$7 - LOG( $X$8 ))</f>
        <v>12520</v>
      </c>
      <c r="Y35" s="4">
        <f>ROUND( $Y$34 + $Y$6, $Y$7 - LOG( $Y$8 ))</f>
        <v>15700</v>
      </c>
      <c r="Z35" s="4">
        <f>ROUND( $Z$34 + $Z$6, $Z$7 - LOG( $Z$8 ))</f>
        <v>33.200000000000003</v>
      </c>
      <c r="AA35" s="4">
        <f>ROUND( $AA$34 + $AA$6, $AA$7 - LOG( $AA$8 ))</f>
        <v>14</v>
      </c>
      <c r="AB35" s="4">
        <f>ROUND( $AB$34 + $AB$6, $AB$7 - LOG( $AB$8 ))</f>
        <v>42.8</v>
      </c>
      <c r="AC35" s="4">
        <f>ROUND( $AC$34 + $AC$6, $AC$7 - LOG( $AC$8 ))</f>
        <v>21.2</v>
      </c>
      <c r="AD35" s="4">
        <f>ROUND( $AD$34 + $AD$6, $AD$7 - LOG( $AD$8 ))</f>
        <v>528</v>
      </c>
      <c r="AE35" s="4">
        <f>ROUND( $AE$34 + $AE$6, $AE$7 - LOG( $AE$8 ))</f>
        <v>249</v>
      </c>
      <c r="AF35" s="4">
        <f>ROUND( $AF$34 + $AF$6, $AF$7 - LOG( $AF$8 ))</f>
        <v>480</v>
      </c>
      <c r="AG35" s="4">
        <f>ROUND( $AG$34 + $AG$6, $AG$7 - LOG( $AG$8 ))</f>
        <v>96</v>
      </c>
      <c r="AH35" s="4">
        <f>ROUND( $AH$34 + $AH$6, $AH$7 - LOG( $AH$8 ))</f>
        <v>64.8</v>
      </c>
      <c r="AI35" s="4">
        <f>ROUND( $AI$34 + $AI$6, $AI$7 - LOG( $AI$8 ))</f>
        <v>51.8</v>
      </c>
      <c r="AJ35" s="4">
        <f>ROUND( $AJ$34 + $AJ$6, $AJ$7 - LOG( $AJ$8 ))</f>
        <v>41.8</v>
      </c>
      <c r="AK35" s="4">
        <f>ROUND( $AK$34 + $AK$6, $AK$7 - LOG( $AK$8 ))</f>
        <v>16.7</v>
      </c>
      <c r="AL35" s="4">
        <f>ROUND( $AL$34 + $AL$6, $AL$7 - LOG( $AL$8 ))</f>
        <v>1584</v>
      </c>
      <c r="AM35" s="4">
        <f>ROUND( $AM$34 + $AM$6, $AM$7 - LOG( $AM$8 ))</f>
        <v>734</v>
      </c>
      <c r="AN35" s="4">
        <f>ROUND( $AN$34 + $AN$6, $AN$7 - LOG( $AN$8 ))</f>
        <v>336</v>
      </c>
      <c r="AO35" s="4">
        <f>ROUND( $AO$34 + $AO$6, $AO$7 - LOG( $AO$8 ))</f>
        <v>72</v>
      </c>
    </row>
    <row r="36" spans="2:41" x14ac:dyDescent="0.25">
      <c r="B36" s="4">
        <f>ROUND( $B$35 + $B$6, $B$7 - LOG( $B$8 ))</f>
        <v>7050</v>
      </c>
      <c r="C36" s="4">
        <f>ROUND( $C$35 + $C$6, $C$7 - LOG( $C$8 ))</f>
        <v>4796</v>
      </c>
      <c r="D36" s="4">
        <f>ROUND( $D$35 + $D$6, $D$7 - LOG( $D$8 ))</f>
        <v>5450</v>
      </c>
      <c r="E36" s="4">
        <f>ROUND( $E$35 + $E$6, $E$7 - LOG( $E$8 ))</f>
        <v>4425</v>
      </c>
      <c r="F36" s="4">
        <f>ROUND( $F$35 + $F$6, $F$7 - LOG( $F$8 ))</f>
        <v>0</v>
      </c>
      <c r="G36" s="4">
        <f>ROUND( $G$35 + $G$6, $G$7 - LOG( $G$8 ))</f>
        <v>0</v>
      </c>
      <c r="H36" s="4">
        <f>ROUND( $H$35 + $H$6, $H$7 - LOG( $H$8 ))</f>
        <v>0</v>
      </c>
      <c r="I36" s="4">
        <f>ROUND( $I$35 + $I$6, $I$7 - LOG( $I$8 ))</f>
        <v>0</v>
      </c>
      <c r="J36" s="4">
        <f>ROUND( $J$35 + $J$6, $J$7 - LOG( $J$8 ))</f>
        <v>57.5</v>
      </c>
      <c r="K36" s="4">
        <f>ROUND( $K$35 + $K$6, $K$7 - LOG( $K$8 ))</f>
        <v>55.5</v>
      </c>
      <c r="L36" s="4">
        <f>ROUND( $L$35 + $L$6, $L$7 - LOG( $L$8 ))</f>
        <v>30</v>
      </c>
      <c r="M36" s="4">
        <f>ROUND( $M$35 + $M$6, $M$7 - LOG( $M$8 ))</f>
        <v>12.5</v>
      </c>
      <c r="N36" s="4">
        <f>ROUND( $N$35 + $N$6, $N$7 - LOG( $N$8 ))</f>
        <v>1.873</v>
      </c>
      <c r="O36" s="4">
        <f>ROUND( $O$35 + $O$6, $O$7 - LOG( $O$8 ))</f>
        <v>1.37</v>
      </c>
      <c r="P36" s="4">
        <f>ROUND( $P$35 + $P$6, $P$7 - LOG( $P$8 ))</f>
        <v>1.5860000000000001</v>
      </c>
      <c r="Q36" s="4">
        <f>ROUND( $Q$35 + $Q$6, $Q$7 - LOG( $Q$8 ))</f>
        <v>1.1259999999999999</v>
      </c>
      <c r="R36" s="4">
        <f>ROUND( $R$35 + $R$6, $R$7 - LOG( $R$8 ))</f>
        <v>8625</v>
      </c>
      <c r="S36" s="4">
        <f>ROUND( $S$35 + $S$6, $S$7 - LOG( $S$8 ))</f>
        <v>11100</v>
      </c>
      <c r="T36" s="4">
        <f>ROUND( $T$35 + $T$6, $T$7 - LOG( $T$8 ))</f>
        <v>12000</v>
      </c>
      <c r="U36" s="4">
        <f>ROUND( $U$35 + $U$6, $U$7 - LOG( $U$8 ))</f>
        <v>13750</v>
      </c>
      <c r="V36" s="4">
        <f>ROUND( $V$35 + $V$6, $V$7 - LOG( $V$8 ))</f>
        <v>8825</v>
      </c>
      <c r="W36" s="4">
        <f>ROUND( $W$35 + $W$6, $W$7 - LOG( $W$8 ))</f>
        <v>11500</v>
      </c>
      <c r="X36" s="4">
        <f>ROUND( $X$35 + $X$6, $X$7 - LOG( $X$8 ))</f>
        <v>13000</v>
      </c>
      <c r="Y36" s="4">
        <f>ROUND( $Y$35 + $Y$6, $Y$7 - LOG( $Y$8 ))</f>
        <v>16250</v>
      </c>
      <c r="Z36" s="4">
        <f>ROUND( $Z$35 + $Z$6, $Z$7 - LOG( $Z$8 ))</f>
        <v>34.5</v>
      </c>
      <c r="AA36" s="4">
        <f>ROUND( $AA$35 + $AA$6, $AA$7 - LOG( $AA$8 ))</f>
        <v>14.5</v>
      </c>
      <c r="AB36" s="4">
        <f>ROUND( $AB$35 + $AB$6, $AB$7 - LOG( $AB$8 ))</f>
        <v>44.5</v>
      </c>
      <c r="AC36" s="4">
        <f>ROUND( $AC$35 + $AC$6, $AC$7 - LOG( $AC$8 ))</f>
        <v>22</v>
      </c>
      <c r="AD36" s="4">
        <f>ROUND( $AD$35 + $AD$6, $AD$7 - LOG( $AD$8 ))</f>
        <v>550</v>
      </c>
      <c r="AE36" s="4">
        <f>ROUND( $AE$35 + $AE$6, $AE$7 - LOG( $AE$8 ))</f>
        <v>259</v>
      </c>
      <c r="AF36" s="4">
        <f>ROUND( $AF$35 + $AF$6, $AF$7 - LOG( $AF$8 ))</f>
        <v>500</v>
      </c>
      <c r="AG36" s="4">
        <f>ROUND( $AG$35 + $AG$6, $AG$7 - LOG( $AG$8 ))</f>
        <v>100</v>
      </c>
      <c r="AH36" s="4">
        <f>ROUND( $AH$35 + $AH$6, $AH$7 - LOG( $AH$8 ))</f>
        <v>66.599999999999994</v>
      </c>
      <c r="AI36" s="4">
        <f>ROUND( $AI$35 + $AI$6, $AI$7 - LOG( $AI$8 ))</f>
        <v>54</v>
      </c>
      <c r="AJ36" s="4">
        <f>ROUND( $AJ$35 + $AJ$6, $AJ$7 - LOG( $AJ$8 ))</f>
        <v>43.5</v>
      </c>
      <c r="AK36" s="4">
        <f>ROUND( $AK$35 + $AK$6, $AK$7 - LOG( $AK$8 ))</f>
        <v>17.3</v>
      </c>
      <c r="AL36" s="4">
        <f>ROUND( $AL$35 + $AL$6, $AL$7 - LOG( $AL$8 ))</f>
        <v>1650</v>
      </c>
      <c r="AM36" s="4">
        <f>ROUND( $AM$35 + $AM$6, $AM$7 - LOG( $AM$8 ))</f>
        <v>765</v>
      </c>
      <c r="AN36" s="4">
        <f>ROUND( $AN$35 + $AN$6, $AN$7 - LOG( $AN$8 ))</f>
        <v>350</v>
      </c>
      <c r="AO36" s="4">
        <f>ROUND( $AO$35 + $AO$6, $AO$7 - LOG( $AO$8 ))</f>
        <v>75</v>
      </c>
    </row>
    <row r="37" spans="2:41" x14ac:dyDescent="0.25">
      <c r="B37" s="4">
        <f>ROUND( $B$36 + $B$6, $B$7 - LOG( $B$8 ))</f>
        <v>7268</v>
      </c>
      <c r="C37" s="4">
        <f>ROUND( $C$36 + $C$6, $C$7 - LOG( $C$8 ))</f>
        <v>4883</v>
      </c>
      <c r="D37" s="4">
        <f>ROUND( $D$36 + $D$6, $D$7 - LOG( $D$8 ))</f>
        <v>5584</v>
      </c>
      <c r="E37" s="4">
        <f>ROUND( $E$36 + $E$6, $E$7 - LOG( $E$8 ))</f>
        <v>4458</v>
      </c>
      <c r="F37" s="4">
        <f>ROUND( $F$36 + $F$6, $F$7 - LOG( $F$8 ))</f>
        <v>0</v>
      </c>
      <c r="G37" s="4">
        <f>ROUND( $G$36 + $G$6, $G$7 - LOG( $G$8 ))</f>
        <v>0</v>
      </c>
      <c r="H37" s="4">
        <f>ROUND( $H$36 + $H$6, $H$7 - LOG( $H$8 ))</f>
        <v>0</v>
      </c>
      <c r="I37" s="4">
        <f>ROUND( $I$36 + $I$6, $I$7 - LOG( $I$8 ))</f>
        <v>0</v>
      </c>
      <c r="J37" s="4">
        <f>ROUND( $J$36 + $J$6, $J$7 - LOG( $J$8 ))</f>
        <v>59.8</v>
      </c>
      <c r="K37" s="4">
        <f>ROUND( $K$36 + $K$6, $K$7 - LOG( $K$8 ))</f>
        <v>57.6</v>
      </c>
      <c r="L37" s="4">
        <f>ROUND( $L$36 + $L$6, $L$7 - LOG( $L$8 ))</f>
        <v>31.2</v>
      </c>
      <c r="M37" s="4">
        <f>ROUND( $M$36 + $M$6, $M$7 - LOG( $M$8 ))</f>
        <v>13</v>
      </c>
      <c r="N37" s="4">
        <f>ROUND( $N$36 + $N$6, $N$7 - LOG( $N$8 ))</f>
        <v>1.931</v>
      </c>
      <c r="O37" s="4">
        <f>ROUND( $O$36 + $O$6, $O$7 - LOG( $O$8 ))</f>
        <v>1.395</v>
      </c>
      <c r="P37" s="4">
        <f>ROUND( $P$36 + $P$6, $P$7 - LOG( $P$8 ))</f>
        <v>1.625</v>
      </c>
      <c r="Q37" s="4">
        <f>ROUND( $Q$36 + $Q$6, $Q$7 - LOG( $Q$8 ))</f>
        <v>1.1344000000000001</v>
      </c>
      <c r="R37" s="4">
        <f>ROUND( $R$36 + $R$6, $R$7 - LOG( $R$8 ))</f>
        <v>8970</v>
      </c>
      <c r="S37" s="4">
        <f>ROUND( $S$36 + $S$6, $S$7 - LOG( $S$8 ))</f>
        <v>11520</v>
      </c>
      <c r="T37" s="4">
        <f>ROUND( $T$36 + $T$6, $T$7 - LOG( $T$8 ))</f>
        <v>12480</v>
      </c>
      <c r="U37" s="4">
        <f>ROUND( $U$36 + $U$6, $U$7 - LOG( $U$8 ))</f>
        <v>14300</v>
      </c>
      <c r="V37" s="4">
        <f>ROUND( $V$36 + $V$6, $V$7 - LOG( $V$8 ))</f>
        <v>9170</v>
      </c>
      <c r="W37" s="4">
        <f>ROUND( $W$36 + $W$6, $W$7 - LOG( $W$8 ))</f>
        <v>11920</v>
      </c>
      <c r="X37" s="4">
        <f>ROUND( $X$36 + $X$6, $X$7 - LOG( $X$8 ))</f>
        <v>13480</v>
      </c>
      <c r="Y37" s="4">
        <f>ROUND( $Y$36 + $Y$6, $Y$7 - LOG( $Y$8 ))</f>
        <v>16800</v>
      </c>
      <c r="Z37" s="4">
        <f>ROUND( $Z$36 + $Z$6, $Z$7 - LOG( $Z$8 ))</f>
        <v>35.799999999999997</v>
      </c>
      <c r="AA37" s="4">
        <f>ROUND( $AA$36 + $AA$6, $AA$7 - LOG( $AA$8 ))</f>
        <v>15</v>
      </c>
      <c r="AB37" s="4">
        <f>ROUND( $AB$36 + $AB$6, $AB$7 - LOG( $AB$8 ))</f>
        <v>46.2</v>
      </c>
      <c r="AC37" s="4">
        <f>ROUND( $AC$36 + $AC$6, $AC$7 - LOG( $AC$8 ))</f>
        <v>22.8</v>
      </c>
      <c r="AD37" s="4">
        <f>ROUND( $AD$36 + $AD$6, $AD$7 - LOG( $AD$8 ))</f>
        <v>572</v>
      </c>
      <c r="AE37" s="4">
        <f>ROUND( $AE$36 + $AE$6, $AE$7 - LOG( $AE$8 ))</f>
        <v>269</v>
      </c>
      <c r="AF37" s="4">
        <f>ROUND( $AF$36 + $AF$6, $AF$7 - LOG( $AF$8 ))</f>
        <v>520</v>
      </c>
      <c r="AG37" s="4">
        <f>ROUND( $AG$36 + $AG$6, $AG$7 - LOG( $AG$8 ))</f>
        <v>104</v>
      </c>
      <c r="AH37" s="4">
        <f>ROUND( $AH$36 + $AH$6, $AH$7 - LOG( $AH$8 ))</f>
        <v>68.400000000000006</v>
      </c>
      <c r="AI37" s="4">
        <f>ROUND( $AI$36 + $AI$6, $AI$7 - LOG( $AI$8 ))</f>
        <v>56.2</v>
      </c>
      <c r="AJ37" s="4">
        <f>ROUND( $AJ$36 + $AJ$6, $AJ$7 - LOG( $AJ$8 ))</f>
        <v>45.2</v>
      </c>
      <c r="AK37" s="4">
        <f>ROUND( $AK$36 + $AK$6, $AK$7 - LOG( $AK$8 ))</f>
        <v>17.899999999999999</v>
      </c>
      <c r="AL37" s="4">
        <f>ROUND( $AL$36 + $AL$6, $AL$7 - LOG( $AL$8 ))</f>
        <v>1716</v>
      </c>
      <c r="AM37" s="4">
        <f>ROUND( $AM$36 + $AM$6, $AM$7 - LOG( $AM$8 ))</f>
        <v>796</v>
      </c>
      <c r="AN37" s="4">
        <f>ROUND( $AN$36 + $AN$6, $AN$7 - LOG( $AN$8 ))</f>
        <v>364</v>
      </c>
      <c r="AO37" s="4">
        <f>ROUND( $AO$36 + $AO$6, $AO$7 - LOG( $AO$8 ))</f>
        <v>78</v>
      </c>
    </row>
    <row r="38" spans="2:41" x14ac:dyDescent="0.25">
      <c r="B38" s="4">
        <f>ROUND( $B$37 + $B$6, $B$7 - LOG( $B$8 ))</f>
        <v>7486</v>
      </c>
      <c r="C38" s="4">
        <f>ROUND( $C$37 + $C$6, $C$7 - LOG( $C$8 ))</f>
        <v>4970</v>
      </c>
      <c r="D38" s="4">
        <f>ROUND( $D$37 + $D$6, $D$7 - LOG( $D$8 ))</f>
        <v>5718</v>
      </c>
      <c r="E38" s="4">
        <f>ROUND( $E$37 + $E$6, $E$7 - LOG( $E$8 ))</f>
        <v>4491</v>
      </c>
      <c r="F38" s="4">
        <f>ROUND( $F$37 + $F$6, $F$7 - LOG( $F$8 ))</f>
        <v>0</v>
      </c>
      <c r="G38" s="4">
        <f>ROUND( $G$37 + $G$6, $G$7 - LOG( $G$8 ))</f>
        <v>0</v>
      </c>
      <c r="H38" s="4">
        <f>ROUND( $H$37 + $H$6, $H$7 - LOG( $H$8 ))</f>
        <v>0</v>
      </c>
      <c r="I38" s="4">
        <f>ROUND( $I$37 + $I$6, $I$7 - LOG( $I$8 ))</f>
        <v>0</v>
      </c>
      <c r="J38" s="4">
        <f>ROUND( $J$37 + $J$6, $J$7 - LOG( $J$8 ))</f>
        <v>62.1</v>
      </c>
      <c r="K38" s="4">
        <f>ROUND( $K$37 + $K$6, $K$7 - LOG( $K$8 ))</f>
        <v>59.7</v>
      </c>
      <c r="L38" s="4">
        <f>ROUND( $L$37 + $L$6, $L$7 - LOG( $L$8 ))</f>
        <v>32.4</v>
      </c>
      <c r="M38" s="4">
        <f>ROUND( $M$37 + $M$6, $M$7 - LOG( $M$8 ))</f>
        <v>13.5</v>
      </c>
      <c r="N38" s="4">
        <f>ROUND( $N$37 + $N$6, $N$7 - LOG( $N$8 ))</f>
        <v>1.9890000000000001</v>
      </c>
      <c r="O38" s="4">
        <f>ROUND( $O$37 + $O$6, $O$7 - LOG( $O$8 ))</f>
        <v>1.42</v>
      </c>
      <c r="P38" s="4">
        <f>ROUND( $P$37 + $P$6, $P$7 - LOG( $P$8 ))</f>
        <v>1.6639999999999999</v>
      </c>
      <c r="Q38" s="4">
        <f>ROUND( $Q$37 + $Q$6, $Q$7 - LOG( $Q$8 ))</f>
        <v>1.1428</v>
      </c>
      <c r="R38" s="4">
        <f>ROUND( $R$37 + $R$6, $R$7 - LOG( $R$8 ))</f>
        <v>9315</v>
      </c>
      <c r="S38" s="4">
        <f>ROUND( $S$37 + $S$6, $S$7 - LOG( $S$8 ))</f>
        <v>11940</v>
      </c>
      <c r="T38" s="4">
        <f>ROUND( $T$37 + $T$6, $T$7 - LOG( $T$8 ))</f>
        <v>12960</v>
      </c>
      <c r="U38" s="4">
        <f>ROUND( $U$37 + $U$6, $U$7 - LOG( $U$8 ))</f>
        <v>14850</v>
      </c>
      <c r="V38" s="4">
        <f>ROUND( $V$37 + $V$6, $V$7 - LOG( $V$8 ))</f>
        <v>9515</v>
      </c>
      <c r="W38" s="4">
        <f>ROUND( $W$37 + $W$6, $W$7 - LOG( $W$8 ))</f>
        <v>12340</v>
      </c>
      <c r="X38" s="4">
        <f>ROUND( $X$37 + $X$6, $X$7 - LOG( $X$8 ))</f>
        <v>13960</v>
      </c>
      <c r="Y38" s="4">
        <f>ROUND( $Y$37 + $Y$6, $Y$7 - LOG( $Y$8 ))</f>
        <v>17350</v>
      </c>
      <c r="Z38" s="4">
        <f>ROUND( $Z$37 + $Z$6, $Z$7 - LOG( $Z$8 ))</f>
        <v>37.1</v>
      </c>
      <c r="AA38" s="4">
        <f>ROUND( $AA$37 + $AA$6, $AA$7 - LOG( $AA$8 ))</f>
        <v>15.5</v>
      </c>
      <c r="AB38" s="4">
        <f>ROUND( $AB$37 + $AB$6, $AB$7 - LOG( $AB$8 ))</f>
        <v>47.9</v>
      </c>
      <c r="AC38" s="4">
        <f>ROUND( $AC$37 + $AC$6, $AC$7 - LOG( $AC$8 ))</f>
        <v>23.6</v>
      </c>
      <c r="AD38" s="4">
        <f>ROUND( $AD$37 + $AD$6, $AD$7 - LOG( $AD$8 ))</f>
        <v>594</v>
      </c>
      <c r="AE38" s="4">
        <f>ROUND( $AE$37 + $AE$6, $AE$7 - LOG( $AE$8 ))</f>
        <v>279</v>
      </c>
      <c r="AF38" s="4">
        <f>ROUND( $AF$37 + $AF$6, $AF$7 - LOG( $AF$8 ))</f>
        <v>540</v>
      </c>
      <c r="AG38" s="4">
        <f>ROUND( $AG$37 + $AG$6, $AG$7 - LOG( $AG$8 ))</f>
        <v>108</v>
      </c>
      <c r="AH38" s="4">
        <f>ROUND( $AH$37 + $AH$6, $AH$7 - LOG( $AH$8 ))</f>
        <v>70.2</v>
      </c>
      <c r="AI38" s="4">
        <f>ROUND( $AI$37 + $AI$6, $AI$7 - LOG( $AI$8 ))</f>
        <v>58.4</v>
      </c>
      <c r="AJ38" s="4">
        <f>ROUND( $AJ$37 + $AJ$6, $AJ$7 - LOG( $AJ$8 ))</f>
        <v>46.9</v>
      </c>
      <c r="AK38" s="4">
        <f>ROUND( $AK$37 + $AK$6, $AK$7 - LOG( $AK$8 ))</f>
        <v>18.5</v>
      </c>
      <c r="AL38" s="4">
        <f>ROUND( $AL$37 + $AL$6, $AL$7 - LOG( $AL$8 ))</f>
        <v>1782</v>
      </c>
      <c r="AM38" s="4">
        <f>ROUND( $AM$37 + $AM$6, $AM$7 - LOG( $AM$8 ))</f>
        <v>827</v>
      </c>
      <c r="AN38" s="4">
        <f>ROUND( $AN$37 + $AN$6, $AN$7 - LOG( $AN$8 ))</f>
        <v>378</v>
      </c>
      <c r="AO38" s="4">
        <f>ROUND( $AO$37 + $AO$6, $AO$7 - LOG( $AO$8 ))</f>
        <v>81</v>
      </c>
    </row>
    <row r="39" spans="2:41" x14ac:dyDescent="0.25">
      <c r="B39" s="4">
        <f>ROUND( $B$38 + $B$6, $B$7 - LOG( $B$8 ))</f>
        <v>7704</v>
      </c>
      <c r="C39" s="4">
        <f>ROUND( $C$38 + $C$6, $C$7 - LOG( $C$8 ))</f>
        <v>5057</v>
      </c>
      <c r="D39" s="4">
        <f>ROUND( $D$38 + $D$6, $D$7 - LOG( $D$8 ))</f>
        <v>5852</v>
      </c>
      <c r="E39" s="4">
        <f>ROUND( $E$38 + $E$6, $E$7 - LOG( $E$8 ))</f>
        <v>4524</v>
      </c>
      <c r="F39" s="4">
        <f>ROUND( $F$38 + $F$6, $F$7 - LOG( $F$8 ))</f>
        <v>0</v>
      </c>
      <c r="G39" s="4">
        <f>ROUND( $G$38 + $G$6, $G$7 - LOG( $G$8 ))</f>
        <v>0</v>
      </c>
      <c r="H39" s="4">
        <f>ROUND( $H$38 + $H$6, $H$7 - LOG( $H$8 ))</f>
        <v>0</v>
      </c>
      <c r="I39" s="4">
        <f>ROUND( $I$38 + $I$6, $I$7 - LOG( $I$8 ))</f>
        <v>0</v>
      </c>
      <c r="J39" s="4">
        <f>ROUND( $J$38 + $J$6, $J$7 - LOG( $J$8 ))</f>
        <v>64.400000000000006</v>
      </c>
      <c r="K39" s="4">
        <f>ROUND( $K$38 + $K$6, $K$7 - LOG( $K$8 ))</f>
        <v>61.8</v>
      </c>
      <c r="L39" s="4">
        <f>ROUND( $L$38 + $L$6, $L$7 - LOG( $L$8 ))</f>
        <v>33.6</v>
      </c>
      <c r="M39" s="4">
        <f>ROUND( $M$38 + $M$6, $M$7 - LOG( $M$8 ))</f>
        <v>14</v>
      </c>
      <c r="N39" s="4">
        <f>ROUND( $N$38 + $N$6, $N$7 - LOG( $N$8 ))</f>
        <v>2.0470000000000002</v>
      </c>
      <c r="O39" s="4">
        <f>ROUND( $O$38 + $O$6, $O$7 - LOG( $O$8 ))</f>
        <v>1.4450000000000001</v>
      </c>
      <c r="P39" s="4">
        <f>ROUND( $P$38 + $P$6, $P$7 - LOG( $P$8 ))</f>
        <v>1.7030000000000001</v>
      </c>
      <c r="Q39" s="4">
        <f>ROUND( $Q$38 + $Q$6, $Q$7 - LOG( $Q$8 ))</f>
        <v>1.1512</v>
      </c>
      <c r="R39" s="4">
        <f>ROUND( $R$38 + $R$6, $R$7 - LOG( $R$8 ))</f>
        <v>9660</v>
      </c>
      <c r="S39" s="4">
        <f>ROUND( $S$38 + $S$6, $S$7 - LOG( $S$8 ))</f>
        <v>12360</v>
      </c>
      <c r="T39" s="4">
        <f>ROUND( $T$38 + $T$6, $T$7 - LOG( $T$8 ))</f>
        <v>13440</v>
      </c>
      <c r="U39" s="4">
        <f>ROUND( $U$38 + $U$6, $U$7 - LOG( $U$8 ))</f>
        <v>15400</v>
      </c>
      <c r="V39" s="4">
        <f>ROUND( $V$38 + $V$6, $V$7 - LOG( $V$8 ))</f>
        <v>9860</v>
      </c>
      <c r="W39" s="4">
        <f>ROUND( $W$38 + $W$6, $W$7 - LOG( $W$8 ))</f>
        <v>12760</v>
      </c>
      <c r="X39" s="4">
        <f>ROUND( $X$38 + $X$6, $X$7 - LOG( $X$8 ))</f>
        <v>14440</v>
      </c>
      <c r="Y39" s="4">
        <f>ROUND( $Y$38 + $Y$6, $Y$7 - LOG( $Y$8 ))</f>
        <v>17900</v>
      </c>
      <c r="Z39" s="4">
        <f>ROUND( $Z$38 + $Z$6, $Z$7 - LOG( $Z$8 ))</f>
        <v>38.4</v>
      </c>
      <c r="AA39" s="4">
        <f>ROUND( $AA$38 + $AA$6, $AA$7 - LOG( $AA$8 ))</f>
        <v>16</v>
      </c>
      <c r="AB39" s="4">
        <f>ROUND( $AB$38 + $AB$6, $AB$7 - LOG( $AB$8 ))</f>
        <v>49.6</v>
      </c>
      <c r="AC39" s="4">
        <f>ROUND( $AC$38 + $AC$6, $AC$7 - LOG( $AC$8 ))</f>
        <v>24.4</v>
      </c>
      <c r="AD39" s="4">
        <f>ROUND( $AD$38 + $AD$6, $AD$7 - LOG( $AD$8 ))</f>
        <v>616</v>
      </c>
      <c r="AE39" s="4">
        <f>ROUND( $AE$38 + $AE$6, $AE$7 - LOG( $AE$8 ))</f>
        <v>289</v>
      </c>
      <c r="AF39" s="4">
        <f>ROUND( $AF$38 + $AF$6, $AF$7 - LOG( $AF$8 ))</f>
        <v>560</v>
      </c>
      <c r="AG39" s="4">
        <f>ROUND( $AG$38 + $AG$6, $AG$7 - LOG( $AG$8 ))</f>
        <v>112</v>
      </c>
      <c r="AH39" s="4">
        <f>ROUND( $AH$38 + $AH$6, $AH$7 - LOG( $AH$8 ))</f>
        <v>72</v>
      </c>
      <c r="AI39" s="4">
        <f>ROUND( $AI$38 + $AI$6, $AI$7 - LOG( $AI$8 ))</f>
        <v>60.6</v>
      </c>
      <c r="AJ39" s="4">
        <f>ROUND( $AJ$38 + $AJ$6, $AJ$7 - LOG( $AJ$8 ))</f>
        <v>48.6</v>
      </c>
      <c r="AK39" s="4">
        <f>ROUND( $AK$38 + $AK$6, $AK$7 - LOG( $AK$8 ))</f>
        <v>19.100000000000001</v>
      </c>
      <c r="AL39" s="4">
        <f>ROUND( $AL$38 + $AL$6, $AL$7 - LOG( $AL$8 ))</f>
        <v>1848</v>
      </c>
      <c r="AM39" s="4">
        <f>ROUND( $AM$38 + $AM$6, $AM$7 - LOG( $AM$8 ))</f>
        <v>858</v>
      </c>
      <c r="AN39" s="4">
        <f>ROUND( $AN$38 + $AN$6, $AN$7 - LOG( $AN$8 ))</f>
        <v>392</v>
      </c>
      <c r="AO39" s="4">
        <f>ROUND( $AO$38 + $AO$6, $AO$7 - LOG( $AO$8 ))</f>
        <v>84</v>
      </c>
    </row>
    <row r="40" spans="2:41" x14ac:dyDescent="0.25">
      <c r="B40" s="4">
        <f>ROUND( $B$39 + $B$6, $B$7 - LOG( $B$8 ))</f>
        <v>7922</v>
      </c>
      <c r="C40" s="4">
        <f>ROUND( $C$39 + $C$6, $C$7 - LOG( $C$8 ))</f>
        <v>5144</v>
      </c>
      <c r="D40" s="4">
        <f>ROUND( $D$39 + $D$6, $D$7 - LOG( $D$8 ))</f>
        <v>5986</v>
      </c>
      <c r="E40" s="4">
        <f>ROUND( $E$39 + $E$6, $E$7 - LOG( $E$8 ))</f>
        <v>4557</v>
      </c>
      <c r="F40" s="4">
        <f>ROUND( $F$39 + $F$6, $F$7 - LOG( $F$8 ))</f>
        <v>0</v>
      </c>
      <c r="G40" s="4">
        <f>ROUND( $G$39 + $G$6, $G$7 - LOG( $G$8 ))</f>
        <v>0</v>
      </c>
      <c r="H40" s="4">
        <f>ROUND( $H$39 + $H$6, $H$7 - LOG( $H$8 ))</f>
        <v>0</v>
      </c>
      <c r="I40" s="4">
        <f>ROUND( $I$39 + $I$6, $I$7 - LOG( $I$8 ))</f>
        <v>0</v>
      </c>
      <c r="J40" s="4">
        <f>ROUND( $J$39 + $J$6, $J$7 - LOG( $J$8 ))</f>
        <v>66.7</v>
      </c>
      <c r="K40" s="4">
        <f>ROUND( $K$39 + $K$6, $K$7 - LOG( $K$8 ))</f>
        <v>63.9</v>
      </c>
      <c r="L40" s="4">
        <f>ROUND( $L$39 + $L$6, $L$7 - LOG( $L$8 ))</f>
        <v>34.799999999999997</v>
      </c>
      <c r="M40" s="4">
        <f>ROUND( $M$39 + $M$6, $M$7 - LOG( $M$8 ))</f>
        <v>14.5</v>
      </c>
      <c r="N40" s="4">
        <f>ROUND( $N$39 + $N$6, $N$7 - LOG( $N$8 ))</f>
        <v>2.105</v>
      </c>
      <c r="O40" s="4">
        <f>ROUND( $O$39 + $O$6, $O$7 - LOG( $O$8 ))</f>
        <v>1.47</v>
      </c>
      <c r="P40" s="4">
        <f>ROUND( $P$39 + $P$6, $P$7 - LOG( $P$8 ))</f>
        <v>1.742</v>
      </c>
      <c r="Q40" s="4">
        <f>ROUND( $Q$39 + $Q$6, $Q$7 - LOG( $Q$8 ))</f>
        <v>1.1596</v>
      </c>
      <c r="R40" s="4">
        <f>ROUND( $R$39 + $R$6, $R$7 - LOG( $R$8 ))</f>
        <v>10005</v>
      </c>
      <c r="S40" s="4">
        <f>ROUND( $S$39 + $S$6, $S$7 - LOG( $S$8 ))</f>
        <v>12780</v>
      </c>
      <c r="T40" s="4">
        <f>ROUND( $T$39 + $T$6, $T$7 - LOG( $T$8 ))</f>
        <v>13920</v>
      </c>
      <c r="U40" s="4">
        <f>ROUND( $U$39 + $U$6, $U$7 - LOG( $U$8 ))</f>
        <v>15950</v>
      </c>
      <c r="V40" s="4">
        <f>ROUND( $V$39 + $V$6, $V$7 - LOG( $V$8 ))</f>
        <v>10205</v>
      </c>
      <c r="W40" s="4">
        <f>ROUND( $W$39 + $W$6, $W$7 - LOG( $W$8 ))</f>
        <v>13180</v>
      </c>
      <c r="X40" s="4">
        <f>ROUND( $X$39 + $X$6, $X$7 - LOG( $X$8 ))</f>
        <v>14920</v>
      </c>
      <c r="Y40" s="4">
        <f>ROUND( $Y$39 + $Y$6, $Y$7 - LOG( $Y$8 ))</f>
        <v>18450</v>
      </c>
      <c r="Z40" s="4">
        <f>ROUND( $Z$39 + $Z$6, $Z$7 - LOG( $Z$8 ))</f>
        <v>39.700000000000003</v>
      </c>
      <c r="AA40" s="4">
        <f>ROUND( $AA$39 + $AA$6, $AA$7 - LOG( $AA$8 ))</f>
        <v>16.5</v>
      </c>
      <c r="AB40" s="4">
        <f>ROUND( $AB$39 + $AB$6, $AB$7 - LOG( $AB$8 ))</f>
        <v>51.3</v>
      </c>
      <c r="AC40" s="4">
        <f>ROUND( $AC$39 + $AC$6, $AC$7 - LOG( $AC$8 ))</f>
        <v>25.2</v>
      </c>
      <c r="AD40" s="4">
        <f>ROUND( $AD$39 + $AD$6, $AD$7 - LOG( $AD$8 ))</f>
        <v>638</v>
      </c>
      <c r="AE40" s="4">
        <f>ROUND( $AE$39 + $AE$6, $AE$7 - LOG( $AE$8 ))</f>
        <v>299</v>
      </c>
      <c r="AF40" s="4">
        <f>ROUND( $AF$39 + $AF$6, $AF$7 - LOG( $AF$8 ))</f>
        <v>580</v>
      </c>
      <c r="AG40" s="4">
        <f>ROUND( $AG$39 + $AG$6, $AG$7 - LOG( $AG$8 ))</f>
        <v>116</v>
      </c>
      <c r="AH40" s="4">
        <f>ROUND( $AH$39 + $AH$6, $AH$7 - LOG( $AH$8 ))</f>
        <v>73.8</v>
      </c>
      <c r="AI40" s="4">
        <f>ROUND( $AI$39 + $AI$6, $AI$7 - LOG( $AI$8 ))</f>
        <v>62.8</v>
      </c>
      <c r="AJ40" s="4">
        <f>ROUND( $AJ$39 + $AJ$6, $AJ$7 - LOG( $AJ$8 ))</f>
        <v>50.3</v>
      </c>
      <c r="AK40" s="4">
        <f>ROUND( $AK$39 + $AK$6, $AK$7 - LOG( $AK$8 ))</f>
        <v>19.7</v>
      </c>
      <c r="AL40" s="4">
        <f>ROUND( $AL$39 + $AL$6, $AL$7 - LOG( $AL$8 ))</f>
        <v>1914</v>
      </c>
      <c r="AM40" s="4">
        <f>ROUND( $AM$39 + $AM$6, $AM$7 - LOG( $AM$8 ))</f>
        <v>889</v>
      </c>
      <c r="AN40" s="4">
        <f>ROUND( $AN$39 + $AN$6, $AN$7 - LOG( $AN$8 ))</f>
        <v>406</v>
      </c>
      <c r="AO40" s="4">
        <f>ROUND( $AO$39 + $AO$6, $AO$7 - LOG( $AO$8 ))</f>
        <v>87</v>
      </c>
    </row>
    <row r="41" spans="2:41" x14ac:dyDescent="0.25">
      <c r="B41" s="4">
        <f>ROUND( $B$40 + $B$6, $B$7 - LOG( $B$8 ))</f>
        <v>8140</v>
      </c>
      <c r="C41" s="4">
        <f>ROUND( $C$40 + $C$6, $C$7 - LOG( $C$8 ))</f>
        <v>5231</v>
      </c>
      <c r="D41" s="4">
        <f>ROUND( $D$40 + $D$6, $D$7 - LOG( $D$8 ))</f>
        <v>6120</v>
      </c>
      <c r="E41" s="4">
        <f>ROUND( $E$40 + $E$6, $E$7 - LOG( $E$8 ))</f>
        <v>4590</v>
      </c>
      <c r="F41" s="4">
        <f>ROUND( $F$40 + $F$6, $F$7 - LOG( $F$8 ))</f>
        <v>0</v>
      </c>
      <c r="G41" s="4">
        <f>ROUND( $G$40 + $G$6, $G$7 - LOG( $G$8 ))</f>
        <v>0</v>
      </c>
      <c r="H41" s="4">
        <f>ROUND( $H$40 + $H$6, $H$7 - LOG( $H$8 ))</f>
        <v>0</v>
      </c>
      <c r="I41" s="4">
        <f>ROUND( $I$40 + $I$6, $I$7 - LOG( $I$8 ))</f>
        <v>0</v>
      </c>
      <c r="J41" s="4">
        <f>ROUND( $J$40 + $J$6, $J$7 - LOG( $J$8 ))</f>
        <v>69</v>
      </c>
      <c r="K41" s="4">
        <f>ROUND( $K$40 + $K$6, $K$7 - LOG( $K$8 ))</f>
        <v>66</v>
      </c>
      <c r="L41" s="4">
        <f>ROUND( $L$40 + $L$6, $L$7 - LOG( $L$8 ))</f>
        <v>36</v>
      </c>
      <c r="M41" s="4">
        <f>ROUND( $M$40 + $M$6, $M$7 - LOG( $M$8 ))</f>
        <v>15</v>
      </c>
      <c r="N41" s="4">
        <f>ROUND( $N$40 + $N$6, $N$7 - LOG( $N$8 ))</f>
        <v>2.1629999999999998</v>
      </c>
      <c r="O41" s="4">
        <f>ROUND( $O$40 + $O$6, $O$7 - LOG( $O$8 ))</f>
        <v>1.4950000000000001</v>
      </c>
      <c r="P41" s="4">
        <f>ROUND( $P$40 + $P$6, $P$7 - LOG( $P$8 ))</f>
        <v>1.7809999999999999</v>
      </c>
      <c r="Q41" s="4">
        <f>ROUND( $Q$40 + $Q$6, $Q$7 - LOG( $Q$8 ))</f>
        <v>1.1679999999999999</v>
      </c>
      <c r="R41" s="4">
        <f>ROUND( $R$40 + $R$6, $R$7 - LOG( $R$8 ))</f>
        <v>10350</v>
      </c>
      <c r="S41" s="4">
        <f>ROUND( $S$40 + $S$6, $S$7 - LOG( $S$8 ))</f>
        <v>13200</v>
      </c>
      <c r="T41" s="4">
        <f>ROUND( $T$40 + $T$6, $T$7 - LOG( $T$8 ))</f>
        <v>14400</v>
      </c>
      <c r="U41" s="4">
        <f>ROUND( $U$40 + $U$6, $U$7 - LOG( $U$8 ))</f>
        <v>16500</v>
      </c>
      <c r="V41" s="4">
        <f>ROUND( $V$40 + $V$6, $V$7 - LOG( $V$8 ))</f>
        <v>10550</v>
      </c>
      <c r="W41" s="4">
        <f>ROUND( $W$40 + $W$6, $W$7 - LOG( $W$8 ))</f>
        <v>13600</v>
      </c>
      <c r="X41" s="4">
        <f>ROUND( $X$40 + $X$6, $X$7 - LOG( $X$8 ))</f>
        <v>15400</v>
      </c>
      <c r="Y41" s="4">
        <f>ROUND( $Y$40 + $Y$6, $Y$7 - LOG( $Y$8 ))</f>
        <v>19000</v>
      </c>
      <c r="Z41" s="4">
        <f>ROUND( $Z$40 + $Z$6, $Z$7 - LOG( $Z$8 ))</f>
        <v>41</v>
      </c>
      <c r="AA41" s="4">
        <f>ROUND( $AA$40 + $AA$6, $AA$7 - LOG( $AA$8 ))</f>
        <v>17</v>
      </c>
      <c r="AB41" s="4">
        <f>ROUND( $AB$40 + $AB$6, $AB$7 - LOG( $AB$8 ))</f>
        <v>53</v>
      </c>
      <c r="AC41" s="4">
        <f>ROUND( $AC$40 + $AC$6, $AC$7 - LOG( $AC$8 ))</f>
        <v>26</v>
      </c>
      <c r="AD41" s="4">
        <f>ROUND( $AD$40 + $AD$6, $AD$7 - LOG( $AD$8 ))</f>
        <v>660</v>
      </c>
      <c r="AE41" s="4">
        <f>ROUND( $AE$40 + $AE$6, $AE$7 - LOG( $AE$8 ))</f>
        <v>309</v>
      </c>
      <c r="AF41" s="4">
        <f>ROUND( $AF$40 + $AF$6, $AF$7 - LOG( $AF$8 ))</f>
        <v>600</v>
      </c>
      <c r="AG41" s="4">
        <f>ROUND( $AG$40 + $AG$6, $AG$7 - LOG( $AG$8 ))</f>
        <v>120</v>
      </c>
      <c r="AH41" s="4">
        <f>ROUND( $AH$40 + $AH$6, $AH$7 - LOG( $AH$8 ))</f>
        <v>75.599999999999994</v>
      </c>
      <c r="AI41" s="4">
        <f>ROUND( $AI$40 + $AI$6, $AI$7 - LOG( $AI$8 ))</f>
        <v>65</v>
      </c>
      <c r="AJ41" s="4">
        <f>ROUND( $AJ$40 + $AJ$6, $AJ$7 - LOG( $AJ$8 ))</f>
        <v>52</v>
      </c>
      <c r="AK41" s="4">
        <f>ROUND( $AK$40 + $AK$6, $AK$7 - LOG( $AK$8 ))</f>
        <v>20.3</v>
      </c>
      <c r="AL41" s="4">
        <f>ROUND( $AL$40 + $AL$6, $AL$7 - LOG( $AL$8 ))</f>
        <v>1980</v>
      </c>
      <c r="AM41" s="4">
        <f>ROUND( $AM$40 + $AM$6, $AM$7 - LOG( $AM$8 ))</f>
        <v>920</v>
      </c>
      <c r="AN41" s="4">
        <f>ROUND( $AN$40 + $AN$6, $AN$7 - LOG( $AN$8 ))</f>
        <v>420</v>
      </c>
      <c r="AO41" s="4">
        <f>ROUND( $AO$40 + $AO$6, $AO$7 - LOG( $AO$8 ))</f>
        <v>90</v>
      </c>
    </row>
    <row r="42" spans="2:41" x14ac:dyDescent="0.25">
      <c r="B42" s="4">
        <f>ROUND( $B$41 + $B$6, $B$7 - LOG( $B$8 ))</f>
        <v>8358</v>
      </c>
      <c r="C42" s="4">
        <f>ROUND( $C$41 + $C$6, $C$7 - LOG( $C$8 ))</f>
        <v>5318</v>
      </c>
      <c r="D42" s="4">
        <f>ROUND( $D$41 + $D$6, $D$7 - LOG( $D$8 ))</f>
        <v>6254</v>
      </c>
      <c r="E42" s="4">
        <f>ROUND( $E$41 + $E$6, $E$7 - LOG( $E$8 ))</f>
        <v>4623</v>
      </c>
      <c r="F42" s="4">
        <f>ROUND( $F$41 + $F$6, $F$7 - LOG( $F$8 ))</f>
        <v>0</v>
      </c>
      <c r="G42" s="4">
        <f>ROUND( $G$41 + $G$6, $G$7 - LOG( $G$8 ))</f>
        <v>0</v>
      </c>
      <c r="H42" s="4">
        <f>ROUND( $H$41 + $H$6, $H$7 - LOG( $H$8 ))</f>
        <v>0</v>
      </c>
      <c r="I42" s="4">
        <f>ROUND( $I$41 + $I$6, $I$7 - LOG( $I$8 ))</f>
        <v>0</v>
      </c>
      <c r="J42" s="4">
        <f>ROUND( $J$41 + $J$6, $J$7 - LOG( $J$8 ))</f>
        <v>71.3</v>
      </c>
      <c r="K42" s="4">
        <f>ROUND( $K$41 + $K$6, $K$7 - LOG( $K$8 ))</f>
        <v>68.099999999999994</v>
      </c>
      <c r="L42" s="4">
        <f>ROUND( $L$41 + $L$6, $L$7 - LOG( $L$8 ))</f>
        <v>37.200000000000003</v>
      </c>
      <c r="M42" s="4">
        <f>ROUND( $M$41 + $M$6, $M$7 - LOG( $M$8 ))</f>
        <v>15.5</v>
      </c>
      <c r="N42" s="4">
        <f>ROUND( $N$41 + $N$6, $N$7 - LOG( $N$8 ))</f>
        <v>2.2210000000000001</v>
      </c>
      <c r="O42" s="4">
        <f>ROUND( $O$41 + $O$6, $O$7 - LOG( $O$8 ))</f>
        <v>1.52</v>
      </c>
      <c r="P42" s="4">
        <f>ROUND( $P$41 + $P$6, $P$7 - LOG( $P$8 ))</f>
        <v>1.82</v>
      </c>
      <c r="Q42" s="4">
        <f>ROUND( $Q$41 + $Q$6, $Q$7 - LOG( $Q$8 ))</f>
        <v>1.1763999999999999</v>
      </c>
      <c r="R42" s="4">
        <f>ROUND( $R$41 + $R$6, $R$7 - LOG( $R$8 ))</f>
        <v>10695</v>
      </c>
      <c r="S42" s="4">
        <f>ROUND( $S$41 + $S$6, $S$7 - LOG( $S$8 ))</f>
        <v>13620</v>
      </c>
      <c r="T42" s="4">
        <f>ROUND( $T$41 + $T$6, $T$7 - LOG( $T$8 ))</f>
        <v>14880</v>
      </c>
      <c r="U42" s="4">
        <f>ROUND( $U$41 + $U$6, $U$7 - LOG( $U$8 ))</f>
        <v>17050</v>
      </c>
      <c r="V42" s="4">
        <f>ROUND( $V$41 + $V$6, $V$7 - LOG( $V$8 ))</f>
        <v>10895</v>
      </c>
      <c r="W42" s="4">
        <f>ROUND( $W$41 + $W$6, $W$7 - LOG( $W$8 ))</f>
        <v>14020</v>
      </c>
      <c r="X42" s="4">
        <f>ROUND( $X$41 + $X$6, $X$7 - LOG( $X$8 ))</f>
        <v>15880</v>
      </c>
      <c r="Y42" s="4">
        <f>ROUND( $Y$41 + $Y$6, $Y$7 - LOG( $Y$8 ))</f>
        <v>19550</v>
      </c>
      <c r="Z42" s="4">
        <f>ROUND( $Z$41 + $Z$6, $Z$7 - LOG( $Z$8 ))</f>
        <v>42.3</v>
      </c>
      <c r="AA42" s="4">
        <f>ROUND( $AA$41 + $AA$6, $AA$7 - LOG( $AA$8 ))</f>
        <v>17.5</v>
      </c>
      <c r="AB42" s="4">
        <f>ROUND( $AB$41 + $AB$6, $AB$7 - LOG( $AB$8 ))</f>
        <v>54.7</v>
      </c>
      <c r="AC42" s="4">
        <f>ROUND( $AC$41 + $AC$6, $AC$7 - LOG( $AC$8 ))</f>
        <v>26.8</v>
      </c>
      <c r="AD42" s="4">
        <f>ROUND( $AD$41 + $AD$6, $AD$7 - LOG( $AD$8 ))</f>
        <v>682</v>
      </c>
      <c r="AE42" s="4">
        <f>ROUND( $AE$41 + $AE$6, $AE$7 - LOG( $AE$8 ))</f>
        <v>319</v>
      </c>
      <c r="AF42" s="4">
        <f>ROUND( $AF$41 + $AF$6, $AF$7 - LOG( $AF$8 ))</f>
        <v>620</v>
      </c>
      <c r="AG42" s="4">
        <f>ROUND( $AG$41 + $AG$6, $AG$7 - LOG( $AG$8 ))</f>
        <v>124</v>
      </c>
      <c r="AH42" s="4">
        <f>ROUND( $AH$41 + $AH$6, $AH$7 - LOG( $AH$8 ))</f>
        <v>77.400000000000006</v>
      </c>
      <c r="AI42" s="4">
        <f>ROUND( $AI$41 + $AI$6, $AI$7 - LOG( $AI$8 ))</f>
        <v>67.2</v>
      </c>
      <c r="AJ42" s="4">
        <f>ROUND( $AJ$41 + $AJ$6, $AJ$7 - LOG( $AJ$8 ))</f>
        <v>53.7</v>
      </c>
      <c r="AK42" s="4">
        <f>ROUND( $AK$41 + $AK$6, $AK$7 - LOG( $AK$8 ))</f>
        <v>20.9</v>
      </c>
      <c r="AL42" s="4">
        <f>ROUND( $AL$41 + $AL$6, $AL$7 - LOG( $AL$8 ))</f>
        <v>2046</v>
      </c>
      <c r="AM42" s="4">
        <f>ROUND( $AM$41 + $AM$6, $AM$7 - LOG( $AM$8 ))</f>
        <v>951</v>
      </c>
      <c r="AN42" s="4">
        <f>ROUND( $AN$41 + $AN$6, $AN$7 - LOG( $AN$8 ))</f>
        <v>434</v>
      </c>
      <c r="AO42" s="4">
        <f>ROUND( $AO$41 + $AO$6, $AO$7 - LOG( $AO$8 ))</f>
        <v>93</v>
      </c>
    </row>
    <row r="43" spans="2:41" x14ac:dyDescent="0.25">
      <c r="B43" s="4">
        <f>ROUND( $B$42 + $B$6, $B$7 - LOG( $B$8 ))</f>
        <v>8576</v>
      </c>
      <c r="C43" s="4">
        <f>ROUND( $C$42 + $C$6, $C$7 - LOG( $C$8 ))</f>
        <v>5405</v>
      </c>
      <c r="D43" s="4">
        <f>ROUND( $D$42 + $D$6, $D$7 - LOG( $D$8 ))</f>
        <v>6388</v>
      </c>
      <c r="E43" s="4">
        <f>ROUND( $E$42 + $E$6, $E$7 - LOG( $E$8 ))</f>
        <v>4656</v>
      </c>
      <c r="F43" s="4">
        <f>ROUND( $F$42 + $F$6, $F$7 - LOG( $F$8 ))</f>
        <v>0</v>
      </c>
      <c r="G43" s="4">
        <f>ROUND( $G$42 + $G$6, $G$7 - LOG( $G$8 ))</f>
        <v>0</v>
      </c>
      <c r="H43" s="4">
        <f>ROUND( $H$42 + $H$6, $H$7 - LOG( $H$8 ))</f>
        <v>0</v>
      </c>
      <c r="I43" s="4">
        <f>ROUND( $I$42 + $I$6, $I$7 - LOG( $I$8 ))</f>
        <v>0</v>
      </c>
      <c r="J43" s="4">
        <f>ROUND( $J$42 + $J$6, $J$7 - LOG( $J$8 ))</f>
        <v>73.599999999999994</v>
      </c>
      <c r="K43" s="4">
        <f>ROUND( $K$42 + $K$6, $K$7 - LOG( $K$8 ))</f>
        <v>70.2</v>
      </c>
      <c r="L43" s="4">
        <f>ROUND( $L$42 + $L$6, $L$7 - LOG( $L$8 ))</f>
        <v>38.4</v>
      </c>
      <c r="M43" s="4">
        <f>ROUND( $M$42 + $M$6, $M$7 - LOG( $M$8 ))</f>
        <v>16</v>
      </c>
      <c r="N43" s="4">
        <f>ROUND( $N$42 + $N$6, $N$7 - LOG( $N$8 ))</f>
        <v>2.2789999999999999</v>
      </c>
      <c r="O43" s="4">
        <f>ROUND( $O$42 + $O$6, $O$7 - LOG( $O$8 ))</f>
        <v>1.5449999999999999</v>
      </c>
      <c r="P43" s="4">
        <f>ROUND( $P$42 + $P$6, $P$7 - LOG( $P$8 ))</f>
        <v>1.859</v>
      </c>
      <c r="Q43" s="4">
        <f>ROUND( $Q$42 + $Q$6, $Q$7 - LOG( $Q$8 ))</f>
        <v>1.1848000000000001</v>
      </c>
      <c r="R43" s="4">
        <f>ROUND( $R$42 + $R$6, $R$7 - LOG( $R$8 ))</f>
        <v>11040</v>
      </c>
      <c r="S43" s="4">
        <f>ROUND( $S$42 + $S$6, $S$7 - LOG( $S$8 ))</f>
        <v>14040</v>
      </c>
      <c r="T43" s="4">
        <f>ROUND( $T$42 + $T$6, $T$7 - LOG( $T$8 ))</f>
        <v>15360</v>
      </c>
      <c r="U43" s="4">
        <f>ROUND( $U$42 + $U$6, $U$7 - LOG( $U$8 ))</f>
        <v>17600</v>
      </c>
      <c r="V43" s="4">
        <f>ROUND( $V$42 + $V$6, $V$7 - LOG( $V$8 ))</f>
        <v>11240</v>
      </c>
      <c r="W43" s="4">
        <f>ROUND( $W$42 + $W$6, $W$7 - LOG( $W$8 ))</f>
        <v>14440</v>
      </c>
      <c r="X43" s="4">
        <f>ROUND( $X$42 + $X$6, $X$7 - LOG( $X$8 ))</f>
        <v>16360</v>
      </c>
      <c r="Y43" s="4">
        <f>ROUND( $Y$42 + $Y$6, $Y$7 - LOG( $Y$8 ))</f>
        <v>20100</v>
      </c>
      <c r="Z43" s="4">
        <f>ROUND( $Z$42 + $Z$6, $Z$7 - LOG( $Z$8 ))</f>
        <v>43.6</v>
      </c>
      <c r="AA43" s="4">
        <f>ROUND( $AA$42 + $AA$6, $AA$7 - LOG( $AA$8 ))</f>
        <v>18</v>
      </c>
      <c r="AB43" s="4">
        <f>ROUND( $AB$42 + $AB$6, $AB$7 - LOG( $AB$8 ))</f>
        <v>56.4</v>
      </c>
      <c r="AC43" s="4">
        <f>ROUND( $AC$42 + $AC$6, $AC$7 - LOG( $AC$8 ))</f>
        <v>27.6</v>
      </c>
      <c r="AD43" s="4">
        <f>ROUND( $AD$42 + $AD$6, $AD$7 - LOG( $AD$8 ))</f>
        <v>704</v>
      </c>
      <c r="AE43" s="4">
        <f>ROUND( $AE$42 + $AE$6, $AE$7 - LOG( $AE$8 ))</f>
        <v>329</v>
      </c>
      <c r="AF43" s="4">
        <f>ROUND( $AF$42 + $AF$6, $AF$7 - LOG( $AF$8 ))</f>
        <v>640</v>
      </c>
      <c r="AG43" s="4">
        <f>ROUND( $AG$42 + $AG$6, $AG$7 - LOG( $AG$8 ))</f>
        <v>128</v>
      </c>
      <c r="AH43" s="4">
        <f>ROUND( $AH$42 + $AH$6, $AH$7 - LOG( $AH$8 ))</f>
        <v>79.2</v>
      </c>
      <c r="AI43" s="4">
        <f>ROUND( $AI$42 + $AI$6, $AI$7 - LOG( $AI$8 ))</f>
        <v>69.400000000000006</v>
      </c>
      <c r="AJ43" s="4">
        <f>ROUND( $AJ$42 + $AJ$6, $AJ$7 - LOG( $AJ$8 ))</f>
        <v>55.4</v>
      </c>
      <c r="AK43" s="4">
        <f>ROUND( $AK$42 + $AK$6, $AK$7 - LOG( $AK$8 ))</f>
        <v>21.5</v>
      </c>
      <c r="AL43" s="4">
        <f>ROUND( $AL$42 + $AL$6, $AL$7 - LOG( $AL$8 ))</f>
        <v>2112</v>
      </c>
      <c r="AM43" s="4">
        <f>ROUND( $AM$42 + $AM$6, $AM$7 - LOG( $AM$8 ))</f>
        <v>982</v>
      </c>
      <c r="AN43" s="4">
        <f>ROUND( $AN$42 + $AN$6, $AN$7 - LOG( $AN$8 ))</f>
        <v>448</v>
      </c>
      <c r="AO43" s="4">
        <f>ROUND( $AO$42 + $AO$6, $AO$7 - LOG( $AO$8 ))</f>
        <v>96</v>
      </c>
    </row>
    <row r="44" spans="2:41" x14ac:dyDescent="0.25">
      <c r="B44" s="4">
        <f>ROUND( $B$43 + $B$6, $B$7 - LOG( $B$8 ))</f>
        <v>8794</v>
      </c>
      <c r="C44" s="4">
        <f>ROUND( $C$43 + $C$6, $C$7 - LOG( $C$8 ))</f>
        <v>5492</v>
      </c>
      <c r="D44" s="4">
        <f>ROUND( $D$43 + $D$6, $D$7 - LOG( $D$8 ))</f>
        <v>6522</v>
      </c>
      <c r="E44" s="4">
        <f>ROUND( $E$43 + $E$6, $E$7 - LOG( $E$8 ))</f>
        <v>4689</v>
      </c>
      <c r="F44" s="4">
        <f>ROUND( $F$43 + $F$6, $F$7 - LOG( $F$8 ))</f>
        <v>0</v>
      </c>
      <c r="G44" s="4">
        <f>ROUND( $G$43 + $G$6, $G$7 - LOG( $G$8 ))</f>
        <v>0</v>
      </c>
      <c r="H44" s="4">
        <f>ROUND( $H$43 + $H$6, $H$7 - LOG( $H$8 ))</f>
        <v>0</v>
      </c>
      <c r="I44" s="4">
        <f>ROUND( $I$43 + $I$6, $I$7 - LOG( $I$8 ))</f>
        <v>0</v>
      </c>
      <c r="J44" s="4">
        <f>ROUND( $J$43 + $J$6, $J$7 - LOG( $J$8 ))</f>
        <v>75.900000000000006</v>
      </c>
      <c r="K44" s="4">
        <f>ROUND( $K$43 + $K$6, $K$7 - LOG( $K$8 ))</f>
        <v>72.3</v>
      </c>
      <c r="L44" s="4">
        <f>ROUND( $L$43 + $L$6, $L$7 - LOG( $L$8 ))</f>
        <v>39.6</v>
      </c>
      <c r="M44" s="4">
        <f>ROUND( $M$43 + $M$6, $M$7 - LOG( $M$8 ))</f>
        <v>16.5</v>
      </c>
      <c r="N44" s="4">
        <f>ROUND( $N$43 + $N$6, $N$7 - LOG( $N$8 ))</f>
        <v>2.3370000000000002</v>
      </c>
      <c r="O44" s="4">
        <f>ROUND( $O$43 + $O$6, $O$7 - LOG( $O$8 ))</f>
        <v>1.57</v>
      </c>
      <c r="P44" s="4">
        <f>ROUND( $P$43 + $P$6, $P$7 - LOG( $P$8 ))</f>
        <v>1.8979999999999999</v>
      </c>
      <c r="Q44" s="4">
        <f>ROUND( $Q$43 + $Q$6, $Q$7 - LOG( $Q$8 ))</f>
        <v>1.1932</v>
      </c>
      <c r="R44" s="4">
        <f>ROUND( $R$43 + $R$6, $R$7 - LOG( $R$8 ))</f>
        <v>11385</v>
      </c>
      <c r="S44" s="4">
        <f>ROUND( $S$43 + $S$6, $S$7 - LOG( $S$8 ))</f>
        <v>14460</v>
      </c>
      <c r="T44" s="4">
        <f>ROUND( $T$43 + $T$6, $T$7 - LOG( $T$8 ))</f>
        <v>15840</v>
      </c>
      <c r="U44" s="4">
        <f>ROUND( $U$43 + $U$6, $U$7 - LOG( $U$8 ))</f>
        <v>18150</v>
      </c>
      <c r="V44" s="4">
        <f>ROUND( $V$43 + $V$6, $V$7 - LOG( $V$8 ))</f>
        <v>11585</v>
      </c>
      <c r="W44" s="4">
        <f>ROUND( $W$43 + $W$6, $W$7 - LOG( $W$8 ))</f>
        <v>14860</v>
      </c>
      <c r="X44" s="4">
        <f>ROUND( $X$43 + $X$6, $X$7 - LOG( $X$8 ))</f>
        <v>16840</v>
      </c>
      <c r="Y44" s="4">
        <f>ROUND( $Y$43 + $Y$6, $Y$7 - LOG( $Y$8 ))</f>
        <v>20650</v>
      </c>
      <c r="Z44" s="4">
        <f>ROUND( $Z$43 + $Z$6, $Z$7 - LOG( $Z$8 ))</f>
        <v>44.9</v>
      </c>
      <c r="AA44" s="4">
        <f>ROUND( $AA$43 + $AA$6, $AA$7 - LOG( $AA$8 ))</f>
        <v>18.5</v>
      </c>
      <c r="AB44" s="4">
        <f>ROUND( $AB$43 + $AB$6, $AB$7 - LOG( $AB$8 ))</f>
        <v>58.1</v>
      </c>
      <c r="AC44" s="4">
        <f>ROUND( $AC$43 + $AC$6, $AC$7 - LOG( $AC$8 ))</f>
        <v>28.4</v>
      </c>
      <c r="AD44" s="4">
        <f>ROUND( $AD$43 + $AD$6, $AD$7 - LOG( $AD$8 ))</f>
        <v>726</v>
      </c>
      <c r="AE44" s="4">
        <f>ROUND( $AE$43 + $AE$6, $AE$7 - LOG( $AE$8 ))</f>
        <v>339</v>
      </c>
      <c r="AF44" s="4">
        <f>ROUND( $AF$43 + $AF$6, $AF$7 - LOG( $AF$8 ))</f>
        <v>660</v>
      </c>
      <c r="AG44" s="4">
        <f>ROUND( $AG$43 + $AG$6, $AG$7 - LOG( $AG$8 ))</f>
        <v>132</v>
      </c>
      <c r="AH44" s="4">
        <f>ROUND( $AH$43 + $AH$6, $AH$7 - LOG( $AH$8 ))</f>
        <v>81</v>
      </c>
      <c r="AI44" s="4">
        <f>ROUND( $AI$43 + $AI$6, $AI$7 - LOG( $AI$8 ))</f>
        <v>71.599999999999994</v>
      </c>
      <c r="AJ44" s="4">
        <f>ROUND( $AJ$43 + $AJ$6, $AJ$7 - LOG( $AJ$8 ))</f>
        <v>57.1</v>
      </c>
      <c r="AK44" s="4">
        <f>ROUND( $AK$43 + $AK$6, $AK$7 - LOG( $AK$8 ))</f>
        <v>22.1</v>
      </c>
      <c r="AL44" s="4">
        <f>ROUND( $AL$43 + $AL$6, $AL$7 - LOG( $AL$8 ))</f>
        <v>2178</v>
      </c>
      <c r="AM44" s="4">
        <f>ROUND( $AM$43 + $AM$6, $AM$7 - LOG( $AM$8 ))</f>
        <v>1013</v>
      </c>
      <c r="AN44" s="4">
        <f>ROUND( $AN$43 + $AN$6, $AN$7 - LOG( $AN$8 ))</f>
        <v>462</v>
      </c>
      <c r="AO44" s="4">
        <f>ROUND( $AO$43 + $AO$6, $AO$7 - LOG( $AO$8 ))</f>
        <v>99</v>
      </c>
    </row>
    <row r="45" spans="2:41" x14ac:dyDescent="0.25">
      <c r="B45" s="4">
        <f>ROUND( $B$44 + $B$6, $B$7 - LOG( $B$8 ))</f>
        <v>9012</v>
      </c>
      <c r="C45" s="4">
        <f>ROUND( $C$44 + $C$6, $C$7 - LOG( $C$8 ))</f>
        <v>5579</v>
      </c>
      <c r="D45" s="4">
        <f>ROUND( $D$44 + $D$6, $D$7 - LOG( $D$8 ))</f>
        <v>6656</v>
      </c>
      <c r="E45" s="4">
        <f>ROUND( $E$44 + $E$6, $E$7 - LOG( $E$8 ))</f>
        <v>4722</v>
      </c>
      <c r="F45" s="4">
        <f>ROUND( $F$44 + $F$6, $F$7 - LOG( $F$8 ))</f>
        <v>0</v>
      </c>
      <c r="G45" s="4">
        <f>ROUND( $G$44 + $G$6, $G$7 - LOG( $G$8 ))</f>
        <v>0</v>
      </c>
      <c r="H45" s="4">
        <f>ROUND( $H$44 + $H$6, $H$7 - LOG( $H$8 ))</f>
        <v>0</v>
      </c>
      <c r="I45" s="4">
        <f>ROUND( $I$44 + $I$6, $I$7 - LOG( $I$8 ))</f>
        <v>0</v>
      </c>
      <c r="J45" s="4">
        <f>ROUND( $J$44 + $J$6, $J$7 - LOG( $J$8 ))</f>
        <v>78.2</v>
      </c>
      <c r="K45" s="4">
        <f>ROUND( $K$44 + $K$6, $K$7 - LOG( $K$8 ))</f>
        <v>74.400000000000006</v>
      </c>
      <c r="L45" s="4">
        <f>ROUND( $L$44 + $L$6, $L$7 - LOG( $L$8 ))</f>
        <v>40.799999999999997</v>
      </c>
      <c r="M45" s="4">
        <f>ROUND( $M$44 + $M$6, $M$7 - LOG( $M$8 ))</f>
        <v>17</v>
      </c>
      <c r="N45" s="4">
        <f>ROUND( $N$44 + $N$6, $N$7 - LOG( $N$8 ))</f>
        <v>2.395</v>
      </c>
      <c r="O45" s="4">
        <f>ROUND( $O$44 + $O$6, $O$7 - LOG( $O$8 ))</f>
        <v>1.595</v>
      </c>
      <c r="P45" s="4">
        <f>ROUND( $P$44 + $P$6, $P$7 - LOG( $P$8 ))</f>
        <v>1.9370000000000001</v>
      </c>
      <c r="Q45" s="4">
        <f>ROUND( $Q$44 + $Q$6, $Q$7 - LOG( $Q$8 ))</f>
        <v>1.2016</v>
      </c>
      <c r="R45" s="4">
        <f>ROUND( $R$44 + $R$6, $R$7 - LOG( $R$8 ))</f>
        <v>11730</v>
      </c>
      <c r="S45" s="4">
        <f>ROUND( $S$44 + $S$6, $S$7 - LOG( $S$8 ))</f>
        <v>14880</v>
      </c>
      <c r="T45" s="4">
        <f>ROUND( $T$44 + $T$6, $T$7 - LOG( $T$8 ))</f>
        <v>16320</v>
      </c>
      <c r="U45" s="4">
        <f>ROUND( $U$44 + $U$6, $U$7 - LOG( $U$8 ))</f>
        <v>18700</v>
      </c>
      <c r="V45" s="4">
        <f>ROUND( $V$44 + $V$6, $V$7 - LOG( $V$8 ))</f>
        <v>11930</v>
      </c>
      <c r="W45" s="4">
        <f>ROUND( $W$44 + $W$6, $W$7 - LOG( $W$8 ))</f>
        <v>15280</v>
      </c>
      <c r="X45" s="4">
        <f>ROUND( $X$44 + $X$6, $X$7 - LOG( $X$8 ))</f>
        <v>17320</v>
      </c>
      <c r="Y45" s="4">
        <f>ROUND( $Y$44 + $Y$6, $Y$7 - LOG( $Y$8 ))</f>
        <v>21200</v>
      </c>
      <c r="Z45" s="4">
        <f>ROUND( $Z$44 + $Z$6, $Z$7 - LOG( $Z$8 ))</f>
        <v>46.2</v>
      </c>
      <c r="AA45" s="4">
        <f>ROUND( $AA$44 + $AA$6, $AA$7 - LOG( $AA$8 ))</f>
        <v>19</v>
      </c>
      <c r="AB45" s="4">
        <f>ROUND( $AB$44 + $AB$6, $AB$7 - LOG( $AB$8 ))</f>
        <v>59.8</v>
      </c>
      <c r="AC45" s="4">
        <f>ROUND( $AC$44 + $AC$6, $AC$7 - LOG( $AC$8 ))</f>
        <v>29.2</v>
      </c>
      <c r="AD45" s="4">
        <f>ROUND( $AD$44 + $AD$6, $AD$7 - LOG( $AD$8 ))</f>
        <v>748</v>
      </c>
      <c r="AE45" s="4">
        <f>ROUND( $AE$44 + $AE$6, $AE$7 - LOG( $AE$8 ))</f>
        <v>349</v>
      </c>
      <c r="AF45" s="4">
        <f>ROUND( $AF$44 + $AF$6, $AF$7 - LOG( $AF$8 ))</f>
        <v>680</v>
      </c>
      <c r="AG45" s="4">
        <f>ROUND( $AG$44 + $AG$6, $AG$7 - LOG( $AG$8 ))</f>
        <v>136</v>
      </c>
      <c r="AH45" s="4">
        <f>ROUND( $AH$44 + $AH$6, $AH$7 - LOG( $AH$8 ))</f>
        <v>82.8</v>
      </c>
      <c r="AI45" s="4">
        <f>ROUND( $AI$44 + $AI$6, $AI$7 - LOG( $AI$8 ))</f>
        <v>73.8</v>
      </c>
      <c r="AJ45" s="4">
        <f>ROUND( $AJ$44 + $AJ$6, $AJ$7 - LOG( $AJ$8 ))</f>
        <v>58.8</v>
      </c>
      <c r="AK45" s="4">
        <f>ROUND( $AK$44 + $AK$6, $AK$7 - LOG( $AK$8 ))</f>
        <v>22.7</v>
      </c>
      <c r="AL45" s="4">
        <f>ROUND( $AL$44 + $AL$6, $AL$7 - LOG( $AL$8 ))</f>
        <v>2244</v>
      </c>
      <c r="AM45" s="4">
        <f>ROUND( $AM$44 + $AM$6, $AM$7 - LOG( $AM$8 ))</f>
        <v>1044</v>
      </c>
      <c r="AN45" s="4">
        <f>ROUND( $AN$44 + $AN$6, $AN$7 - LOG( $AN$8 ))</f>
        <v>476</v>
      </c>
      <c r="AO45" s="4">
        <f>ROUND( $AO$44 + $AO$6, $AO$7 - LOG( $AO$8 ))</f>
        <v>102</v>
      </c>
    </row>
    <row r="46" spans="2:41" x14ac:dyDescent="0.25">
      <c r="B46" s="4">
        <f>ROUND( $B$45 + $B$6, $B$7 - LOG( $B$8 ))</f>
        <v>9230</v>
      </c>
      <c r="C46" s="4">
        <f>ROUND( $C$45 + $C$6, $C$7 - LOG( $C$8 ))</f>
        <v>5666</v>
      </c>
      <c r="D46" s="4">
        <f>ROUND( $D$45 + $D$6, $D$7 - LOG( $D$8 ))</f>
        <v>6790</v>
      </c>
      <c r="E46" s="4">
        <f>ROUND( $E$45 + $E$6, $E$7 - LOG( $E$8 ))</f>
        <v>4755</v>
      </c>
      <c r="F46" s="4">
        <f>ROUND( $F$45 + $F$6, $F$7 - LOG( $F$8 ))</f>
        <v>0</v>
      </c>
      <c r="G46" s="4">
        <f>ROUND( $G$45 + $G$6, $G$7 - LOG( $G$8 ))</f>
        <v>0</v>
      </c>
      <c r="H46" s="4">
        <f>ROUND( $H$45 + $H$6, $H$7 - LOG( $H$8 ))</f>
        <v>0</v>
      </c>
      <c r="I46" s="4">
        <f>ROUND( $I$45 + $I$6, $I$7 - LOG( $I$8 ))</f>
        <v>0</v>
      </c>
      <c r="J46" s="4">
        <f>ROUND( $J$45 + $J$6, $J$7 - LOG( $J$8 ))</f>
        <v>80.5</v>
      </c>
      <c r="K46" s="4">
        <f>ROUND( $K$45 + $K$6, $K$7 - LOG( $K$8 ))</f>
        <v>76.5</v>
      </c>
      <c r="L46" s="4">
        <f>ROUND( $L$45 + $L$6, $L$7 - LOG( $L$8 ))</f>
        <v>42</v>
      </c>
      <c r="M46" s="4">
        <f>ROUND( $M$45 + $M$6, $M$7 - LOG( $M$8 ))</f>
        <v>17.5</v>
      </c>
      <c r="N46" s="4">
        <f>ROUND( $N$45 + $N$6, $N$7 - LOG( $N$8 ))</f>
        <v>2.4529999999999998</v>
      </c>
      <c r="O46" s="4">
        <f>ROUND( $O$45 + $O$6, $O$7 - LOG( $O$8 ))</f>
        <v>1.62</v>
      </c>
      <c r="P46" s="4">
        <f>ROUND( $P$45 + $P$6, $P$7 - LOG( $P$8 ))</f>
        <v>1.976</v>
      </c>
      <c r="Q46" s="4">
        <f>ROUND( $Q$45 + $Q$6, $Q$7 - LOG( $Q$8 ))</f>
        <v>1.21</v>
      </c>
      <c r="R46" s="4">
        <f>ROUND( $R$45 + $R$6, $R$7 - LOG( $R$8 ))</f>
        <v>12075</v>
      </c>
      <c r="S46" s="4">
        <f>ROUND( $S$45 + $S$6, $S$7 - LOG( $S$8 ))</f>
        <v>15300</v>
      </c>
      <c r="T46" s="4">
        <f>ROUND( $T$45 + $T$6, $T$7 - LOG( $T$8 ))</f>
        <v>16800</v>
      </c>
      <c r="U46" s="4">
        <f>ROUND( $U$45 + $U$6, $U$7 - LOG( $U$8 ))</f>
        <v>19250</v>
      </c>
      <c r="V46" s="4">
        <f>ROUND( $V$45 + $V$6, $V$7 - LOG( $V$8 ))</f>
        <v>12275</v>
      </c>
      <c r="W46" s="4">
        <f>ROUND( $W$45 + $W$6, $W$7 - LOG( $W$8 ))</f>
        <v>15700</v>
      </c>
      <c r="X46" s="4">
        <f>ROUND( $X$45 + $X$6, $X$7 - LOG( $X$8 ))</f>
        <v>17800</v>
      </c>
      <c r="Y46" s="4">
        <f>ROUND( $Y$45 + $Y$6, $Y$7 - LOG( $Y$8 ))</f>
        <v>21750</v>
      </c>
      <c r="Z46" s="4">
        <f>ROUND( $Z$45 + $Z$6, $Z$7 - LOG( $Z$8 ))</f>
        <v>47.5</v>
      </c>
      <c r="AA46" s="4">
        <f>ROUND( $AA$45 + $AA$6, $AA$7 - LOG( $AA$8 ))</f>
        <v>19.5</v>
      </c>
      <c r="AB46" s="4">
        <f>ROUND( $AB$45 + $AB$6, $AB$7 - LOG( $AB$8 ))</f>
        <v>61.5</v>
      </c>
      <c r="AC46" s="4">
        <f>ROUND( $AC$45 + $AC$6, $AC$7 - LOG( $AC$8 ))</f>
        <v>30</v>
      </c>
      <c r="AD46" s="4">
        <f>ROUND( $AD$45 + $AD$6, $AD$7 - LOG( $AD$8 ))</f>
        <v>770</v>
      </c>
      <c r="AE46" s="4">
        <f>ROUND( $AE$45 + $AE$6, $AE$7 - LOG( $AE$8 ))</f>
        <v>359</v>
      </c>
      <c r="AF46" s="4">
        <f>ROUND( $AF$45 + $AF$6, $AF$7 - LOG( $AF$8 ))</f>
        <v>700</v>
      </c>
      <c r="AG46" s="4">
        <f>ROUND( $AG$45 + $AG$6, $AG$7 - LOG( $AG$8 ))</f>
        <v>140</v>
      </c>
      <c r="AH46" s="4">
        <f>ROUND( $AH$45 + $AH$6, $AH$7 - LOG( $AH$8 ))</f>
        <v>84.6</v>
      </c>
      <c r="AI46" s="4">
        <f>ROUND( $AI$45 + $AI$6, $AI$7 - LOG( $AI$8 ))</f>
        <v>76</v>
      </c>
      <c r="AJ46" s="4">
        <f>ROUND( $AJ$45 + $AJ$6, $AJ$7 - LOG( $AJ$8 ))</f>
        <v>60.5</v>
      </c>
      <c r="AK46" s="4">
        <f>ROUND( $AK$45 + $AK$6, $AK$7 - LOG( $AK$8 ))</f>
        <v>23.3</v>
      </c>
      <c r="AL46" s="4">
        <f>ROUND( $AL$45 + $AL$6, $AL$7 - LOG( $AL$8 ))</f>
        <v>2310</v>
      </c>
      <c r="AM46" s="4">
        <f>ROUND( $AM$45 + $AM$6, $AM$7 - LOG( $AM$8 ))</f>
        <v>1075</v>
      </c>
      <c r="AN46" s="4">
        <f>ROUND( $AN$45 + $AN$6, $AN$7 - LOG( $AN$8 ))</f>
        <v>490</v>
      </c>
      <c r="AO46" s="4">
        <f>ROUND( $AO$45 + $AO$6, $AO$7 - LOG( $AO$8 ))</f>
        <v>105</v>
      </c>
    </row>
    <row r="47" spans="2:41" x14ac:dyDescent="0.25">
      <c r="B47" s="4">
        <f>ROUND( $B$46 + $B$6, $B$7 - LOG( $B$8 ))</f>
        <v>9448</v>
      </c>
      <c r="C47" s="4">
        <f>ROUND( $C$46 + $C$6, $C$7 - LOG( $C$8 ))</f>
        <v>5753</v>
      </c>
      <c r="D47" s="4">
        <f>ROUND( $D$46 + $D$6, $D$7 - LOG( $D$8 ))</f>
        <v>6924</v>
      </c>
      <c r="E47" s="4">
        <f>ROUND( $E$46 + $E$6, $E$7 - LOG( $E$8 ))</f>
        <v>4788</v>
      </c>
      <c r="F47" s="4">
        <f>ROUND( $F$46 + $F$6, $F$7 - LOG( $F$8 ))</f>
        <v>0</v>
      </c>
      <c r="G47" s="4">
        <f>ROUND( $G$46 + $G$6, $G$7 - LOG( $G$8 ))</f>
        <v>0</v>
      </c>
      <c r="H47" s="4">
        <f>ROUND( $H$46 + $H$6, $H$7 - LOG( $H$8 ))</f>
        <v>0</v>
      </c>
      <c r="I47" s="4">
        <f>ROUND( $I$46 + $I$6, $I$7 - LOG( $I$8 ))</f>
        <v>0</v>
      </c>
      <c r="J47" s="4">
        <f>ROUND( $J$46 + $J$6, $J$7 - LOG( $J$8 ))</f>
        <v>82.8</v>
      </c>
      <c r="K47" s="4">
        <f>ROUND( $K$46 + $K$6, $K$7 - LOG( $K$8 ))</f>
        <v>78.599999999999994</v>
      </c>
      <c r="L47" s="4">
        <f>ROUND( $L$46 + $L$6, $L$7 - LOG( $L$8 ))</f>
        <v>43.2</v>
      </c>
      <c r="M47" s="4">
        <f>ROUND( $M$46 + $M$6, $M$7 - LOG( $M$8 ))</f>
        <v>18</v>
      </c>
      <c r="N47" s="4">
        <f>ROUND( $N$46 + $N$6, $N$7 - LOG( $N$8 ))</f>
        <v>2.5110000000000001</v>
      </c>
      <c r="O47" s="4">
        <f>ROUND( $O$46 + $O$6, $O$7 - LOG( $O$8 ))</f>
        <v>1.645</v>
      </c>
      <c r="P47" s="4">
        <f>ROUND( $P$46 + $P$6, $P$7 - LOG( $P$8 ))</f>
        <v>2.0150000000000001</v>
      </c>
      <c r="Q47" s="4">
        <f>ROUND( $Q$46 + $Q$6, $Q$7 - LOG( $Q$8 ))</f>
        <v>1.2183999999999999</v>
      </c>
      <c r="R47" s="4">
        <f>ROUND( $R$46 + $R$6, $R$7 - LOG( $R$8 ))</f>
        <v>12420</v>
      </c>
      <c r="S47" s="4">
        <f>ROUND( $S$46 + $S$6, $S$7 - LOG( $S$8 ))</f>
        <v>15720</v>
      </c>
      <c r="T47" s="4">
        <f>ROUND( $T$46 + $T$6, $T$7 - LOG( $T$8 ))</f>
        <v>17280</v>
      </c>
      <c r="U47" s="4">
        <f>ROUND( $U$46 + $U$6, $U$7 - LOG( $U$8 ))</f>
        <v>19800</v>
      </c>
      <c r="V47" s="4">
        <f>ROUND( $V$46 + $V$6, $V$7 - LOG( $V$8 ))</f>
        <v>12620</v>
      </c>
      <c r="W47" s="4">
        <f>ROUND( $W$46 + $W$6, $W$7 - LOG( $W$8 ))</f>
        <v>16120</v>
      </c>
      <c r="X47" s="4">
        <f>ROUND( $X$46 + $X$6, $X$7 - LOG( $X$8 ))</f>
        <v>18280</v>
      </c>
      <c r="Y47" s="4">
        <f>ROUND( $Y$46 + $Y$6, $Y$7 - LOG( $Y$8 ))</f>
        <v>22300</v>
      </c>
      <c r="Z47" s="4">
        <f>ROUND( $Z$46 + $Z$6, $Z$7 - LOG( $Z$8 ))</f>
        <v>48.8</v>
      </c>
      <c r="AA47" s="4">
        <f>ROUND( $AA$46 + $AA$6, $AA$7 - LOG( $AA$8 ))</f>
        <v>20</v>
      </c>
      <c r="AB47" s="4">
        <f>ROUND( $AB$46 + $AB$6, $AB$7 - LOG( $AB$8 ))</f>
        <v>63.2</v>
      </c>
      <c r="AC47" s="4">
        <f>ROUND( $AC$46 + $AC$6, $AC$7 - LOG( $AC$8 ))</f>
        <v>30.8</v>
      </c>
      <c r="AD47" s="4">
        <f>ROUND( $AD$46 + $AD$6, $AD$7 - LOG( $AD$8 ))</f>
        <v>792</v>
      </c>
      <c r="AE47" s="4">
        <f>ROUND( $AE$46 + $AE$6, $AE$7 - LOG( $AE$8 ))</f>
        <v>369</v>
      </c>
      <c r="AF47" s="4">
        <f>ROUND( $AF$46 + $AF$6, $AF$7 - LOG( $AF$8 ))</f>
        <v>720</v>
      </c>
      <c r="AG47" s="4">
        <f>ROUND( $AG$46 + $AG$6, $AG$7 - LOG( $AG$8 ))</f>
        <v>144</v>
      </c>
      <c r="AH47" s="4">
        <f>ROUND( $AH$46 + $AH$6, $AH$7 - LOG( $AH$8 ))</f>
        <v>86.4</v>
      </c>
      <c r="AI47" s="4">
        <f>ROUND( $AI$46 + $AI$6, $AI$7 - LOG( $AI$8 ))</f>
        <v>78.2</v>
      </c>
      <c r="AJ47" s="4">
        <f>ROUND( $AJ$46 + $AJ$6, $AJ$7 - LOG( $AJ$8 ))</f>
        <v>62.2</v>
      </c>
      <c r="AK47" s="4">
        <f>ROUND( $AK$46 + $AK$6, $AK$7 - LOG( $AK$8 ))</f>
        <v>23.9</v>
      </c>
      <c r="AL47" s="4">
        <f>ROUND( $AL$46 + $AL$6, $AL$7 - LOG( $AL$8 ))</f>
        <v>2376</v>
      </c>
      <c r="AM47" s="4">
        <f>ROUND( $AM$46 + $AM$6, $AM$7 - LOG( $AM$8 ))</f>
        <v>1106</v>
      </c>
      <c r="AN47" s="4">
        <f>ROUND( $AN$46 + $AN$6, $AN$7 - LOG( $AN$8 ))</f>
        <v>504</v>
      </c>
      <c r="AO47" s="4">
        <f>ROUND( $AO$46 + $AO$6, $AO$7 - LOG( $AO$8 ))</f>
        <v>108</v>
      </c>
    </row>
    <row r="48" spans="2:41" x14ac:dyDescent="0.25">
      <c r="B48" s="4">
        <f>ROUND( $B$47 + $B$6, $B$7 - LOG( $B$8 ))</f>
        <v>9666</v>
      </c>
      <c r="C48" s="4">
        <f>ROUND( $C$47 + $C$6, $C$7 - LOG( $C$8 ))</f>
        <v>5840</v>
      </c>
      <c r="D48" s="4">
        <f>ROUND( $D$47 + $D$6, $D$7 - LOG( $D$8 ))</f>
        <v>7058</v>
      </c>
      <c r="E48" s="4">
        <f>ROUND( $E$47 + $E$6, $E$7 - LOG( $E$8 ))</f>
        <v>4821</v>
      </c>
      <c r="F48" s="4">
        <f>ROUND( $F$47 + $F$6, $F$7 - LOG( $F$8 ))</f>
        <v>0</v>
      </c>
      <c r="G48" s="4">
        <f>ROUND( $G$47 + $G$6, $G$7 - LOG( $G$8 ))</f>
        <v>0</v>
      </c>
      <c r="H48" s="4">
        <f>ROUND( $H$47 + $H$6, $H$7 - LOG( $H$8 ))</f>
        <v>0</v>
      </c>
      <c r="I48" s="4">
        <f>ROUND( $I$47 + $I$6, $I$7 - LOG( $I$8 ))</f>
        <v>0</v>
      </c>
      <c r="J48" s="4">
        <f>ROUND( $J$47 + $J$6, $J$7 - LOG( $J$8 ))</f>
        <v>85.1</v>
      </c>
      <c r="K48" s="4">
        <f>ROUND( $K$47 + $K$6, $K$7 - LOG( $K$8 ))</f>
        <v>80.7</v>
      </c>
      <c r="L48" s="4">
        <f>ROUND( $L$47 + $L$6, $L$7 - LOG( $L$8 ))</f>
        <v>44.4</v>
      </c>
      <c r="M48" s="4">
        <f>ROUND( $M$47 + $M$6, $M$7 - LOG( $M$8 ))</f>
        <v>18.5</v>
      </c>
      <c r="N48" s="4">
        <f>ROUND( $N$47 + $N$6, $N$7 - LOG( $N$8 ))</f>
        <v>2.569</v>
      </c>
      <c r="O48" s="4">
        <f>ROUND( $O$47 + $O$6, $O$7 - LOG( $O$8 ))</f>
        <v>1.67</v>
      </c>
      <c r="P48" s="4">
        <f>ROUND( $P$47 + $P$6, $P$7 - LOG( $P$8 ))</f>
        <v>2.0539999999999998</v>
      </c>
      <c r="Q48" s="4">
        <f>ROUND( $Q$47 + $Q$6, $Q$7 - LOG( $Q$8 ))</f>
        <v>1.2267999999999999</v>
      </c>
      <c r="R48" s="4">
        <f>ROUND( $R$47 + $R$6, $R$7 - LOG( $R$8 ))</f>
        <v>12765</v>
      </c>
      <c r="S48" s="4">
        <f>ROUND( $S$47 + $S$6, $S$7 - LOG( $S$8 ))</f>
        <v>16140</v>
      </c>
      <c r="T48" s="4">
        <f>ROUND( $T$47 + $T$6, $T$7 - LOG( $T$8 ))</f>
        <v>17760</v>
      </c>
      <c r="U48" s="4">
        <f>ROUND( $U$47 + $U$6, $U$7 - LOG( $U$8 ))</f>
        <v>20350</v>
      </c>
      <c r="V48" s="4">
        <f>ROUND( $V$47 + $V$6, $V$7 - LOG( $V$8 ))</f>
        <v>12965</v>
      </c>
      <c r="W48" s="4">
        <f>ROUND( $W$47 + $W$6, $W$7 - LOG( $W$8 ))</f>
        <v>16540</v>
      </c>
      <c r="X48" s="4">
        <f>ROUND( $X$47 + $X$6, $X$7 - LOG( $X$8 ))</f>
        <v>18760</v>
      </c>
      <c r="Y48" s="4">
        <f>ROUND( $Y$47 + $Y$6, $Y$7 - LOG( $Y$8 ))</f>
        <v>22850</v>
      </c>
      <c r="Z48" s="4">
        <f>ROUND( $Z$47 + $Z$6, $Z$7 - LOG( $Z$8 ))</f>
        <v>50.1</v>
      </c>
      <c r="AA48" s="4">
        <f>ROUND( $AA$47 + $AA$6, $AA$7 - LOG( $AA$8 ))</f>
        <v>20.5</v>
      </c>
      <c r="AB48" s="4">
        <f>ROUND( $AB$47 + $AB$6, $AB$7 - LOG( $AB$8 ))</f>
        <v>64.900000000000006</v>
      </c>
      <c r="AC48" s="4">
        <f>ROUND( $AC$47 + $AC$6, $AC$7 - LOG( $AC$8 ))</f>
        <v>31.6</v>
      </c>
      <c r="AD48" s="4">
        <f>ROUND( $AD$47 + $AD$6, $AD$7 - LOG( $AD$8 ))</f>
        <v>814</v>
      </c>
      <c r="AE48" s="4">
        <f>ROUND( $AE$47 + $AE$6, $AE$7 - LOG( $AE$8 ))</f>
        <v>379</v>
      </c>
      <c r="AF48" s="4">
        <f>ROUND( $AF$47 + $AF$6, $AF$7 - LOG( $AF$8 ))</f>
        <v>740</v>
      </c>
      <c r="AG48" s="4">
        <f>ROUND( $AG$47 + $AG$6, $AG$7 - LOG( $AG$8 ))</f>
        <v>148</v>
      </c>
      <c r="AH48" s="4">
        <f>ROUND( $AH$47 + $AH$6, $AH$7 - LOG( $AH$8 ))</f>
        <v>88.2</v>
      </c>
      <c r="AI48" s="4">
        <f>ROUND( $AI$47 + $AI$6, $AI$7 - LOG( $AI$8 ))</f>
        <v>80.400000000000006</v>
      </c>
      <c r="AJ48" s="4">
        <f>ROUND( $AJ$47 + $AJ$6, $AJ$7 - LOG( $AJ$8 ))</f>
        <v>63.9</v>
      </c>
      <c r="AK48" s="4">
        <f>ROUND( $AK$47 + $AK$6, $AK$7 - LOG( $AK$8 ))</f>
        <v>24.5</v>
      </c>
      <c r="AL48" s="4">
        <f>ROUND( $AL$47 + $AL$6, $AL$7 - LOG( $AL$8 ))</f>
        <v>2442</v>
      </c>
      <c r="AM48" s="4">
        <f>ROUND( $AM$47 + $AM$6, $AM$7 - LOG( $AM$8 ))</f>
        <v>1137</v>
      </c>
      <c r="AN48" s="4">
        <f>ROUND( $AN$47 + $AN$6, $AN$7 - LOG( $AN$8 ))</f>
        <v>518</v>
      </c>
      <c r="AO48" s="4">
        <f>ROUND( $AO$47 + $AO$6, $AO$7 - LOG( $AO$8 ))</f>
        <v>111</v>
      </c>
    </row>
    <row r="49" spans="2:41" x14ac:dyDescent="0.25">
      <c r="B49" s="4">
        <f>ROUND( $B$48 + $B$6, $B$7 - LOG( $B$8 ))</f>
        <v>9884</v>
      </c>
      <c r="C49" s="4">
        <f>ROUND( $C$48 + $C$6, $C$7 - LOG( $C$8 ))</f>
        <v>5927</v>
      </c>
      <c r="D49" s="4">
        <f>ROUND( $D$48 + $D$6, $D$7 - LOG( $D$8 ))</f>
        <v>7192</v>
      </c>
      <c r="E49" s="4">
        <f>ROUND( $E$48 + $E$6, $E$7 - LOG( $E$8 ))</f>
        <v>4854</v>
      </c>
      <c r="F49" s="4">
        <f>ROUND( $F$48 + $F$6, $F$7 - LOG( $F$8 ))</f>
        <v>0</v>
      </c>
      <c r="G49" s="4">
        <f>ROUND( $G$48 + $G$6, $G$7 - LOG( $G$8 ))</f>
        <v>0</v>
      </c>
      <c r="H49" s="4">
        <f>ROUND( $H$48 + $H$6, $H$7 - LOG( $H$8 ))</f>
        <v>0</v>
      </c>
      <c r="I49" s="4">
        <f>ROUND( $I$48 + $I$6, $I$7 - LOG( $I$8 ))</f>
        <v>0</v>
      </c>
      <c r="J49" s="4">
        <f>ROUND( $J$48 + $J$6, $J$7 - LOG( $J$8 ))</f>
        <v>87.4</v>
      </c>
      <c r="K49" s="4">
        <f>ROUND( $K$48 + $K$6, $K$7 - LOG( $K$8 ))</f>
        <v>82.8</v>
      </c>
      <c r="L49" s="4">
        <f>ROUND( $L$48 + $L$6, $L$7 - LOG( $L$8 ))</f>
        <v>45.6</v>
      </c>
      <c r="M49" s="4">
        <f>ROUND( $M$48 + $M$6, $M$7 - LOG( $M$8 ))</f>
        <v>19</v>
      </c>
      <c r="N49" s="4">
        <f>ROUND( $N$48 + $N$6, $N$7 - LOG( $N$8 ))</f>
        <v>2.6269999999999998</v>
      </c>
      <c r="O49" s="4">
        <f>ROUND( $O$48 + $O$6, $O$7 - LOG( $O$8 ))</f>
        <v>1.6950000000000001</v>
      </c>
      <c r="P49" s="4">
        <f>ROUND( $P$48 + $P$6, $P$7 - LOG( $P$8 ))</f>
        <v>2.093</v>
      </c>
      <c r="Q49" s="4">
        <f>ROUND( $Q$48 + $Q$6, $Q$7 - LOG( $Q$8 ))</f>
        <v>1.2352000000000001</v>
      </c>
      <c r="R49" s="4">
        <f>ROUND( $R$48 + $R$6, $R$7 - LOG( $R$8 ))</f>
        <v>13110</v>
      </c>
      <c r="S49" s="4">
        <f>ROUND( $S$48 + $S$6, $S$7 - LOG( $S$8 ))</f>
        <v>16560</v>
      </c>
      <c r="T49" s="4">
        <f>ROUND( $T$48 + $T$6, $T$7 - LOG( $T$8 ))</f>
        <v>18240</v>
      </c>
      <c r="U49" s="4">
        <f>ROUND( $U$48 + $U$6, $U$7 - LOG( $U$8 ))</f>
        <v>20900</v>
      </c>
      <c r="V49" s="4">
        <f>ROUND( $V$48 + $V$6, $V$7 - LOG( $V$8 ))</f>
        <v>13310</v>
      </c>
      <c r="W49" s="4">
        <f>ROUND( $W$48 + $W$6, $W$7 - LOG( $W$8 ))</f>
        <v>16960</v>
      </c>
      <c r="X49" s="4">
        <f>ROUND( $X$48 + $X$6, $X$7 - LOG( $X$8 ))</f>
        <v>19240</v>
      </c>
      <c r="Y49" s="4">
        <f>ROUND( $Y$48 + $Y$6, $Y$7 - LOG( $Y$8 ))</f>
        <v>23400</v>
      </c>
      <c r="Z49" s="4">
        <f>ROUND( $Z$48 + $Z$6, $Z$7 - LOG( $Z$8 ))</f>
        <v>51.4</v>
      </c>
      <c r="AA49" s="4">
        <f>ROUND( $AA$48 + $AA$6, $AA$7 - LOG( $AA$8 ))</f>
        <v>21</v>
      </c>
      <c r="AB49" s="4">
        <f>ROUND( $AB$48 + $AB$6, $AB$7 - LOG( $AB$8 ))</f>
        <v>66.599999999999994</v>
      </c>
      <c r="AC49" s="4">
        <f>ROUND( $AC$48 + $AC$6, $AC$7 - LOG( $AC$8 ))</f>
        <v>32.4</v>
      </c>
      <c r="AD49" s="4">
        <f>ROUND( $AD$48 + $AD$6, $AD$7 - LOG( $AD$8 ))</f>
        <v>836</v>
      </c>
      <c r="AE49" s="4">
        <f>ROUND( $AE$48 + $AE$6, $AE$7 - LOG( $AE$8 ))</f>
        <v>389</v>
      </c>
      <c r="AF49" s="4">
        <f>ROUND( $AF$48 + $AF$6, $AF$7 - LOG( $AF$8 ))</f>
        <v>760</v>
      </c>
      <c r="AG49" s="4">
        <f>ROUND( $AG$48 + $AG$6, $AG$7 - LOG( $AG$8 ))</f>
        <v>152</v>
      </c>
      <c r="AH49" s="4">
        <f>ROUND( $AH$48 + $AH$6, $AH$7 - LOG( $AH$8 ))</f>
        <v>90</v>
      </c>
      <c r="AI49" s="4">
        <f>ROUND( $AI$48 + $AI$6, $AI$7 - LOG( $AI$8 ))</f>
        <v>82.6</v>
      </c>
      <c r="AJ49" s="4">
        <f>ROUND( $AJ$48 + $AJ$6, $AJ$7 - LOG( $AJ$8 ))</f>
        <v>65.599999999999994</v>
      </c>
      <c r="AK49" s="4">
        <f>ROUND( $AK$48 + $AK$6, $AK$7 - LOG( $AK$8 ))</f>
        <v>25.1</v>
      </c>
      <c r="AL49" s="4">
        <f>ROUND( $AL$48 + $AL$6, $AL$7 - LOG( $AL$8 ))</f>
        <v>2508</v>
      </c>
      <c r="AM49" s="4">
        <f>ROUND( $AM$48 + $AM$6, $AM$7 - LOG( $AM$8 ))</f>
        <v>1168</v>
      </c>
      <c r="AN49" s="4">
        <f>ROUND( $AN$48 + $AN$6, $AN$7 - LOG( $AN$8 ))</f>
        <v>532</v>
      </c>
      <c r="AO49" s="4">
        <f>ROUND( $AO$48 + $AO$6, $AO$7 - LOG( $AO$8 ))</f>
        <v>114</v>
      </c>
    </row>
    <row r="50" spans="2:41" x14ac:dyDescent="0.25">
      <c r="B50" s="4">
        <f>ROUND( $B$49 + $B$6, $B$7 - LOG( $B$8 ))</f>
        <v>10102</v>
      </c>
      <c r="C50" s="4">
        <f>ROUND( $C$49 + $C$6, $C$7 - LOG( $C$8 ))</f>
        <v>6014</v>
      </c>
      <c r="D50" s="4">
        <f>ROUND( $D$49 + $D$6, $D$7 - LOG( $D$8 ))</f>
        <v>7326</v>
      </c>
      <c r="E50" s="4">
        <f>ROUND( $E$49 + $E$6, $E$7 - LOG( $E$8 ))</f>
        <v>4887</v>
      </c>
      <c r="F50" s="4">
        <f>ROUND( $F$49 + $F$6, $F$7 - LOG( $F$8 ))</f>
        <v>0</v>
      </c>
      <c r="G50" s="4">
        <f>ROUND( $G$49 + $G$6, $G$7 - LOG( $G$8 ))</f>
        <v>0</v>
      </c>
      <c r="H50" s="4">
        <f>ROUND( $H$49 + $H$6, $H$7 - LOG( $H$8 ))</f>
        <v>0</v>
      </c>
      <c r="I50" s="4">
        <f>ROUND( $I$49 + $I$6, $I$7 - LOG( $I$8 ))</f>
        <v>0</v>
      </c>
      <c r="J50" s="4">
        <f>ROUND( $J$49 + $J$6, $J$7 - LOG( $J$8 ))</f>
        <v>89.7</v>
      </c>
      <c r="K50" s="4">
        <f>ROUND( $K$49 + $K$6, $K$7 - LOG( $K$8 ))</f>
        <v>84.9</v>
      </c>
      <c r="L50" s="4">
        <f>ROUND( $L$49 + $L$6, $L$7 - LOG( $L$8 ))</f>
        <v>46.8</v>
      </c>
      <c r="M50" s="4">
        <f>ROUND( $M$49 + $M$6, $M$7 - LOG( $M$8 ))</f>
        <v>19.5</v>
      </c>
      <c r="N50" s="4">
        <f>ROUND( $N$49 + $N$6, $N$7 - LOG( $N$8 ))</f>
        <v>2.6850000000000001</v>
      </c>
      <c r="O50" s="4">
        <f>ROUND( $O$49 + $O$6, $O$7 - LOG( $O$8 ))</f>
        <v>1.72</v>
      </c>
      <c r="P50" s="4">
        <f>ROUND( $P$49 + $P$6, $P$7 - LOG( $P$8 ))</f>
        <v>2.1320000000000001</v>
      </c>
      <c r="Q50" s="4">
        <f>ROUND( $Q$49 + $Q$6, $Q$7 - LOG( $Q$8 ))</f>
        <v>1.2436</v>
      </c>
      <c r="R50" s="4">
        <f>ROUND( $R$49 + $R$6, $R$7 - LOG( $R$8 ))</f>
        <v>13455</v>
      </c>
      <c r="S50" s="4">
        <f>ROUND( $S$49 + $S$6, $S$7 - LOG( $S$8 ))</f>
        <v>16980</v>
      </c>
      <c r="T50" s="4">
        <f>ROUND( $T$49 + $T$6, $T$7 - LOG( $T$8 ))</f>
        <v>18720</v>
      </c>
      <c r="U50" s="4">
        <f>ROUND( $U$49 + $U$6, $U$7 - LOG( $U$8 ))</f>
        <v>21450</v>
      </c>
      <c r="V50" s="4">
        <f>ROUND( $V$49 + $V$6, $V$7 - LOG( $V$8 ))</f>
        <v>13655</v>
      </c>
      <c r="W50" s="4">
        <f>ROUND( $W$49 + $W$6, $W$7 - LOG( $W$8 ))</f>
        <v>17380</v>
      </c>
      <c r="X50" s="4">
        <f>ROUND( $X$49 + $X$6, $X$7 - LOG( $X$8 ))</f>
        <v>19720</v>
      </c>
      <c r="Y50" s="4">
        <f>ROUND( $Y$49 + $Y$6, $Y$7 - LOG( $Y$8 ))</f>
        <v>23950</v>
      </c>
      <c r="Z50" s="4">
        <f>ROUND( $Z$49 + $Z$6, $Z$7 - LOG( $Z$8 ))</f>
        <v>52.7</v>
      </c>
      <c r="AA50" s="4">
        <f>ROUND( $AA$49 + $AA$6, $AA$7 - LOG( $AA$8 ))</f>
        <v>21.5</v>
      </c>
      <c r="AB50" s="4">
        <f>ROUND( $AB$49 + $AB$6, $AB$7 - LOG( $AB$8 ))</f>
        <v>68.3</v>
      </c>
      <c r="AC50" s="4">
        <f>ROUND( $AC$49 + $AC$6, $AC$7 - LOG( $AC$8 ))</f>
        <v>33.200000000000003</v>
      </c>
      <c r="AD50" s="4">
        <f>ROUND( $AD$49 + $AD$6, $AD$7 - LOG( $AD$8 ))</f>
        <v>858</v>
      </c>
      <c r="AE50" s="4">
        <f>ROUND( $AE$49 + $AE$6, $AE$7 - LOG( $AE$8 ))</f>
        <v>399</v>
      </c>
      <c r="AF50" s="4">
        <f>ROUND( $AF$49 + $AF$6, $AF$7 - LOG( $AF$8 ))</f>
        <v>780</v>
      </c>
      <c r="AG50" s="4">
        <f>ROUND( $AG$49 + $AG$6, $AG$7 - LOG( $AG$8 ))</f>
        <v>156</v>
      </c>
      <c r="AH50" s="4">
        <f>ROUND( $AH$49 + $AH$6, $AH$7 - LOG( $AH$8 ))</f>
        <v>91.8</v>
      </c>
      <c r="AI50" s="4">
        <f>ROUND( $AI$49 + $AI$6, $AI$7 - LOG( $AI$8 ))</f>
        <v>84.8</v>
      </c>
      <c r="AJ50" s="4">
        <f>ROUND( $AJ$49 + $AJ$6, $AJ$7 - LOG( $AJ$8 ))</f>
        <v>67.3</v>
      </c>
      <c r="AK50" s="4">
        <f>ROUND( $AK$49 + $AK$6, $AK$7 - LOG( $AK$8 ))</f>
        <v>25.7</v>
      </c>
      <c r="AL50" s="4">
        <f>ROUND( $AL$49 + $AL$6, $AL$7 - LOG( $AL$8 ))</f>
        <v>2574</v>
      </c>
      <c r="AM50" s="4">
        <f>ROUND( $AM$49 + $AM$6, $AM$7 - LOG( $AM$8 ))</f>
        <v>1199</v>
      </c>
      <c r="AN50" s="4">
        <f>ROUND( $AN$49 + $AN$6, $AN$7 - LOG( $AN$8 ))</f>
        <v>546</v>
      </c>
      <c r="AO50" s="4">
        <f>ROUND( $AO$49 + $AO$6, $AO$7 - LOG( $AO$8 ))</f>
        <v>117</v>
      </c>
    </row>
    <row r="51" spans="2:41" x14ac:dyDescent="0.25">
      <c r="B51" s="4">
        <f>ROUND( $B$50 + $B$6, $B$7 - LOG( $B$8 ))</f>
        <v>10320</v>
      </c>
      <c r="C51" s="4">
        <f>ROUND( $C$50 + $C$6, $C$7 - LOG( $C$8 ))</f>
        <v>6101</v>
      </c>
      <c r="D51" s="4">
        <f>ROUND( $D$50 + $D$6, $D$7 - LOG( $D$8 ))</f>
        <v>7460</v>
      </c>
      <c r="E51" s="4">
        <f>ROUND( $E$50 + $E$6, $E$7 - LOG( $E$8 ))</f>
        <v>4920</v>
      </c>
      <c r="F51" s="4">
        <f>ROUND( $F$50 + $F$6, $F$7 - LOG( $F$8 ))</f>
        <v>0</v>
      </c>
      <c r="G51" s="4">
        <f>ROUND( $G$50 + $G$6, $G$7 - LOG( $G$8 ))</f>
        <v>0</v>
      </c>
      <c r="H51" s="4">
        <f>ROUND( $H$50 + $H$6, $H$7 - LOG( $H$8 ))</f>
        <v>0</v>
      </c>
      <c r="I51" s="4">
        <f>ROUND( $I$50 + $I$6, $I$7 - LOG( $I$8 ))</f>
        <v>0</v>
      </c>
      <c r="J51" s="4">
        <f>ROUND( $J$50 + $J$6, $J$7 - LOG( $J$8 ))</f>
        <v>92</v>
      </c>
      <c r="K51" s="4">
        <f>ROUND( $K$50 + $K$6, $K$7 - LOG( $K$8 ))</f>
        <v>87</v>
      </c>
      <c r="L51" s="4">
        <f>ROUND( $L$50 + $L$6, $L$7 - LOG( $L$8 ))</f>
        <v>48</v>
      </c>
      <c r="M51" s="4">
        <f>ROUND( $M$50 + $M$6, $M$7 - LOG( $M$8 ))</f>
        <v>20</v>
      </c>
      <c r="N51" s="4">
        <f>ROUND( $N$50 + $N$6, $N$7 - LOG( $N$8 ))</f>
        <v>2.7429999999999999</v>
      </c>
      <c r="O51" s="4">
        <f>ROUND( $O$50 + $O$6, $O$7 - LOG( $O$8 ))</f>
        <v>1.7450000000000001</v>
      </c>
      <c r="P51" s="4">
        <f>ROUND( $P$50 + $P$6, $P$7 - LOG( $P$8 ))</f>
        <v>2.1709999999999998</v>
      </c>
      <c r="Q51" s="4">
        <f>ROUND( $Q$50 + $Q$6, $Q$7 - LOG( $Q$8 ))</f>
        <v>1.252</v>
      </c>
      <c r="R51" s="4">
        <f>ROUND( $R$50 + $R$6, $R$7 - LOG( $R$8 ))</f>
        <v>13800</v>
      </c>
      <c r="S51" s="4">
        <f>ROUND( $S$50 + $S$6, $S$7 - LOG( $S$8 ))</f>
        <v>17400</v>
      </c>
      <c r="T51" s="4">
        <f>ROUND( $T$50 + $T$6, $T$7 - LOG( $T$8 ))</f>
        <v>19200</v>
      </c>
      <c r="U51" s="4">
        <f>ROUND( $U$50 + $U$6, $U$7 - LOG( $U$8 ))</f>
        <v>22000</v>
      </c>
      <c r="V51" s="4">
        <f>ROUND( $V$50 + $V$6, $V$7 - LOG( $V$8 ))</f>
        <v>14000</v>
      </c>
      <c r="W51" s="4">
        <f>ROUND( $W$50 + $W$6, $W$7 - LOG( $W$8 ))</f>
        <v>17800</v>
      </c>
      <c r="X51" s="4">
        <f>ROUND( $X$50 + $X$6, $X$7 - LOG( $X$8 ))</f>
        <v>20200</v>
      </c>
      <c r="Y51" s="4">
        <f>ROUND( $Y$50 + $Y$6, $Y$7 - LOG( $Y$8 ))</f>
        <v>24500</v>
      </c>
      <c r="Z51" s="4">
        <f>ROUND( $Z$50 + $Z$6, $Z$7 - LOG( $Z$8 ))</f>
        <v>54</v>
      </c>
      <c r="AA51" s="4">
        <f>ROUND( $AA$50 + $AA$6, $AA$7 - LOG( $AA$8 ))</f>
        <v>22</v>
      </c>
      <c r="AB51" s="4">
        <f>ROUND( $AB$50 + $AB$6, $AB$7 - LOG( $AB$8 ))</f>
        <v>70</v>
      </c>
      <c r="AC51" s="4">
        <f>ROUND( $AC$50 + $AC$6, $AC$7 - LOG( $AC$8 ))</f>
        <v>34</v>
      </c>
      <c r="AD51" s="4">
        <f>ROUND( $AD$50 + $AD$6, $AD$7 - LOG( $AD$8 ))</f>
        <v>880</v>
      </c>
      <c r="AE51" s="4">
        <f>ROUND( $AE$50 + $AE$6, $AE$7 - LOG( $AE$8 ))</f>
        <v>409</v>
      </c>
      <c r="AF51" s="4">
        <f>ROUND( $AF$50 + $AF$6, $AF$7 - LOG( $AF$8 ))</f>
        <v>800</v>
      </c>
      <c r="AG51" s="4">
        <f>ROUND( $AG$50 + $AG$6, $AG$7 - LOG( $AG$8 ))</f>
        <v>160</v>
      </c>
      <c r="AH51" s="4">
        <f>ROUND( $AH$50 + $AH$6, $AH$7 - LOG( $AH$8 ))</f>
        <v>93.6</v>
      </c>
      <c r="AI51" s="4">
        <f>ROUND( $AI$50 + $AI$6, $AI$7 - LOG( $AI$8 ))</f>
        <v>87</v>
      </c>
      <c r="AJ51" s="4">
        <f>ROUND( $AJ$50 + $AJ$6, $AJ$7 - LOG( $AJ$8 ))</f>
        <v>69</v>
      </c>
      <c r="AK51" s="4">
        <f>ROUND( $AK$50 + $AK$6, $AK$7 - LOG( $AK$8 ))</f>
        <v>26.3</v>
      </c>
      <c r="AL51" s="4">
        <f>ROUND( $AL$50 + $AL$6, $AL$7 - LOG( $AL$8 ))</f>
        <v>2640</v>
      </c>
      <c r="AM51" s="4">
        <f>ROUND( $AM$50 + $AM$6, $AM$7 - LOG( $AM$8 ))</f>
        <v>1230</v>
      </c>
      <c r="AN51" s="4">
        <f>ROUND( $AN$50 + $AN$6, $AN$7 - LOG( $AN$8 ))</f>
        <v>560</v>
      </c>
      <c r="AO51" s="4">
        <f>ROUND( $AO$50 + $AO$6, $AO$7 - LOG( $AO$8 ))</f>
        <v>120</v>
      </c>
    </row>
    <row r="52" spans="2:41" x14ac:dyDescent="0.25">
      <c r="B52" s="4">
        <f>ROUND( $B$51 + $B$6, $B$7 - LOG( $B$8 ))</f>
        <v>10538</v>
      </c>
      <c r="C52" s="4">
        <f>ROUND( $C$51 + $C$6, $C$7 - LOG( $C$8 ))</f>
        <v>6188</v>
      </c>
      <c r="D52" s="4">
        <f>ROUND( $D$51 + $D$6, $D$7 - LOG( $D$8 ))</f>
        <v>7594</v>
      </c>
      <c r="E52" s="4">
        <f>ROUND( $E$51 + $E$6, $E$7 - LOG( $E$8 ))</f>
        <v>4953</v>
      </c>
      <c r="F52" s="4">
        <f>ROUND( $F$51 + $F$6, $F$7 - LOG( $F$8 ))</f>
        <v>0</v>
      </c>
      <c r="G52" s="4">
        <f>ROUND( $G$51 + $G$6, $G$7 - LOG( $G$8 ))</f>
        <v>0</v>
      </c>
      <c r="H52" s="4">
        <f>ROUND( $H$51 + $H$6, $H$7 - LOG( $H$8 ))</f>
        <v>0</v>
      </c>
      <c r="I52" s="4">
        <f>ROUND( $I$51 + $I$6, $I$7 - LOG( $I$8 ))</f>
        <v>0</v>
      </c>
      <c r="J52" s="4">
        <f>ROUND( $J$51 + $J$6, $J$7 - LOG( $J$8 ))</f>
        <v>94.3</v>
      </c>
      <c r="K52" s="4">
        <f>ROUND( $K$51 + $K$6, $K$7 - LOG( $K$8 ))</f>
        <v>89.1</v>
      </c>
      <c r="L52" s="4">
        <f>ROUND( $L$51 + $L$6, $L$7 - LOG( $L$8 ))</f>
        <v>49.2</v>
      </c>
      <c r="M52" s="4">
        <f>ROUND( $M$51 + $M$6, $M$7 - LOG( $M$8 ))</f>
        <v>20.5</v>
      </c>
      <c r="N52" s="4">
        <f>ROUND( $N$51 + $N$6, $N$7 - LOG( $N$8 ))</f>
        <v>2.8010000000000002</v>
      </c>
      <c r="O52" s="4">
        <f>ROUND( $O$51 + $O$6, $O$7 - LOG( $O$8 ))</f>
        <v>1.77</v>
      </c>
      <c r="P52" s="4">
        <f>ROUND( $P$51 + $P$6, $P$7 - LOG( $P$8 ))</f>
        <v>2.21</v>
      </c>
      <c r="Q52" s="4">
        <f>ROUND( $Q$51 + $Q$6, $Q$7 - LOG( $Q$8 ))</f>
        <v>1.2604</v>
      </c>
      <c r="R52" s="4">
        <f>ROUND( $R$51 + $R$6, $R$7 - LOG( $R$8 ))</f>
        <v>14145</v>
      </c>
      <c r="S52" s="4">
        <f>ROUND( $S$51 + $S$6, $S$7 - LOG( $S$8 ))</f>
        <v>17820</v>
      </c>
      <c r="T52" s="4">
        <f>ROUND( $T$51 + $T$6, $T$7 - LOG( $T$8 ))</f>
        <v>19680</v>
      </c>
      <c r="U52" s="4">
        <f>ROUND( $U$51 + $U$6, $U$7 - LOG( $U$8 ))</f>
        <v>22550</v>
      </c>
      <c r="V52" s="4">
        <f>ROUND( $V$51 + $V$6, $V$7 - LOG( $V$8 ))</f>
        <v>14345</v>
      </c>
      <c r="W52" s="4">
        <f>ROUND( $W$51 + $W$6, $W$7 - LOG( $W$8 ))</f>
        <v>18220</v>
      </c>
      <c r="X52" s="4">
        <f>ROUND( $X$51 + $X$6, $X$7 - LOG( $X$8 ))</f>
        <v>20680</v>
      </c>
      <c r="Y52" s="4">
        <f>ROUND( $Y$51 + $Y$6, $Y$7 - LOG( $Y$8 ))</f>
        <v>25050</v>
      </c>
      <c r="Z52" s="4">
        <f>ROUND( $Z$51 + $Z$6, $Z$7 - LOG( $Z$8 ))</f>
        <v>55.3</v>
      </c>
      <c r="AA52" s="4">
        <f>ROUND( $AA$51 + $AA$6, $AA$7 - LOG( $AA$8 ))</f>
        <v>22.5</v>
      </c>
      <c r="AB52" s="4">
        <f>ROUND( $AB$51 + $AB$6, $AB$7 - LOG( $AB$8 ))</f>
        <v>71.7</v>
      </c>
      <c r="AC52" s="4">
        <f>ROUND( $AC$51 + $AC$6, $AC$7 - LOG( $AC$8 ))</f>
        <v>34.799999999999997</v>
      </c>
      <c r="AD52" s="4">
        <f>ROUND( $AD$51 + $AD$6, $AD$7 - LOG( $AD$8 ))</f>
        <v>902</v>
      </c>
      <c r="AE52" s="4">
        <f>ROUND( $AE$51 + $AE$6, $AE$7 - LOG( $AE$8 ))</f>
        <v>419</v>
      </c>
      <c r="AF52" s="4">
        <f>ROUND( $AF$51 + $AF$6, $AF$7 - LOG( $AF$8 ))</f>
        <v>820</v>
      </c>
      <c r="AG52" s="4">
        <f>ROUND( $AG$51 + $AG$6, $AG$7 - LOG( $AG$8 ))</f>
        <v>164</v>
      </c>
      <c r="AH52" s="4">
        <f>ROUND( $AH$51 + $AH$6, $AH$7 - LOG( $AH$8 ))</f>
        <v>95.4</v>
      </c>
      <c r="AI52" s="4">
        <f>ROUND( $AI$51 + $AI$6, $AI$7 - LOG( $AI$8 ))</f>
        <v>89.2</v>
      </c>
      <c r="AJ52" s="4">
        <f>ROUND( $AJ$51 + $AJ$6, $AJ$7 - LOG( $AJ$8 ))</f>
        <v>70.7</v>
      </c>
      <c r="AK52" s="4">
        <f>ROUND( $AK$51 + $AK$6, $AK$7 - LOG( $AK$8 ))</f>
        <v>26.9</v>
      </c>
      <c r="AL52" s="4">
        <f>ROUND( $AL$51 + $AL$6, $AL$7 - LOG( $AL$8 ))</f>
        <v>2706</v>
      </c>
      <c r="AM52" s="4">
        <f>ROUND( $AM$51 + $AM$6, $AM$7 - LOG( $AM$8 ))</f>
        <v>1261</v>
      </c>
      <c r="AN52" s="4">
        <f>ROUND( $AN$51 + $AN$6, $AN$7 - LOG( $AN$8 ))</f>
        <v>574</v>
      </c>
      <c r="AO52" s="4">
        <f>ROUND( $AO$51 + $AO$6, $AO$7 - LOG( $AO$8 ))</f>
        <v>123</v>
      </c>
    </row>
    <row r="53" spans="2:41" x14ac:dyDescent="0.25">
      <c r="B53" s="4">
        <f>ROUND( $B$52 + $B$6, $B$7 - LOG( $B$8 ))</f>
        <v>10756</v>
      </c>
      <c r="C53" s="4">
        <f>ROUND( $C$52 + $C$6, $C$7 - LOG( $C$8 ))</f>
        <v>6275</v>
      </c>
      <c r="D53" s="4">
        <f>ROUND( $D$52 + $D$6, $D$7 - LOG( $D$8 ))</f>
        <v>7728</v>
      </c>
      <c r="E53" s="4">
        <f>ROUND( $E$52 + $E$6, $E$7 - LOG( $E$8 ))</f>
        <v>4986</v>
      </c>
      <c r="F53" s="4">
        <f>ROUND( $F$52 + $F$6, $F$7 - LOG( $F$8 ))</f>
        <v>0</v>
      </c>
      <c r="G53" s="4">
        <f>ROUND( $G$52 + $G$6, $G$7 - LOG( $G$8 ))</f>
        <v>0</v>
      </c>
      <c r="H53" s="4">
        <f>ROUND( $H$52 + $H$6, $H$7 - LOG( $H$8 ))</f>
        <v>0</v>
      </c>
      <c r="I53" s="4">
        <f>ROUND( $I$52 + $I$6, $I$7 - LOG( $I$8 ))</f>
        <v>0</v>
      </c>
      <c r="J53" s="4">
        <f>ROUND( $J$52 + $J$6, $J$7 - LOG( $J$8 ))</f>
        <v>96.6</v>
      </c>
      <c r="K53" s="4">
        <f>ROUND( $K$52 + $K$6, $K$7 - LOG( $K$8 ))</f>
        <v>91.2</v>
      </c>
      <c r="L53" s="4">
        <f>ROUND( $L$52 + $L$6, $L$7 - LOG( $L$8 ))</f>
        <v>50.4</v>
      </c>
      <c r="M53" s="4">
        <f>ROUND( $M$52 + $M$6, $M$7 - LOG( $M$8 ))</f>
        <v>21</v>
      </c>
      <c r="N53" s="4">
        <f>ROUND( $N$52 + $N$6, $N$7 - LOG( $N$8 ))</f>
        <v>2.859</v>
      </c>
      <c r="O53" s="4">
        <f>ROUND( $O$52 + $O$6, $O$7 - LOG( $O$8 ))</f>
        <v>1.7949999999999999</v>
      </c>
      <c r="P53" s="4">
        <f>ROUND( $P$52 + $P$6, $P$7 - LOG( $P$8 ))</f>
        <v>2.2490000000000001</v>
      </c>
      <c r="Q53" s="4">
        <f>ROUND( $Q$52 + $Q$6, $Q$7 - LOG( $Q$8 ))</f>
        <v>1.2687999999999999</v>
      </c>
      <c r="R53" s="4">
        <f>ROUND( $R$52 + $R$6, $R$7 - LOG( $R$8 ))</f>
        <v>14490</v>
      </c>
      <c r="S53" s="4">
        <f>ROUND( $S$52 + $S$6, $S$7 - LOG( $S$8 ))</f>
        <v>18240</v>
      </c>
      <c r="T53" s="4">
        <f>ROUND( $T$52 + $T$6, $T$7 - LOG( $T$8 ))</f>
        <v>20160</v>
      </c>
      <c r="U53" s="4">
        <f>ROUND( $U$52 + $U$6, $U$7 - LOG( $U$8 ))</f>
        <v>23100</v>
      </c>
      <c r="V53" s="4">
        <f>ROUND( $V$52 + $V$6, $V$7 - LOG( $V$8 ))</f>
        <v>14690</v>
      </c>
      <c r="W53" s="4">
        <f>ROUND( $W$52 + $W$6, $W$7 - LOG( $W$8 ))</f>
        <v>18640</v>
      </c>
      <c r="X53" s="4">
        <f>ROUND( $X$52 + $X$6, $X$7 - LOG( $X$8 ))</f>
        <v>21160</v>
      </c>
      <c r="Y53" s="4">
        <f>ROUND( $Y$52 + $Y$6, $Y$7 - LOG( $Y$8 ))</f>
        <v>25600</v>
      </c>
      <c r="Z53" s="4">
        <f>ROUND( $Z$52 + $Z$6, $Z$7 - LOG( $Z$8 ))</f>
        <v>56.6</v>
      </c>
      <c r="AA53" s="4">
        <f>ROUND( $AA$52 + $AA$6, $AA$7 - LOG( $AA$8 ))</f>
        <v>23</v>
      </c>
      <c r="AB53" s="4">
        <f>ROUND( $AB$52 + $AB$6, $AB$7 - LOG( $AB$8 ))</f>
        <v>73.400000000000006</v>
      </c>
      <c r="AC53" s="4">
        <f>ROUND( $AC$52 + $AC$6, $AC$7 - LOG( $AC$8 ))</f>
        <v>35.6</v>
      </c>
      <c r="AD53" s="4">
        <f>ROUND( $AD$52 + $AD$6, $AD$7 - LOG( $AD$8 ))</f>
        <v>924</v>
      </c>
      <c r="AE53" s="4">
        <f>ROUND( $AE$52 + $AE$6, $AE$7 - LOG( $AE$8 ))</f>
        <v>429</v>
      </c>
      <c r="AF53" s="4">
        <f>ROUND( $AF$52 + $AF$6, $AF$7 - LOG( $AF$8 ))</f>
        <v>840</v>
      </c>
      <c r="AG53" s="4">
        <f>ROUND( $AG$52 + $AG$6, $AG$7 - LOG( $AG$8 ))</f>
        <v>168</v>
      </c>
      <c r="AH53" s="4">
        <f>ROUND( $AH$52 + $AH$6, $AH$7 - LOG( $AH$8 ))</f>
        <v>97.2</v>
      </c>
      <c r="AI53" s="4">
        <f>ROUND( $AI$52 + $AI$6, $AI$7 - LOG( $AI$8 ))</f>
        <v>91.4</v>
      </c>
      <c r="AJ53" s="4">
        <f>ROUND( $AJ$52 + $AJ$6, $AJ$7 - LOG( $AJ$8 ))</f>
        <v>72.400000000000006</v>
      </c>
      <c r="AK53" s="4">
        <f>ROUND( $AK$52 + $AK$6, $AK$7 - LOG( $AK$8 ))</f>
        <v>27.5</v>
      </c>
      <c r="AL53" s="4">
        <f>ROUND( $AL$52 + $AL$6, $AL$7 - LOG( $AL$8 ))</f>
        <v>2772</v>
      </c>
      <c r="AM53" s="4">
        <f>ROUND( $AM$52 + $AM$6, $AM$7 - LOG( $AM$8 ))</f>
        <v>1292</v>
      </c>
      <c r="AN53" s="4">
        <f>ROUND( $AN$52 + $AN$6, $AN$7 - LOG( $AN$8 ))</f>
        <v>588</v>
      </c>
      <c r="AO53" s="4">
        <f>ROUND( $AO$52 + $AO$6, $AO$7 - LOG( $AO$8 ))</f>
        <v>126</v>
      </c>
    </row>
    <row r="54" spans="2:41" x14ac:dyDescent="0.25">
      <c r="B54" s="4">
        <f>ROUND( $B$53 + $B$6, $B$7 - LOG( $B$8 ))</f>
        <v>10974</v>
      </c>
      <c r="C54" s="4">
        <f>ROUND( $C$53 + $C$6, $C$7 - LOG( $C$8 ))</f>
        <v>6362</v>
      </c>
      <c r="D54" s="4">
        <f>ROUND( $D$53 + $D$6, $D$7 - LOG( $D$8 ))</f>
        <v>7862</v>
      </c>
      <c r="E54" s="4">
        <f>ROUND( $E$53 + $E$6, $E$7 - LOG( $E$8 ))</f>
        <v>5019</v>
      </c>
      <c r="F54" s="4">
        <f>ROUND( $F$53 + $F$6, $F$7 - LOG( $F$8 ))</f>
        <v>0</v>
      </c>
      <c r="G54" s="4">
        <f>ROUND( $G$53 + $G$6, $G$7 - LOG( $G$8 ))</f>
        <v>0</v>
      </c>
      <c r="H54" s="4">
        <f>ROUND( $H$53 + $H$6, $H$7 - LOG( $H$8 ))</f>
        <v>0</v>
      </c>
      <c r="I54" s="4">
        <f>ROUND( $I$53 + $I$6, $I$7 - LOG( $I$8 ))</f>
        <v>0</v>
      </c>
      <c r="J54" s="4">
        <f>ROUND( $J$53 + $J$6, $J$7 - LOG( $J$8 ))</f>
        <v>98.9</v>
      </c>
      <c r="K54" s="4">
        <f>ROUND( $K$53 + $K$6, $K$7 - LOG( $K$8 ))</f>
        <v>93.3</v>
      </c>
      <c r="L54" s="4">
        <f>ROUND( $L$53 + $L$6, $L$7 - LOG( $L$8 ))</f>
        <v>51.6</v>
      </c>
      <c r="M54" s="4">
        <f>ROUND( $M$53 + $M$6, $M$7 - LOG( $M$8 ))</f>
        <v>21.5</v>
      </c>
      <c r="N54" s="4">
        <f>ROUND( $N$53 + $N$6, $N$7 - LOG( $N$8 ))</f>
        <v>2.9169999999999998</v>
      </c>
      <c r="O54" s="4">
        <f>ROUND( $O$53 + $O$6, $O$7 - LOG( $O$8 ))</f>
        <v>1.82</v>
      </c>
      <c r="P54" s="4">
        <f>ROUND( $P$53 + $P$6, $P$7 - LOG( $P$8 ))</f>
        <v>2.2879999999999998</v>
      </c>
      <c r="Q54" s="4">
        <f>ROUND( $Q$53 + $Q$6, $Q$7 - LOG( $Q$8 ))</f>
        <v>1.2771999999999999</v>
      </c>
      <c r="R54" s="4">
        <f>ROUND( $R$53 + $R$6, $R$7 - LOG( $R$8 ))</f>
        <v>14835</v>
      </c>
      <c r="S54" s="4">
        <f>ROUND( $S$53 + $S$6, $S$7 - LOG( $S$8 ))</f>
        <v>18660</v>
      </c>
      <c r="T54" s="4">
        <f>ROUND( $T$53 + $T$6, $T$7 - LOG( $T$8 ))</f>
        <v>20640</v>
      </c>
      <c r="U54" s="4">
        <f>ROUND( $U$53 + $U$6, $U$7 - LOG( $U$8 ))</f>
        <v>23650</v>
      </c>
      <c r="V54" s="4">
        <f>ROUND( $V$53 + $V$6, $V$7 - LOG( $V$8 ))</f>
        <v>15035</v>
      </c>
      <c r="W54" s="4">
        <f>ROUND( $W$53 + $W$6, $W$7 - LOG( $W$8 ))</f>
        <v>19060</v>
      </c>
      <c r="X54" s="4">
        <f>ROUND( $X$53 + $X$6, $X$7 - LOG( $X$8 ))</f>
        <v>21640</v>
      </c>
      <c r="Y54" s="4">
        <f>ROUND( $Y$53 + $Y$6, $Y$7 - LOG( $Y$8 ))</f>
        <v>26150</v>
      </c>
      <c r="Z54" s="4">
        <f>ROUND( $Z$53 + $Z$6, $Z$7 - LOG( $Z$8 ))</f>
        <v>57.9</v>
      </c>
      <c r="AA54" s="4">
        <f>ROUND( $AA$53 + $AA$6, $AA$7 - LOG( $AA$8 ))</f>
        <v>23.5</v>
      </c>
      <c r="AB54" s="4">
        <f>ROUND( $AB$53 + $AB$6, $AB$7 - LOG( $AB$8 ))</f>
        <v>75.099999999999994</v>
      </c>
      <c r="AC54" s="4">
        <f>ROUND( $AC$53 + $AC$6, $AC$7 - LOG( $AC$8 ))</f>
        <v>36.4</v>
      </c>
      <c r="AD54" s="4">
        <f>ROUND( $AD$53 + $AD$6, $AD$7 - LOG( $AD$8 ))</f>
        <v>946</v>
      </c>
      <c r="AE54" s="4">
        <f>ROUND( $AE$53 + $AE$6, $AE$7 - LOG( $AE$8 ))</f>
        <v>439</v>
      </c>
      <c r="AF54" s="4">
        <f>ROUND( $AF$53 + $AF$6, $AF$7 - LOG( $AF$8 ))</f>
        <v>860</v>
      </c>
      <c r="AG54" s="4">
        <f>ROUND( $AG$53 + $AG$6, $AG$7 - LOG( $AG$8 ))</f>
        <v>172</v>
      </c>
      <c r="AH54" s="4">
        <f>ROUND( $AH$53 + $AH$6, $AH$7 - LOG( $AH$8 ))</f>
        <v>99</v>
      </c>
      <c r="AI54" s="4">
        <f>ROUND( $AI$53 + $AI$6, $AI$7 - LOG( $AI$8 ))</f>
        <v>93.6</v>
      </c>
      <c r="AJ54" s="4">
        <f>ROUND( $AJ$53 + $AJ$6, $AJ$7 - LOG( $AJ$8 ))</f>
        <v>74.099999999999994</v>
      </c>
      <c r="AK54" s="4">
        <f>ROUND( $AK$53 + $AK$6, $AK$7 - LOG( $AK$8 ))</f>
        <v>28.1</v>
      </c>
      <c r="AL54" s="4">
        <f>ROUND( $AL$53 + $AL$6, $AL$7 - LOG( $AL$8 ))</f>
        <v>2838</v>
      </c>
      <c r="AM54" s="4">
        <f>ROUND( $AM$53 + $AM$6, $AM$7 - LOG( $AM$8 ))</f>
        <v>1323</v>
      </c>
      <c r="AN54" s="4">
        <f>ROUND( $AN$53 + $AN$6, $AN$7 - LOG( $AN$8 ))</f>
        <v>602</v>
      </c>
      <c r="AO54" s="4">
        <f>ROUND( $AO$53 + $AO$6, $AO$7 - LOG( $AO$8 ))</f>
        <v>129</v>
      </c>
    </row>
    <row r="55" spans="2:41" x14ac:dyDescent="0.25">
      <c r="B55" s="4">
        <f>ROUND( $B$54 + $B$6, $B$7 - LOG( $B$8 ))</f>
        <v>11192</v>
      </c>
      <c r="C55" s="4">
        <f>ROUND( $C$54 + $C$6, $C$7 - LOG( $C$8 ))</f>
        <v>6449</v>
      </c>
      <c r="D55" s="4">
        <f>ROUND( $D$54 + $D$6, $D$7 - LOG( $D$8 ))</f>
        <v>7996</v>
      </c>
      <c r="E55" s="4">
        <f>ROUND( $E$54 + $E$6, $E$7 - LOG( $E$8 ))</f>
        <v>5052</v>
      </c>
      <c r="F55" s="4">
        <f>ROUND( $F$54 + $F$6, $F$7 - LOG( $F$8 ))</f>
        <v>0</v>
      </c>
      <c r="G55" s="4">
        <f>ROUND( $G$54 + $G$6, $G$7 - LOG( $G$8 ))</f>
        <v>0</v>
      </c>
      <c r="H55" s="4">
        <f>ROUND( $H$54 + $H$6, $H$7 - LOG( $H$8 ))</f>
        <v>0</v>
      </c>
      <c r="I55" s="4">
        <f>ROUND( $I$54 + $I$6, $I$7 - LOG( $I$8 ))</f>
        <v>0</v>
      </c>
      <c r="J55" s="4">
        <f>ROUND( $J$54 + $J$6, $J$7 - LOG( $J$8 ))</f>
        <v>101.2</v>
      </c>
      <c r="K55" s="4">
        <f>ROUND( $K$54 + $K$6, $K$7 - LOG( $K$8 ))</f>
        <v>95.4</v>
      </c>
      <c r="L55" s="4">
        <f>ROUND( $L$54 + $L$6, $L$7 - LOG( $L$8 ))</f>
        <v>52.8</v>
      </c>
      <c r="M55" s="4">
        <f>ROUND( $M$54 + $M$6, $M$7 - LOG( $M$8 ))</f>
        <v>22</v>
      </c>
      <c r="N55" s="4">
        <f>ROUND( $N$54 + $N$6, $N$7 - LOG( $N$8 ))</f>
        <v>2.9750000000000001</v>
      </c>
      <c r="O55" s="4">
        <f>ROUND( $O$54 + $O$6, $O$7 - LOG( $O$8 ))</f>
        <v>1.845</v>
      </c>
      <c r="P55" s="4">
        <f>ROUND( $P$54 + $P$6, $P$7 - LOG( $P$8 ))</f>
        <v>2.327</v>
      </c>
      <c r="Q55" s="4">
        <f>ROUND( $Q$54 + $Q$6, $Q$7 - LOG( $Q$8 ))</f>
        <v>1.2856000000000001</v>
      </c>
      <c r="R55" s="4">
        <f>ROUND( $R$54 + $R$6, $R$7 - LOG( $R$8 ))</f>
        <v>15180</v>
      </c>
      <c r="S55" s="4">
        <f>ROUND( $S$54 + $S$6, $S$7 - LOG( $S$8 ))</f>
        <v>19080</v>
      </c>
      <c r="T55" s="4">
        <f>ROUND( $T$54 + $T$6, $T$7 - LOG( $T$8 ))</f>
        <v>21120</v>
      </c>
      <c r="U55" s="4">
        <f>ROUND( $U$54 + $U$6, $U$7 - LOG( $U$8 ))</f>
        <v>24200</v>
      </c>
      <c r="V55" s="4">
        <f>ROUND( $V$54 + $V$6, $V$7 - LOG( $V$8 ))</f>
        <v>15380</v>
      </c>
      <c r="W55" s="4">
        <f>ROUND( $W$54 + $W$6, $W$7 - LOG( $W$8 ))</f>
        <v>19480</v>
      </c>
      <c r="X55" s="4">
        <f>ROUND( $X$54 + $X$6, $X$7 - LOG( $X$8 ))</f>
        <v>22120</v>
      </c>
      <c r="Y55" s="4">
        <f>ROUND( $Y$54 + $Y$6, $Y$7 - LOG( $Y$8 ))</f>
        <v>26700</v>
      </c>
      <c r="Z55" s="4">
        <f>ROUND( $Z$54 + $Z$6, $Z$7 - LOG( $Z$8 ))</f>
        <v>59.2</v>
      </c>
      <c r="AA55" s="4">
        <f>ROUND( $AA$54 + $AA$6, $AA$7 - LOG( $AA$8 ))</f>
        <v>24</v>
      </c>
      <c r="AB55" s="4">
        <f>ROUND( $AB$54 + $AB$6, $AB$7 - LOG( $AB$8 ))</f>
        <v>76.8</v>
      </c>
      <c r="AC55" s="4">
        <f>ROUND( $AC$54 + $AC$6, $AC$7 - LOG( $AC$8 ))</f>
        <v>37.200000000000003</v>
      </c>
      <c r="AD55" s="4">
        <f>ROUND( $AD$54 + $AD$6, $AD$7 - LOG( $AD$8 ))</f>
        <v>968</v>
      </c>
      <c r="AE55" s="4">
        <f>ROUND( $AE$54 + $AE$6, $AE$7 - LOG( $AE$8 ))</f>
        <v>449</v>
      </c>
      <c r="AF55" s="4">
        <f>ROUND( $AF$54 + $AF$6, $AF$7 - LOG( $AF$8 ))</f>
        <v>880</v>
      </c>
      <c r="AG55" s="4">
        <f>ROUND( $AG$54 + $AG$6, $AG$7 - LOG( $AG$8 ))</f>
        <v>176</v>
      </c>
      <c r="AH55" s="4">
        <f>ROUND( $AH$54 + $AH$6, $AH$7 - LOG( $AH$8 ))</f>
        <v>100.8</v>
      </c>
      <c r="AI55" s="4">
        <f>ROUND( $AI$54 + $AI$6, $AI$7 - LOG( $AI$8 ))</f>
        <v>95.8</v>
      </c>
      <c r="AJ55" s="4">
        <f>ROUND( $AJ$54 + $AJ$6, $AJ$7 - LOG( $AJ$8 ))</f>
        <v>75.8</v>
      </c>
      <c r="AK55" s="4">
        <f>ROUND( $AK$54 + $AK$6, $AK$7 - LOG( $AK$8 ))</f>
        <v>28.7</v>
      </c>
      <c r="AL55" s="4">
        <f>ROUND( $AL$54 + $AL$6, $AL$7 - LOG( $AL$8 ))</f>
        <v>2904</v>
      </c>
      <c r="AM55" s="4">
        <f>ROUND( $AM$54 + $AM$6, $AM$7 - LOG( $AM$8 ))</f>
        <v>1354</v>
      </c>
      <c r="AN55" s="4">
        <f>ROUND( $AN$54 + $AN$6, $AN$7 - LOG( $AN$8 ))</f>
        <v>616</v>
      </c>
      <c r="AO55" s="4">
        <f>ROUND( $AO$54 + $AO$6, $AO$7 - LOG( $AO$8 ))</f>
        <v>132</v>
      </c>
    </row>
    <row r="56" spans="2:41" x14ac:dyDescent="0.25">
      <c r="B56" s="4">
        <f>ROUND( $B$55 + $B$6, $B$7 - LOG( $B$8 ))</f>
        <v>11410</v>
      </c>
      <c r="C56" s="4">
        <f>ROUND( $C$55 + $C$6, $C$7 - LOG( $C$8 ))</f>
        <v>6536</v>
      </c>
      <c r="D56" s="4">
        <f>ROUND( $D$55 + $D$6, $D$7 - LOG( $D$8 ))</f>
        <v>8130</v>
      </c>
      <c r="E56" s="4">
        <f>ROUND( $E$55 + $E$6, $E$7 - LOG( $E$8 ))</f>
        <v>5085</v>
      </c>
      <c r="F56" s="4">
        <f>ROUND( $F$55 + $F$6, $F$7 - LOG( $F$8 ))</f>
        <v>0</v>
      </c>
      <c r="G56" s="4">
        <f>ROUND( $G$55 + $G$6, $G$7 - LOG( $G$8 ))</f>
        <v>0</v>
      </c>
      <c r="H56" s="4">
        <f>ROUND( $H$55 + $H$6, $H$7 - LOG( $H$8 ))</f>
        <v>0</v>
      </c>
      <c r="I56" s="4">
        <f>ROUND( $I$55 + $I$6, $I$7 - LOG( $I$8 ))</f>
        <v>0</v>
      </c>
      <c r="J56" s="4">
        <f>ROUND( $J$55 + $J$6, $J$7 - LOG( $J$8 ))</f>
        <v>103.5</v>
      </c>
      <c r="K56" s="4">
        <f>ROUND( $K$55 + $K$6, $K$7 - LOG( $K$8 ))</f>
        <v>97.5</v>
      </c>
      <c r="L56" s="4">
        <f>ROUND( $L$55 + $L$6, $L$7 - LOG( $L$8 ))</f>
        <v>54</v>
      </c>
      <c r="M56" s="4">
        <f>ROUND( $M$55 + $M$6, $M$7 - LOG( $M$8 ))</f>
        <v>22.5</v>
      </c>
      <c r="N56" s="4">
        <f>ROUND( $N$55 + $N$6, $N$7 - LOG( $N$8 ))</f>
        <v>3.0329999999999999</v>
      </c>
      <c r="O56" s="4">
        <f>ROUND( $O$55 + $O$6, $O$7 - LOG( $O$8 ))</f>
        <v>1.87</v>
      </c>
      <c r="P56" s="4">
        <f>ROUND( $P$55 + $P$6, $P$7 - LOG( $P$8 ))</f>
        <v>2.3660000000000001</v>
      </c>
      <c r="Q56" s="4">
        <f>ROUND( $Q$55 + $Q$6, $Q$7 - LOG( $Q$8 ))</f>
        <v>1.294</v>
      </c>
      <c r="R56" s="4">
        <f>ROUND( $R$55 + $R$6, $R$7 - LOG( $R$8 ))</f>
        <v>15525</v>
      </c>
      <c r="S56" s="4">
        <f>ROUND( $S$55 + $S$6, $S$7 - LOG( $S$8 ))</f>
        <v>19500</v>
      </c>
      <c r="T56" s="4">
        <f>ROUND( $T$55 + $T$6, $T$7 - LOG( $T$8 ))</f>
        <v>21600</v>
      </c>
      <c r="U56" s="4">
        <f>ROUND( $U$55 + $U$6, $U$7 - LOG( $U$8 ))</f>
        <v>24750</v>
      </c>
      <c r="V56" s="4">
        <f>ROUND( $V$55 + $V$6, $V$7 - LOG( $V$8 ))</f>
        <v>15725</v>
      </c>
      <c r="W56" s="4">
        <f>ROUND( $W$55 + $W$6, $W$7 - LOG( $W$8 ))</f>
        <v>19900</v>
      </c>
      <c r="X56" s="4">
        <f>ROUND( $X$55 + $X$6, $X$7 - LOG( $X$8 ))</f>
        <v>22600</v>
      </c>
      <c r="Y56" s="4">
        <f>ROUND( $Y$55 + $Y$6, $Y$7 - LOG( $Y$8 ))</f>
        <v>27250</v>
      </c>
      <c r="Z56" s="4">
        <f>ROUND( $Z$55 + $Z$6, $Z$7 - LOG( $Z$8 ))</f>
        <v>60.5</v>
      </c>
      <c r="AA56" s="4">
        <f>ROUND( $AA$55 + $AA$6, $AA$7 - LOG( $AA$8 ))</f>
        <v>24.5</v>
      </c>
      <c r="AB56" s="4">
        <f>ROUND( $AB$55 + $AB$6, $AB$7 - LOG( $AB$8 ))</f>
        <v>78.5</v>
      </c>
      <c r="AC56" s="4">
        <f>ROUND( $AC$55 + $AC$6, $AC$7 - LOG( $AC$8 ))</f>
        <v>38</v>
      </c>
      <c r="AD56" s="4">
        <f>ROUND( $AD$55 + $AD$6, $AD$7 - LOG( $AD$8 ))</f>
        <v>990</v>
      </c>
      <c r="AE56" s="4">
        <f>ROUND( $AE$55 + $AE$6, $AE$7 - LOG( $AE$8 ))</f>
        <v>459</v>
      </c>
      <c r="AF56" s="4">
        <f>ROUND( $AF$55 + $AF$6, $AF$7 - LOG( $AF$8 ))</f>
        <v>900</v>
      </c>
      <c r="AG56" s="4">
        <f>ROUND( $AG$55 + $AG$6, $AG$7 - LOG( $AG$8 ))</f>
        <v>180</v>
      </c>
      <c r="AH56" s="4">
        <f>ROUND( $AH$55 + $AH$6, $AH$7 - LOG( $AH$8 ))</f>
        <v>102.6</v>
      </c>
      <c r="AI56" s="4">
        <f>ROUND( $AI$55 + $AI$6, $AI$7 - LOG( $AI$8 ))</f>
        <v>98</v>
      </c>
      <c r="AJ56" s="4">
        <f>ROUND( $AJ$55 + $AJ$6, $AJ$7 - LOG( $AJ$8 ))</f>
        <v>77.5</v>
      </c>
      <c r="AK56" s="4">
        <f>ROUND( $AK$55 + $AK$6, $AK$7 - LOG( $AK$8 ))</f>
        <v>29.3</v>
      </c>
      <c r="AL56" s="4">
        <f>ROUND( $AL$55 + $AL$6, $AL$7 - LOG( $AL$8 ))</f>
        <v>2970</v>
      </c>
      <c r="AM56" s="4">
        <f>ROUND( $AM$55 + $AM$6, $AM$7 - LOG( $AM$8 ))</f>
        <v>1385</v>
      </c>
      <c r="AN56" s="4">
        <f>ROUND( $AN$55 + $AN$6, $AN$7 - LOG( $AN$8 ))</f>
        <v>630</v>
      </c>
      <c r="AO56" s="4">
        <f>ROUND( $AO$55 + $AO$6, $AO$7 - LOG( $AO$8 ))</f>
        <v>135</v>
      </c>
    </row>
    <row r="57" spans="2:41" x14ac:dyDescent="0.25">
      <c r="B57" s="4">
        <f>ROUND( $B$56 + $B$6, $B$7 - LOG( $B$8 ))</f>
        <v>11628</v>
      </c>
      <c r="C57" s="4">
        <f>ROUND( $C$56 + $C$6, $C$7 - LOG( $C$8 ))</f>
        <v>6623</v>
      </c>
      <c r="D57" s="4">
        <f>ROUND( $D$56 + $D$6, $D$7 - LOG( $D$8 ))</f>
        <v>8264</v>
      </c>
      <c r="E57" s="4">
        <f>ROUND( $E$56 + $E$6, $E$7 - LOG( $E$8 ))</f>
        <v>5118</v>
      </c>
      <c r="F57" s="4">
        <f>ROUND( $F$56 + $F$6, $F$7 - LOG( $F$8 ))</f>
        <v>0</v>
      </c>
      <c r="G57" s="4">
        <f>ROUND( $G$56 + $G$6, $G$7 - LOG( $G$8 ))</f>
        <v>0</v>
      </c>
      <c r="H57" s="4">
        <f>ROUND( $H$56 + $H$6, $H$7 - LOG( $H$8 ))</f>
        <v>0</v>
      </c>
      <c r="I57" s="4">
        <f>ROUND( $I$56 + $I$6, $I$7 - LOG( $I$8 ))</f>
        <v>0</v>
      </c>
      <c r="J57" s="4">
        <f>ROUND( $J$56 + $J$6, $J$7 - LOG( $J$8 ))</f>
        <v>105.8</v>
      </c>
      <c r="K57" s="4">
        <f>ROUND( $K$56 + $K$6, $K$7 - LOG( $K$8 ))</f>
        <v>99.6</v>
      </c>
      <c r="L57" s="4">
        <f>ROUND( $L$56 + $L$6, $L$7 - LOG( $L$8 ))</f>
        <v>55.2</v>
      </c>
      <c r="M57" s="4">
        <f>ROUND( $M$56 + $M$6, $M$7 - LOG( $M$8 ))</f>
        <v>23</v>
      </c>
      <c r="N57" s="4">
        <f>ROUND( $N$56 + $N$6, $N$7 - LOG( $N$8 ))</f>
        <v>3.0910000000000002</v>
      </c>
      <c r="O57" s="4">
        <f>ROUND( $O$56 + $O$6, $O$7 - LOG( $O$8 ))</f>
        <v>1.895</v>
      </c>
      <c r="P57" s="4">
        <f>ROUND( $P$56 + $P$6, $P$7 - LOG( $P$8 ))</f>
        <v>2.4049999999999998</v>
      </c>
      <c r="Q57" s="4">
        <f>ROUND( $Q$56 + $Q$6, $Q$7 - LOG( $Q$8 ))</f>
        <v>1.3024</v>
      </c>
      <c r="R57" s="4">
        <f>ROUND( $R$56 + $R$6, $R$7 - LOG( $R$8 ))</f>
        <v>15870</v>
      </c>
      <c r="S57" s="4">
        <f>ROUND( $S$56 + $S$6, $S$7 - LOG( $S$8 ))</f>
        <v>19920</v>
      </c>
      <c r="T57" s="4">
        <f>ROUND( $T$56 + $T$6, $T$7 - LOG( $T$8 ))</f>
        <v>22080</v>
      </c>
      <c r="U57" s="4">
        <f>ROUND( $U$56 + $U$6, $U$7 - LOG( $U$8 ))</f>
        <v>25300</v>
      </c>
      <c r="V57" s="4">
        <f>ROUND( $V$56 + $V$6, $V$7 - LOG( $V$8 ))</f>
        <v>16070</v>
      </c>
      <c r="W57" s="4">
        <f>ROUND( $W$56 + $W$6, $W$7 - LOG( $W$8 ))</f>
        <v>20320</v>
      </c>
      <c r="X57" s="4">
        <f>ROUND( $X$56 + $X$6, $X$7 - LOG( $X$8 ))</f>
        <v>23080</v>
      </c>
      <c r="Y57" s="4">
        <f>ROUND( $Y$56 + $Y$6, $Y$7 - LOG( $Y$8 ))</f>
        <v>27800</v>
      </c>
      <c r="Z57" s="4">
        <f>ROUND( $Z$56 + $Z$6, $Z$7 - LOG( $Z$8 ))</f>
        <v>61.8</v>
      </c>
      <c r="AA57" s="4">
        <f>ROUND( $AA$56 + $AA$6, $AA$7 - LOG( $AA$8 ))</f>
        <v>25</v>
      </c>
      <c r="AB57" s="4">
        <f>ROUND( $AB$56 + $AB$6, $AB$7 - LOG( $AB$8 ))</f>
        <v>80.2</v>
      </c>
      <c r="AC57" s="4">
        <f>ROUND( $AC$56 + $AC$6, $AC$7 - LOG( $AC$8 ))</f>
        <v>38.799999999999997</v>
      </c>
      <c r="AD57" s="4">
        <f>ROUND( $AD$56 + $AD$6, $AD$7 - LOG( $AD$8 ))</f>
        <v>1012</v>
      </c>
      <c r="AE57" s="4">
        <f>ROUND( $AE$56 + $AE$6, $AE$7 - LOG( $AE$8 ))</f>
        <v>469</v>
      </c>
      <c r="AF57" s="4">
        <f>ROUND( $AF$56 + $AF$6, $AF$7 - LOG( $AF$8 ))</f>
        <v>920</v>
      </c>
      <c r="AG57" s="4">
        <f>ROUND( $AG$56 + $AG$6, $AG$7 - LOG( $AG$8 ))</f>
        <v>184</v>
      </c>
      <c r="AH57" s="4">
        <f>ROUND( $AH$56 + $AH$6, $AH$7 - LOG( $AH$8 ))</f>
        <v>104.4</v>
      </c>
      <c r="AI57" s="4">
        <f>ROUND( $AI$56 + $AI$6, $AI$7 - LOG( $AI$8 ))</f>
        <v>100.2</v>
      </c>
      <c r="AJ57" s="4">
        <f>ROUND( $AJ$56 + $AJ$6, $AJ$7 - LOG( $AJ$8 ))</f>
        <v>79.2</v>
      </c>
      <c r="AK57" s="4">
        <f>ROUND( $AK$56 + $AK$6, $AK$7 - LOG( $AK$8 ))</f>
        <v>29.9</v>
      </c>
      <c r="AL57" s="4">
        <f>ROUND( $AL$56 + $AL$6, $AL$7 - LOG( $AL$8 ))</f>
        <v>3036</v>
      </c>
      <c r="AM57" s="4">
        <f>ROUND( $AM$56 + $AM$6, $AM$7 - LOG( $AM$8 ))</f>
        <v>1416</v>
      </c>
      <c r="AN57" s="4">
        <f>ROUND( $AN$56 + $AN$6, $AN$7 - LOG( $AN$8 ))</f>
        <v>644</v>
      </c>
      <c r="AO57" s="4">
        <f>ROUND( $AO$56 + $AO$6, $AO$7 - LOG( $AO$8 ))</f>
        <v>138</v>
      </c>
    </row>
    <row r="58" spans="2:41" x14ac:dyDescent="0.25">
      <c r="B58" s="4">
        <f>ROUND( $B$57 + $B$6, $B$7 - LOG( $B$8 ))</f>
        <v>11846</v>
      </c>
      <c r="C58" s="4">
        <f>ROUND( $C$57 + $C$6, $C$7 - LOG( $C$8 ))</f>
        <v>6710</v>
      </c>
      <c r="D58" s="4">
        <f>ROUND( $D$57 + $D$6, $D$7 - LOG( $D$8 ))</f>
        <v>8398</v>
      </c>
      <c r="E58" s="4">
        <f>ROUND( $E$57 + $E$6, $E$7 - LOG( $E$8 ))</f>
        <v>5151</v>
      </c>
      <c r="F58" s="4">
        <f>ROUND( $F$57 + $F$6, $F$7 - LOG( $F$8 ))</f>
        <v>0</v>
      </c>
      <c r="G58" s="4">
        <f>ROUND( $G$57 + $G$6, $G$7 - LOG( $G$8 ))</f>
        <v>0</v>
      </c>
      <c r="H58" s="4">
        <f>ROUND( $H$57 + $H$6, $H$7 - LOG( $H$8 ))</f>
        <v>0</v>
      </c>
      <c r="I58" s="4">
        <f>ROUND( $I$57 + $I$6, $I$7 - LOG( $I$8 ))</f>
        <v>0</v>
      </c>
      <c r="J58" s="4">
        <f>ROUND( $J$57 + $J$6, $J$7 - LOG( $J$8 ))</f>
        <v>108.1</v>
      </c>
      <c r="K58" s="4">
        <f>ROUND( $K$57 + $K$6, $K$7 - LOG( $K$8 ))</f>
        <v>101.7</v>
      </c>
      <c r="L58" s="4">
        <f>ROUND( $L$57 + $L$6, $L$7 - LOG( $L$8 ))</f>
        <v>56.4</v>
      </c>
      <c r="M58" s="4">
        <f>ROUND( $M$57 + $M$6, $M$7 - LOG( $M$8 ))</f>
        <v>23.5</v>
      </c>
      <c r="N58" s="4">
        <f>ROUND( $N$57 + $N$6, $N$7 - LOG( $N$8 ))</f>
        <v>3.149</v>
      </c>
      <c r="O58" s="4">
        <f>ROUND( $O$57 + $O$6, $O$7 - LOG( $O$8 ))</f>
        <v>1.92</v>
      </c>
      <c r="P58" s="4">
        <f>ROUND( $P$57 + $P$6, $P$7 - LOG( $P$8 ))</f>
        <v>2.444</v>
      </c>
      <c r="Q58" s="4">
        <f>ROUND( $Q$57 + $Q$6, $Q$7 - LOG( $Q$8 ))</f>
        <v>1.3108</v>
      </c>
      <c r="R58" s="4">
        <f>ROUND( $R$57 + $R$6, $R$7 - LOG( $R$8 ))</f>
        <v>16215</v>
      </c>
      <c r="S58" s="4">
        <f>ROUND( $S$57 + $S$6, $S$7 - LOG( $S$8 ))</f>
        <v>20340</v>
      </c>
      <c r="T58" s="4">
        <f>ROUND( $T$57 + $T$6, $T$7 - LOG( $T$8 ))</f>
        <v>22560</v>
      </c>
      <c r="U58" s="4">
        <f>ROUND( $U$57 + $U$6, $U$7 - LOG( $U$8 ))</f>
        <v>25850</v>
      </c>
      <c r="V58" s="4">
        <f>ROUND( $V$57 + $V$6, $V$7 - LOG( $V$8 ))</f>
        <v>16415</v>
      </c>
      <c r="W58" s="4">
        <f>ROUND( $W$57 + $W$6, $W$7 - LOG( $W$8 ))</f>
        <v>20740</v>
      </c>
      <c r="X58" s="4">
        <f>ROUND( $X$57 + $X$6, $X$7 - LOG( $X$8 ))</f>
        <v>23560</v>
      </c>
      <c r="Y58" s="4">
        <f>ROUND( $Y$57 + $Y$6, $Y$7 - LOG( $Y$8 ))</f>
        <v>28350</v>
      </c>
      <c r="Z58" s="4">
        <f>ROUND( $Z$57 + $Z$6, $Z$7 - LOG( $Z$8 ))</f>
        <v>63.1</v>
      </c>
      <c r="AA58" s="4">
        <f>ROUND( $AA$57 + $AA$6, $AA$7 - LOG( $AA$8 ))</f>
        <v>25.5</v>
      </c>
      <c r="AB58" s="4">
        <f>ROUND( $AB$57 + $AB$6, $AB$7 - LOG( $AB$8 ))</f>
        <v>81.900000000000006</v>
      </c>
      <c r="AC58" s="4">
        <f>ROUND( $AC$57 + $AC$6, $AC$7 - LOG( $AC$8 ))</f>
        <v>39.6</v>
      </c>
      <c r="AD58" s="4">
        <f>ROUND( $AD$57 + $AD$6, $AD$7 - LOG( $AD$8 ))</f>
        <v>1034</v>
      </c>
      <c r="AE58" s="4">
        <f>ROUND( $AE$57 + $AE$6, $AE$7 - LOG( $AE$8 ))</f>
        <v>479</v>
      </c>
      <c r="AF58" s="4">
        <f>ROUND( $AF$57 + $AF$6, $AF$7 - LOG( $AF$8 ))</f>
        <v>940</v>
      </c>
      <c r="AG58" s="4">
        <f>ROUND( $AG$57 + $AG$6, $AG$7 - LOG( $AG$8 ))</f>
        <v>188</v>
      </c>
      <c r="AH58" s="4">
        <f>ROUND( $AH$57 + $AH$6, $AH$7 - LOG( $AH$8 ))</f>
        <v>106.2</v>
      </c>
      <c r="AI58" s="4">
        <f>ROUND( $AI$57 + $AI$6, $AI$7 - LOG( $AI$8 ))</f>
        <v>102.4</v>
      </c>
      <c r="AJ58" s="4">
        <f>ROUND( $AJ$57 + $AJ$6, $AJ$7 - LOG( $AJ$8 ))</f>
        <v>80.900000000000006</v>
      </c>
      <c r="AK58" s="4">
        <f>ROUND( $AK$57 + $AK$6, $AK$7 - LOG( $AK$8 ))</f>
        <v>30.5</v>
      </c>
      <c r="AL58" s="4">
        <f>ROUND( $AL$57 + $AL$6, $AL$7 - LOG( $AL$8 ))</f>
        <v>3102</v>
      </c>
      <c r="AM58" s="4">
        <f>ROUND( $AM$57 + $AM$6, $AM$7 - LOG( $AM$8 ))</f>
        <v>1447</v>
      </c>
      <c r="AN58" s="4">
        <f>ROUND( $AN$57 + $AN$6, $AN$7 - LOG( $AN$8 ))</f>
        <v>658</v>
      </c>
      <c r="AO58" s="4">
        <f>ROUND( $AO$57 + $AO$6, $AO$7 - LOG( $AO$8 ))</f>
        <v>141</v>
      </c>
    </row>
    <row r="59" spans="2:41" x14ac:dyDescent="0.25">
      <c r="B59" s="4">
        <f>ROUND( $B$58 + $B$6, $B$7 - LOG( $B$8 ))</f>
        <v>12064</v>
      </c>
      <c r="C59" s="4">
        <f>ROUND( $C$58 + $C$6, $C$7 - LOG( $C$8 ))</f>
        <v>6797</v>
      </c>
      <c r="D59" s="4">
        <f>ROUND( $D$58 + $D$6, $D$7 - LOG( $D$8 ))</f>
        <v>8532</v>
      </c>
      <c r="E59" s="4">
        <f>ROUND( $E$58 + $E$6, $E$7 - LOG( $E$8 ))</f>
        <v>5184</v>
      </c>
      <c r="F59" s="4">
        <f>ROUND( $F$58 + $F$6, $F$7 - LOG( $F$8 ))</f>
        <v>0</v>
      </c>
      <c r="G59" s="4">
        <f>ROUND( $G$58 + $G$6, $G$7 - LOG( $G$8 ))</f>
        <v>0</v>
      </c>
      <c r="H59" s="4">
        <f>ROUND( $H$58 + $H$6, $H$7 - LOG( $H$8 ))</f>
        <v>0</v>
      </c>
      <c r="I59" s="4">
        <f>ROUND( $I$58 + $I$6, $I$7 - LOG( $I$8 ))</f>
        <v>0</v>
      </c>
      <c r="J59" s="4">
        <f>ROUND( $J$58 + $J$6, $J$7 - LOG( $J$8 ))</f>
        <v>110.4</v>
      </c>
      <c r="K59" s="4">
        <f>ROUND( $K$58 + $K$6, $K$7 - LOG( $K$8 ))</f>
        <v>103.8</v>
      </c>
      <c r="L59" s="4">
        <f>ROUND( $L$58 + $L$6, $L$7 - LOG( $L$8 ))</f>
        <v>57.6</v>
      </c>
      <c r="M59" s="4">
        <f>ROUND( $M$58 + $M$6, $M$7 - LOG( $M$8 ))</f>
        <v>24</v>
      </c>
      <c r="N59" s="4">
        <f>ROUND( $N$58 + $N$6, $N$7 - LOG( $N$8 ))</f>
        <v>3.2069999999999999</v>
      </c>
      <c r="O59" s="4">
        <f>ROUND( $O$58 + $O$6, $O$7 - LOG( $O$8 ))</f>
        <v>1.9450000000000001</v>
      </c>
      <c r="P59" s="4">
        <f>ROUND( $P$58 + $P$6, $P$7 - LOG( $P$8 ))</f>
        <v>2.4830000000000001</v>
      </c>
      <c r="Q59" s="4">
        <f>ROUND( $Q$58 + $Q$6, $Q$7 - LOG( $Q$8 ))</f>
        <v>1.3191999999999999</v>
      </c>
      <c r="R59" s="4">
        <f>ROUND( $R$58 + $R$6, $R$7 - LOG( $R$8 ))</f>
        <v>16560</v>
      </c>
      <c r="S59" s="4">
        <f>ROUND( $S$58 + $S$6, $S$7 - LOG( $S$8 ))</f>
        <v>20760</v>
      </c>
      <c r="T59" s="4">
        <f>ROUND( $T$58 + $T$6, $T$7 - LOG( $T$8 ))</f>
        <v>23040</v>
      </c>
      <c r="U59" s="4">
        <f>ROUND( $U$58 + $U$6, $U$7 - LOG( $U$8 ))</f>
        <v>26400</v>
      </c>
      <c r="V59" s="4">
        <f>ROUND( $V$58 + $V$6, $V$7 - LOG( $V$8 ))</f>
        <v>16760</v>
      </c>
      <c r="W59" s="4">
        <f>ROUND( $W$58 + $W$6, $W$7 - LOG( $W$8 ))</f>
        <v>21160</v>
      </c>
      <c r="X59" s="4">
        <f>ROUND( $X$58 + $X$6, $X$7 - LOG( $X$8 ))</f>
        <v>24040</v>
      </c>
      <c r="Y59" s="4">
        <f>ROUND( $Y$58 + $Y$6, $Y$7 - LOG( $Y$8 ))</f>
        <v>28900</v>
      </c>
      <c r="Z59" s="4">
        <f>ROUND( $Z$58 + $Z$6, $Z$7 - LOG( $Z$8 ))</f>
        <v>64.400000000000006</v>
      </c>
      <c r="AA59" s="4">
        <f>ROUND( $AA$58 + $AA$6, $AA$7 - LOG( $AA$8 ))</f>
        <v>26</v>
      </c>
      <c r="AB59" s="4">
        <f>ROUND( $AB$58 + $AB$6, $AB$7 - LOG( $AB$8 ))</f>
        <v>83.6</v>
      </c>
      <c r="AC59" s="4">
        <f>ROUND( $AC$58 + $AC$6, $AC$7 - LOG( $AC$8 ))</f>
        <v>40.4</v>
      </c>
      <c r="AD59" s="4">
        <f>ROUND( $AD$58 + $AD$6, $AD$7 - LOG( $AD$8 ))</f>
        <v>1056</v>
      </c>
      <c r="AE59" s="4">
        <f>ROUND( $AE$58 + $AE$6, $AE$7 - LOG( $AE$8 ))</f>
        <v>489</v>
      </c>
      <c r="AF59" s="4">
        <f>ROUND( $AF$58 + $AF$6, $AF$7 - LOG( $AF$8 ))</f>
        <v>960</v>
      </c>
      <c r="AG59" s="4">
        <f>ROUND( $AG$58 + $AG$6, $AG$7 - LOG( $AG$8 ))</f>
        <v>192</v>
      </c>
      <c r="AH59" s="4">
        <f>ROUND( $AH$58 + $AH$6, $AH$7 - LOG( $AH$8 ))</f>
        <v>108</v>
      </c>
      <c r="AI59" s="4">
        <f>ROUND( $AI$58 + $AI$6, $AI$7 - LOG( $AI$8 ))</f>
        <v>104.6</v>
      </c>
      <c r="AJ59" s="4">
        <f>ROUND( $AJ$58 + $AJ$6, $AJ$7 - LOG( $AJ$8 ))</f>
        <v>82.6</v>
      </c>
      <c r="AK59" s="4">
        <f>ROUND( $AK$58 + $AK$6, $AK$7 - LOG( $AK$8 ))</f>
        <v>31.1</v>
      </c>
      <c r="AL59" s="4">
        <f>ROUND( $AL$58 + $AL$6, $AL$7 - LOG( $AL$8 ))</f>
        <v>3168</v>
      </c>
      <c r="AM59" s="4">
        <f>ROUND( $AM$58 + $AM$6, $AM$7 - LOG( $AM$8 ))</f>
        <v>1478</v>
      </c>
      <c r="AN59" s="4">
        <f>ROUND( $AN$58 + $AN$6, $AN$7 - LOG( $AN$8 ))</f>
        <v>672</v>
      </c>
      <c r="AO59" s="4">
        <f>ROUND( $AO$58 + $AO$6, $AO$7 - LOG( $AO$8 ))</f>
        <v>144</v>
      </c>
    </row>
    <row r="60" spans="2:41" x14ac:dyDescent="0.25">
      <c r="B60" s="4">
        <f>ROUND( $B$59 + $B$6, $B$7 - LOG( $B$8 ))</f>
        <v>12282</v>
      </c>
      <c r="C60" s="4">
        <f>ROUND( $C$59 + $C$6, $C$7 - LOG( $C$8 ))</f>
        <v>6884</v>
      </c>
      <c r="D60" s="4">
        <f>ROUND( $D$59 + $D$6, $D$7 - LOG( $D$8 ))</f>
        <v>8666</v>
      </c>
      <c r="E60" s="4">
        <f>ROUND( $E$59 + $E$6, $E$7 - LOG( $E$8 ))</f>
        <v>5217</v>
      </c>
      <c r="F60" s="4">
        <f>ROUND( $F$59 + $F$6, $F$7 - LOG( $F$8 ))</f>
        <v>0</v>
      </c>
      <c r="G60" s="4">
        <f>ROUND( $G$59 + $G$6, $G$7 - LOG( $G$8 ))</f>
        <v>0</v>
      </c>
      <c r="H60" s="4">
        <f>ROUND( $H$59 + $H$6, $H$7 - LOG( $H$8 ))</f>
        <v>0</v>
      </c>
      <c r="I60" s="4">
        <f>ROUND( $I$59 + $I$6, $I$7 - LOG( $I$8 ))</f>
        <v>0</v>
      </c>
      <c r="J60" s="4">
        <f>ROUND( $J$59 + $J$6, $J$7 - LOG( $J$8 ))</f>
        <v>112.7</v>
      </c>
      <c r="K60" s="4">
        <f>ROUND( $K$59 + $K$6, $K$7 - LOG( $K$8 ))</f>
        <v>105.9</v>
      </c>
      <c r="L60" s="4">
        <f>ROUND( $L$59 + $L$6, $L$7 - LOG( $L$8 ))</f>
        <v>58.8</v>
      </c>
      <c r="M60" s="4">
        <f>ROUND( $M$59 + $M$6, $M$7 - LOG( $M$8 ))</f>
        <v>24.5</v>
      </c>
      <c r="N60" s="4">
        <f>ROUND( $N$59 + $N$6, $N$7 - LOG( $N$8 ))</f>
        <v>3.2650000000000001</v>
      </c>
      <c r="O60" s="4">
        <f>ROUND( $O$59 + $O$6, $O$7 - LOG( $O$8 ))</f>
        <v>1.97</v>
      </c>
      <c r="P60" s="4">
        <f>ROUND( $P$59 + $P$6, $P$7 - LOG( $P$8 ))</f>
        <v>2.5219999999999998</v>
      </c>
      <c r="Q60" s="4">
        <f>ROUND( $Q$59 + $Q$6, $Q$7 - LOG( $Q$8 ))</f>
        <v>1.3275999999999999</v>
      </c>
      <c r="R60" s="4">
        <f>ROUND( $R$59 + $R$6, $R$7 - LOG( $R$8 ))</f>
        <v>16905</v>
      </c>
      <c r="S60" s="4">
        <f>ROUND( $S$59 + $S$6, $S$7 - LOG( $S$8 ))</f>
        <v>21180</v>
      </c>
      <c r="T60" s="4">
        <f>ROUND( $T$59 + $T$6, $T$7 - LOG( $T$8 ))</f>
        <v>23520</v>
      </c>
      <c r="U60" s="4">
        <f>ROUND( $U$59 + $U$6, $U$7 - LOG( $U$8 ))</f>
        <v>26950</v>
      </c>
      <c r="V60" s="4">
        <f>ROUND( $V$59 + $V$6, $V$7 - LOG( $V$8 ))</f>
        <v>17105</v>
      </c>
      <c r="W60" s="4">
        <f>ROUND( $W$59 + $W$6, $W$7 - LOG( $W$8 ))</f>
        <v>21580</v>
      </c>
      <c r="X60" s="4">
        <f>ROUND( $X$59 + $X$6, $X$7 - LOG( $X$8 ))</f>
        <v>24520</v>
      </c>
      <c r="Y60" s="4">
        <f>ROUND( $Y$59 + $Y$6, $Y$7 - LOG( $Y$8 ))</f>
        <v>29450</v>
      </c>
      <c r="Z60" s="4">
        <f>ROUND( $Z$59 + $Z$6, $Z$7 - LOG( $Z$8 ))</f>
        <v>65.7</v>
      </c>
      <c r="AA60" s="4">
        <f>ROUND( $AA$59 + $AA$6, $AA$7 - LOG( $AA$8 ))</f>
        <v>26.5</v>
      </c>
      <c r="AB60" s="4">
        <f>ROUND( $AB$59 + $AB$6, $AB$7 - LOG( $AB$8 ))</f>
        <v>85.3</v>
      </c>
      <c r="AC60" s="4">
        <f>ROUND( $AC$59 + $AC$6, $AC$7 - LOG( $AC$8 ))</f>
        <v>41.2</v>
      </c>
      <c r="AD60" s="4">
        <f>ROUND( $AD$59 + $AD$6, $AD$7 - LOG( $AD$8 ))</f>
        <v>1078</v>
      </c>
      <c r="AE60" s="4">
        <f>ROUND( $AE$59 + $AE$6, $AE$7 - LOG( $AE$8 ))</f>
        <v>499</v>
      </c>
      <c r="AF60" s="4">
        <f>ROUND( $AF$59 + $AF$6, $AF$7 - LOG( $AF$8 ))</f>
        <v>980</v>
      </c>
      <c r="AG60" s="4">
        <f>ROUND( $AG$59 + $AG$6, $AG$7 - LOG( $AG$8 ))</f>
        <v>196</v>
      </c>
      <c r="AH60" s="4">
        <f>ROUND( $AH$59 + $AH$6, $AH$7 - LOG( $AH$8 ))</f>
        <v>109.8</v>
      </c>
      <c r="AI60" s="4">
        <f>ROUND( $AI$59 + $AI$6, $AI$7 - LOG( $AI$8 ))</f>
        <v>106.8</v>
      </c>
      <c r="AJ60" s="4">
        <f>ROUND( $AJ$59 + $AJ$6, $AJ$7 - LOG( $AJ$8 ))</f>
        <v>84.3</v>
      </c>
      <c r="AK60" s="4">
        <f>ROUND( $AK$59 + $AK$6, $AK$7 - LOG( $AK$8 ))</f>
        <v>31.7</v>
      </c>
      <c r="AL60" s="4">
        <f>ROUND( $AL$59 + $AL$6, $AL$7 - LOG( $AL$8 ))</f>
        <v>3234</v>
      </c>
      <c r="AM60" s="4">
        <f>ROUND( $AM$59 + $AM$6, $AM$7 - LOG( $AM$8 ))</f>
        <v>1509</v>
      </c>
      <c r="AN60" s="4">
        <f>ROUND( $AN$59 + $AN$6, $AN$7 - LOG( $AN$8 ))</f>
        <v>686</v>
      </c>
      <c r="AO60" s="4">
        <f>ROUND( $AO$59 + $AO$6, $AO$7 - LOG( $AO$8 ))</f>
        <v>147</v>
      </c>
    </row>
    <row r="61" spans="2:41" x14ac:dyDescent="0.25">
      <c r="B61" s="4">
        <f>ROUND( $B$60 + $B$6, $B$7 - LOG( $B$8 ))</f>
        <v>12500</v>
      </c>
      <c r="C61" s="4">
        <f>ROUND( $C$60 + $C$6, $C$7 - LOG( $C$8 ))</f>
        <v>6971</v>
      </c>
      <c r="D61" s="4">
        <f>ROUND( $D$60 + $D$6, $D$7 - LOG( $D$8 ))</f>
        <v>8800</v>
      </c>
      <c r="E61" s="4">
        <f>ROUND( $E$60 + $E$6, $E$7 - LOG( $E$8 ))</f>
        <v>5250</v>
      </c>
      <c r="F61" s="4">
        <f>ROUND( $F$60 + $F$6, $F$7 - LOG( $F$8 ))</f>
        <v>0</v>
      </c>
      <c r="G61" s="4">
        <f>ROUND( $G$60 + $G$6, $G$7 - LOG( $G$8 ))</f>
        <v>0</v>
      </c>
      <c r="H61" s="4">
        <f>ROUND( $H$60 + $H$6, $H$7 - LOG( $H$8 ))</f>
        <v>0</v>
      </c>
      <c r="I61" s="4">
        <f>ROUND( $I$60 + $I$6, $I$7 - LOG( $I$8 ))</f>
        <v>0</v>
      </c>
      <c r="J61" s="4">
        <f>ROUND( $J$60 + $J$6, $J$7 - LOG( $J$8 ))</f>
        <v>115</v>
      </c>
      <c r="K61" s="4">
        <f>ROUND( $K$60 + $K$6, $K$7 - LOG( $K$8 ))</f>
        <v>108</v>
      </c>
      <c r="L61" s="4">
        <f>ROUND( $L$60 + $L$6, $L$7 - LOG( $L$8 ))</f>
        <v>60</v>
      </c>
      <c r="M61" s="4">
        <f>ROUND( $M$60 + $M$6, $M$7 - LOG( $M$8 ))</f>
        <v>25</v>
      </c>
      <c r="N61" s="4">
        <f>ROUND( $N$60 + $N$6, $N$7 - LOG( $N$8 ))</f>
        <v>3.323</v>
      </c>
      <c r="O61" s="4">
        <f>ROUND( $O$60 + $O$6, $O$7 - LOG( $O$8 ))</f>
        <v>1.9950000000000001</v>
      </c>
      <c r="P61" s="4">
        <f>ROUND( $P$60 + $P$6, $P$7 - LOG( $P$8 ))</f>
        <v>2.5609999999999999</v>
      </c>
      <c r="Q61" s="4">
        <f>ROUND( $Q$60 + $Q$6, $Q$7 - LOG( $Q$8 ))</f>
        <v>1.3360000000000001</v>
      </c>
      <c r="R61" s="4">
        <f>ROUND( $R$60 + $R$6, $R$7 - LOG( $R$8 ))</f>
        <v>17250</v>
      </c>
      <c r="S61" s="4">
        <f>ROUND( $S$60 + $S$6, $S$7 - LOG( $S$8 ))</f>
        <v>21600</v>
      </c>
      <c r="T61" s="4">
        <f>ROUND( $T$60 + $T$6, $T$7 - LOG( $T$8 ))</f>
        <v>24000</v>
      </c>
      <c r="U61" s="4">
        <f>ROUND( $U$60 + $U$6, $U$7 - LOG( $U$8 ))</f>
        <v>27500</v>
      </c>
      <c r="V61" s="4">
        <f>ROUND( $V$60 + $V$6, $V$7 - LOG( $V$8 ))</f>
        <v>17450</v>
      </c>
      <c r="W61" s="4">
        <f>ROUND( $W$60 + $W$6, $W$7 - LOG( $W$8 ))</f>
        <v>22000</v>
      </c>
      <c r="X61" s="4">
        <f>ROUND( $X$60 + $X$6, $X$7 - LOG( $X$8 ))</f>
        <v>25000</v>
      </c>
      <c r="Y61" s="4">
        <f>ROUND( $Y$60 + $Y$6, $Y$7 - LOG( $Y$8 ))</f>
        <v>30000</v>
      </c>
      <c r="Z61" s="4">
        <f>ROUND( $Z$60 + $Z$6, $Z$7 - LOG( $Z$8 ))</f>
        <v>67</v>
      </c>
      <c r="AA61" s="4">
        <f>ROUND( $AA$60 + $AA$6, $AA$7 - LOG( $AA$8 ))</f>
        <v>27</v>
      </c>
      <c r="AB61" s="4">
        <f>ROUND( $AB$60 + $AB$6, $AB$7 - LOG( $AB$8 ))</f>
        <v>87</v>
      </c>
      <c r="AC61" s="4">
        <f>ROUND( $AC$60 + $AC$6, $AC$7 - LOG( $AC$8 ))</f>
        <v>42</v>
      </c>
      <c r="AD61" s="4">
        <f>ROUND( $AD$60 + $AD$6, $AD$7 - LOG( $AD$8 ))</f>
        <v>1100</v>
      </c>
      <c r="AE61" s="4">
        <f>ROUND( $AE$60 + $AE$6, $AE$7 - LOG( $AE$8 ))</f>
        <v>509</v>
      </c>
      <c r="AF61" s="4">
        <f>ROUND( $AF$60 + $AF$6, $AF$7 - LOG( $AF$8 ))</f>
        <v>1000</v>
      </c>
      <c r="AG61" s="4">
        <f>ROUND( $AG$60 + $AG$6, $AG$7 - LOG( $AG$8 ))</f>
        <v>200</v>
      </c>
      <c r="AH61" s="4">
        <f>ROUND( $AH$60 + $AH$6, $AH$7 - LOG( $AH$8 ))</f>
        <v>111.6</v>
      </c>
      <c r="AI61" s="4">
        <f>ROUND( $AI$60 + $AI$6, $AI$7 - LOG( $AI$8 ))</f>
        <v>109</v>
      </c>
      <c r="AJ61" s="4">
        <f>ROUND( $AJ$60 + $AJ$6, $AJ$7 - LOG( $AJ$8 ))</f>
        <v>86</v>
      </c>
      <c r="AK61" s="4">
        <f>ROUND( $AK$60 + $AK$6, $AK$7 - LOG( $AK$8 ))</f>
        <v>32.299999999999997</v>
      </c>
      <c r="AL61" s="4">
        <f>ROUND( $AL$60 + $AL$6, $AL$7 - LOG( $AL$8 ))</f>
        <v>3300</v>
      </c>
      <c r="AM61" s="4">
        <f>ROUND( $AM$60 + $AM$6, $AM$7 - LOG( $AM$8 ))</f>
        <v>1540</v>
      </c>
      <c r="AN61" s="4">
        <f>ROUND( $AN$60 + $AN$6, $AN$7 - LOG( $AN$8 ))</f>
        <v>700</v>
      </c>
      <c r="AO61" s="4">
        <f>ROUND( $AO$60 + $AO$6, $AO$7 - LOG( $AO$8 ))</f>
        <v>150</v>
      </c>
    </row>
    <row r="62" spans="2:41" x14ac:dyDescent="0.25">
      <c r="B62" s="4">
        <f>ROUND( $B$61 + $B$6, $B$7 - LOG( $B$8 ))</f>
        <v>12718</v>
      </c>
      <c r="C62" s="4">
        <f>ROUND( $C$61 + $C$6, $C$7 - LOG( $C$8 ))</f>
        <v>7058</v>
      </c>
      <c r="D62" s="4">
        <f>ROUND( $D$61 + $D$6, $D$7 - LOG( $D$8 ))</f>
        <v>8934</v>
      </c>
      <c r="E62" s="4">
        <f>ROUND( $E$61 + $E$6, $E$7 - LOG( $E$8 ))</f>
        <v>5283</v>
      </c>
      <c r="F62" s="4">
        <f>ROUND( $F$61 + $F$6, $F$7 - LOG( $F$8 ))</f>
        <v>0</v>
      </c>
      <c r="G62" s="4">
        <f>ROUND( $G$61 + $G$6, $G$7 - LOG( $G$8 ))</f>
        <v>0</v>
      </c>
      <c r="H62" s="4">
        <f>ROUND( $H$61 + $H$6, $H$7 - LOG( $H$8 ))</f>
        <v>0</v>
      </c>
      <c r="I62" s="4">
        <f>ROUND( $I$61 + $I$6, $I$7 - LOG( $I$8 ))</f>
        <v>0</v>
      </c>
      <c r="J62" s="4">
        <f>ROUND( $J$61 + $J$6, $J$7 - LOG( $J$8 ))</f>
        <v>117.3</v>
      </c>
      <c r="K62" s="4">
        <f>ROUND( $K$61 + $K$6, $K$7 - LOG( $K$8 ))</f>
        <v>110.1</v>
      </c>
      <c r="L62" s="4">
        <f>ROUND( $L$61 + $L$6, $L$7 - LOG( $L$8 ))</f>
        <v>61.2</v>
      </c>
      <c r="M62" s="4">
        <f>ROUND( $M$61 + $M$6, $M$7 - LOG( $M$8 ))</f>
        <v>25.5</v>
      </c>
      <c r="N62" s="4">
        <f>ROUND( $N$61 + $N$6, $N$7 - LOG( $N$8 ))</f>
        <v>3.3809999999999998</v>
      </c>
      <c r="O62" s="4">
        <f>ROUND( $O$61 + $O$6, $O$7 - LOG( $O$8 ))</f>
        <v>2.02</v>
      </c>
      <c r="P62" s="4">
        <f>ROUND( $P$61 + $P$6, $P$7 - LOG( $P$8 ))</f>
        <v>2.6</v>
      </c>
      <c r="Q62" s="4">
        <f>ROUND( $Q$61 + $Q$6, $Q$7 - LOG( $Q$8 ))</f>
        <v>1.3444</v>
      </c>
      <c r="R62" s="4">
        <f>ROUND( $R$61 + $R$6, $R$7 - LOG( $R$8 ))</f>
        <v>17595</v>
      </c>
      <c r="S62" s="4">
        <f>ROUND( $S$61 + $S$6, $S$7 - LOG( $S$8 ))</f>
        <v>22020</v>
      </c>
      <c r="T62" s="4">
        <f>ROUND( $T$61 + $T$6, $T$7 - LOG( $T$8 ))</f>
        <v>24480</v>
      </c>
      <c r="U62" s="4">
        <f>ROUND( $U$61 + $U$6, $U$7 - LOG( $U$8 ))</f>
        <v>28050</v>
      </c>
      <c r="V62" s="4">
        <f>ROUND( $V$61 + $V$6, $V$7 - LOG( $V$8 ))</f>
        <v>17795</v>
      </c>
      <c r="W62" s="4">
        <f>ROUND( $W$61 + $W$6, $W$7 - LOG( $W$8 ))</f>
        <v>22420</v>
      </c>
      <c r="X62" s="4">
        <f>ROUND( $X$61 + $X$6, $X$7 - LOG( $X$8 ))</f>
        <v>25480</v>
      </c>
      <c r="Y62" s="4">
        <f>ROUND( $Y$61 + $Y$6, $Y$7 - LOG( $Y$8 ))</f>
        <v>30550</v>
      </c>
      <c r="Z62" s="4">
        <f>ROUND( $Z$61 + $Z$6, $Z$7 - LOG( $Z$8 ))</f>
        <v>68.3</v>
      </c>
      <c r="AA62" s="4">
        <f>ROUND( $AA$61 + $AA$6, $AA$7 - LOG( $AA$8 ))</f>
        <v>27.5</v>
      </c>
      <c r="AB62" s="4">
        <f>ROUND( $AB$61 + $AB$6, $AB$7 - LOG( $AB$8 ))</f>
        <v>88.7</v>
      </c>
      <c r="AC62" s="4">
        <f>ROUND( $AC$61 + $AC$6, $AC$7 - LOG( $AC$8 ))</f>
        <v>42.8</v>
      </c>
      <c r="AD62" s="4">
        <f>ROUND( $AD$61 + $AD$6, $AD$7 - LOG( $AD$8 ))</f>
        <v>1122</v>
      </c>
      <c r="AE62" s="4">
        <f>ROUND( $AE$61 + $AE$6, $AE$7 - LOG( $AE$8 ))</f>
        <v>519</v>
      </c>
      <c r="AF62" s="4">
        <f>ROUND( $AF$61 + $AF$6, $AF$7 - LOG( $AF$8 ))</f>
        <v>1020</v>
      </c>
      <c r="AG62" s="4">
        <f>ROUND( $AG$61 + $AG$6, $AG$7 - LOG( $AG$8 ))</f>
        <v>204</v>
      </c>
      <c r="AH62" s="4">
        <f>ROUND( $AH$61 + $AH$6, $AH$7 - LOG( $AH$8 ))</f>
        <v>113.4</v>
      </c>
      <c r="AI62" s="4">
        <f>ROUND( $AI$61 + $AI$6, $AI$7 - LOG( $AI$8 ))</f>
        <v>111.2</v>
      </c>
      <c r="AJ62" s="4">
        <f>ROUND( $AJ$61 + $AJ$6, $AJ$7 - LOG( $AJ$8 ))</f>
        <v>87.7</v>
      </c>
      <c r="AK62" s="4">
        <f>ROUND( $AK$61 + $AK$6, $AK$7 - LOG( $AK$8 ))</f>
        <v>32.9</v>
      </c>
      <c r="AL62" s="4">
        <f>ROUND( $AL$61 + $AL$6, $AL$7 - LOG( $AL$8 ))</f>
        <v>3366</v>
      </c>
      <c r="AM62" s="4">
        <f>ROUND( $AM$61 + $AM$6, $AM$7 - LOG( $AM$8 ))</f>
        <v>1571</v>
      </c>
      <c r="AN62" s="4">
        <f>ROUND( $AN$61 + $AN$6, $AN$7 - LOG( $AN$8 ))</f>
        <v>714</v>
      </c>
      <c r="AO62" s="4">
        <f>ROUND( $AO$61 + $AO$6, $AO$7 - LOG( $AO$8 ))</f>
        <v>153</v>
      </c>
    </row>
    <row r="63" spans="2:41" x14ac:dyDescent="0.25">
      <c r="B63" s="4">
        <f>ROUND( $B$62 + $B$6, $B$7 - LOG( $B$8 ))</f>
        <v>12936</v>
      </c>
      <c r="C63" s="4">
        <f>ROUND( $C$62 + $C$6, $C$7 - LOG( $C$8 ))</f>
        <v>7145</v>
      </c>
      <c r="D63" s="4">
        <f>ROUND( $D$62 + $D$6, $D$7 - LOG( $D$8 ))</f>
        <v>9068</v>
      </c>
      <c r="E63" s="4">
        <f>ROUND( $E$62 + $E$6, $E$7 - LOG( $E$8 ))</f>
        <v>5316</v>
      </c>
      <c r="F63" s="4">
        <f>ROUND( $F$62 + $F$6, $F$7 - LOG( $F$8 ))</f>
        <v>0</v>
      </c>
      <c r="G63" s="4">
        <f>ROUND( $G$62 + $G$6, $G$7 - LOG( $G$8 ))</f>
        <v>0</v>
      </c>
      <c r="H63" s="4">
        <f>ROUND( $H$62 + $H$6, $H$7 - LOG( $H$8 ))</f>
        <v>0</v>
      </c>
      <c r="I63" s="4">
        <f>ROUND( $I$62 + $I$6, $I$7 - LOG( $I$8 ))</f>
        <v>0</v>
      </c>
      <c r="J63" s="4">
        <f>ROUND( $J$62 + $J$6, $J$7 - LOG( $J$8 ))</f>
        <v>119.6</v>
      </c>
      <c r="K63" s="4">
        <f>ROUND( $K$62 + $K$6, $K$7 - LOG( $K$8 ))</f>
        <v>112.2</v>
      </c>
      <c r="L63" s="4">
        <f>ROUND( $L$62 + $L$6, $L$7 - LOG( $L$8 ))</f>
        <v>62.4</v>
      </c>
      <c r="M63" s="4">
        <f>ROUND( $M$62 + $M$6, $M$7 - LOG( $M$8 ))</f>
        <v>26</v>
      </c>
      <c r="N63" s="4">
        <f>ROUND( $N$62 + $N$6, $N$7 - LOG( $N$8 ))</f>
        <v>3.4390000000000001</v>
      </c>
      <c r="O63" s="4">
        <f>ROUND( $O$62 + $O$6, $O$7 - LOG( $O$8 ))</f>
        <v>2.0449999999999999</v>
      </c>
      <c r="P63" s="4">
        <f>ROUND( $P$62 + $P$6, $P$7 - LOG( $P$8 ))</f>
        <v>2.6389999999999998</v>
      </c>
      <c r="Q63" s="4">
        <f>ROUND( $Q$62 + $Q$6, $Q$7 - LOG( $Q$8 ))</f>
        <v>1.3528</v>
      </c>
      <c r="R63" s="4">
        <f>ROUND( $R$62 + $R$6, $R$7 - LOG( $R$8 ))</f>
        <v>17940</v>
      </c>
      <c r="S63" s="4">
        <f>ROUND( $S$62 + $S$6, $S$7 - LOG( $S$8 ))</f>
        <v>22440</v>
      </c>
      <c r="T63" s="4">
        <f>ROUND( $T$62 + $T$6, $T$7 - LOG( $T$8 ))</f>
        <v>24960</v>
      </c>
      <c r="U63" s="4">
        <f>ROUND( $U$62 + $U$6, $U$7 - LOG( $U$8 ))</f>
        <v>28600</v>
      </c>
      <c r="V63" s="4">
        <f>ROUND( $V$62 + $V$6, $V$7 - LOG( $V$8 ))</f>
        <v>18140</v>
      </c>
      <c r="W63" s="4">
        <f>ROUND( $W$62 + $W$6, $W$7 - LOG( $W$8 ))</f>
        <v>22840</v>
      </c>
      <c r="X63" s="4">
        <f>ROUND( $X$62 + $X$6, $X$7 - LOG( $X$8 ))</f>
        <v>25960</v>
      </c>
      <c r="Y63" s="4">
        <f>ROUND( $Y$62 + $Y$6, $Y$7 - LOG( $Y$8 ))</f>
        <v>31100</v>
      </c>
      <c r="Z63" s="4">
        <f>ROUND( $Z$62 + $Z$6, $Z$7 - LOG( $Z$8 ))</f>
        <v>69.599999999999994</v>
      </c>
      <c r="AA63" s="4">
        <f>ROUND( $AA$62 + $AA$6, $AA$7 - LOG( $AA$8 ))</f>
        <v>28</v>
      </c>
      <c r="AB63" s="4">
        <f>ROUND( $AB$62 + $AB$6, $AB$7 - LOG( $AB$8 ))</f>
        <v>90.4</v>
      </c>
      <c r="AC63" s="4">
        <f>ROUND( $AC$62 + $AC$6, $AC$7 - LOG( $AC$8 ))</f>
        <v>43.6</v>
      </c>
      <c r="AD63" s="4">
        <f>ROUND( $AD$62 + $AD$6, $AD$7 - LOG( $AD$8 ))</f>
        <v>1144</v>
      </c>
      <c r="AE63" s="4">
        <f>ROUND( $AE$62 + $AE$6, $AE$7 - LOG( $AE$8 ))</f>
        <v>529</v>
      </c>
      <c r="AF63" s="4">
        <f>ROUND( $AF$62 + $AF$6, $AF$7 - LOG( $AF$8 ))</f>
        <v>1040</v>
      </c>
      <c r="AG63" s="4">
        <f>ROUND( $AG$62 + $AG$6, $AG$7 - LOG( $AG$8 ))</f>
        <v>208</v>
      </c>
      <c r="AH63" s="4">
        <f>ROUND( $AH$62 + $AH$6, $AH$7 - LOG( $AH$8 ))</f>
        <v>115.2</v>
      </c>
      <c r="AI63" s="4">
        <f>ROUND( $AI$62 + $AI$6, $AI$7 - LOG( $AI$8 ))</f>
        <v>113.4</v>
      </c>
      <c r="AJ63" s="4">
        <f>ROUND( $AJ$62 + $AJ$6, $AJ$7 - LOG( $AJ$8 ))</f>
        <v>89.4</v>
      </c>
      <c r="AK63" s="4">
        <f>ROUND( $AK$62 + $AK$6, $AK$7 - LOG( $AK$8 ))</f>
        <v>33.5</v>
      </c>
      <c r="AL63" s="4">
        <f>ROUND( $AL$62 + $AL$6, $AL$7 - LOG( $AL$8 ))</f>
        <v>3432</v>
      </c>
      <c r="AM63" s="4">
        <f>ROUND( $AM$62 + $AM$6, $AM$7 - LOG( $AM$8 ))</f>
        <v>1602</v>
      </c>
      <c r="AN63" s="4">
        <f>ROUND( $AN$62 + $AN$6, $AN$7 - LOG( $AN$8 ))</f>
        <v>728</v>
      </c>
      <c r="AO63" s="4">
        <f>ROUND( $AO$62 + $AO$6, $AO$7 - LOG( $AO$8 ))</f>
        <v>156</v>
      </c>
    </row>
    <row r="64" spans="2:41" x14ac:dyDescent="0.25">
      <c r="B64" s="4">
        <f>ROUND( $B$63 + $B$6, $B$7 - LOG( $B$8 ))</f>
        <v>13154</v>
      </c>
      <c r="C64" s="4">
        <f>ROUND( $C$63 + $C$6, $C$7 - LOG( $C$8 ))</f>
        <v>7232</v>
      </c>
      <c r="D64" s="4">
        <f>ROUND( $D$63 + $D$6, $D$7 - LOG( $D$8 ))</f>
        <v>9202</v>
      </c>
      <c r="E64" s="4">
        <f>ROUND( $E$63 + $E$6, $E$7 - LOG( $E$8 ))</f>
        <v>5349</v>
      </c>
      <c r="F64" s="4">
        <f>ROUND( $F$63 + $F$6, $F$7 - LOG( $F$8 ))</f>
        <v>0</v>
      </c>
      <c r="G64" s="4">
        <f>ROUND( $G$63 + $G$6, $G$7 - LOG( $G$8 ))</f>
        <v>0</v>
      </c>
      <c r="H64" s="4">
        <f>ROUND( $H$63 + $H$6, $H$7 - LOG( $H$8 ))</f>
        <v>0</v>
      </c>
      <c r="I64" s="4">
        <f>ROUND( $I$63 + $I$6, $I$7 - LOG( $I$8 ))</f>
        <v>0</v>
      </c>
      <c r="J64" s="4">
        <f>ROUND( $J$63 + $J$6, $J$7 - LOG( $J$8 ))</f>
        <v>121.9</v>
      </c>
      <c r="K64" s="4">
        <f>ROUND( $K$63 + $K$6, $K$7 - LOG( $K$8 ))</f>
        <v>114.3</v>
      </c>
      <c r="L64" s="4">
        <f>ROUND( $L$63 + $L$6, $L$7 - LOG( $L$8 ))</f>
        <v>63.6</v>
      </c>
      <c r="M64" s="4">
        <f>ROUND( $M$63 + $M$6, $M$7 - LOG( $M$8 ))</f>
        <v>26.5</v>
      </c>
      <c r="N64" s="4">
        <f>ROUND( $N$63 + $N$6, $N$7 - LOG( $N$8 ))</f>
        <v>3.4969999999999999</v>
      </c>
      <c r="O64" s="4">
        <f>ROUND( $O$63 + $O$6, $O$7 - LOG( $O$8 ))</f>
        <v>2.0699999999999998</v>
      </c>
      <c r="P64" s="4">
        <f>ROUND( $P$63 + $P$6, $P$7 - LOG( $P$8 ))</f>
        <v>2.6779999999999999</v>
      </c>
      <c r="Q64" s="4">
        <f>ROUND( $Q$63 + $Q$6, $Q$7 - LOG( $Q$8 ))</f>
        <v>1.3612</v>
      </c>
      <c r="R64" s="4">
        <f>ROUND( $R$63 + $R$6, $R$7 - LOG( $R$8 ))</f>
        <v>18285</v>
      </c>
      <c r="S64" s="4">
        <f>ROUND( $S$63 + $S$6, $S$7 - LOG( $S$8 ))</f>
        <v>22860</v>
      </c>
      <c r="T64" s="4">
        <f>ROUND( $T$63 + $T$6, $T$7 - LOG( $T$8 ))</f>
        <v>25440</v>
      </c>
      <c r="U64" s="4">
        <f>ROUND( $U$63 + $U$6, $U$7 - LOG( $U$8 ))</f>
        <v>29150</v>
      </c>
      <c r="V64" s="4">
        <f>ROUND( $V$63 + $V$6, $V$7 - LOG( $V$8 ))</f>
        <v>18485</v>
      </c>
      <c r="W64" s="4">
        <f>ROUND( $W$63 + $W$6, $W$7 - LOG( $W$8 ))</f>
        <v>23260</v>
      </c>
      <c r="X64" s="4">
        <f>ROUND( $X$63 + $X$6, $X$7 - LOG( $X$8 ))</f>
        <v>26440</v>
      </c>
      <c r="Y64" s="4">
        <f>ROUND( $Y$63 + $Y$6, $Y$7 - LOG( $Y$8 ))</f>
        <v>31650</v>
      </c>
      <c r="Z64" s="4">
        <f>ROUND( $Z$63 + $Z$6, $Z$7 - LOG( $Z$8 ))</f>
        <v>70.900000000000006</v>
      </c>
      <c r="AA64" s="4">
        <f>ROUND( $AA$63 + $AA$6, $AA$7 - LOG( $AA$8 ))</f>
        <v>28.5</v>
      </c>
      <c r="AB64" s="4">
        <f>ROUND( $AB$63 + $AB$6, $AB$7 - LOG( $AB$8 ))</f>
        <v>92.1</v>
      </c>
      <c r="AC64" s="4">
        <f>ROUND( $AC$63 + $AC$6, $AC$7 - LOG( $AC$8 ))</f>
        <v>44.4</v>
      </c>
      <c r="AD64" s="4">
        <f>ROUND( $AD$63 + $AD$6, $AD$7 - LOG( $AD$8 ))</f>
        <v>1166</v>
      </c>
      <c r="AE64" s="4">
        <f>ROUND( $AE$63 + $AE$6, $AE$7 - LOG( $AE$8 ))</f>
        <v>539</v>
      </c>
      <c r="AF64" s="4">
        <f>ROUND( $AF$63 + $AF$6, $AF$7 - LOG( $AF$8 ))</f>
        <v>1060</v>
      </c>
      <c r="AG64" s="4">
        <f>ROUND( $AG$63 + $AG$6, $AG$7 - LOG( $AG$8 ))</f>
        <v>212</v>
      </c>
      <c r="AH64" s="4">
        <f>ROUND( $AH$63 + $AH$6, $AH$7 - LOG( $AH$8 ))</f>
        <v>117</v>
      </c>
      <c r="AI64" s="4">
        <f>ROUND( $AI$63 + $AI$6, $AI$7 - LOG( $AI$8 ))</f>
        <v>115.6</v>
      </c>
      <c r="AJ64" s="4">
        <f>ROUND( $AJ$63 + $AJ$6, $AJ$7 - LOG( $AJ$8 ))</f>
        <v>91.1</v>
      </c>
      <c r="AK64" s="4">
        <f>ROUND( $AK$63 + $AK$6, $AK$7 - LOG( $AK$8 ))</f>
        <v>34.1</v>
      </c>
      <c r="AL64" s="4">
        <f>ROUND( $AL$63 + $AL$6, $AL$7 - LOG( $AL$8 ))</f>
        <v>3498</v>
      </c>
      <c r="AM64" s="4">
        <f>ROUND( $AM$63 + $AM$6, $AM$7 - LOG( $AM$8 ))</f>
        <v>1633</v>
      </c>
      <c r="AN64" s="4">
        <f>ROUND( $AN$63 + $AN$6, $AN$7 - LOG( $AN$8 ))</f>
        <v>742</v>
      </c>
      <c r="AO64" s="4">
        <f>ROUND( $AO$63 + $AO$6, $AO$7 - LOG( $AO$8 ))</f>
        <v>159</v>
      </c>
    </row>
    <row r="65" spans="2:41" x14ac:dyDescent="0.25">
      <c r="B65" s="4">
        <f>ROUND( $B$64 + $B$6, $B$7 - LOG( $B$8 ))</f>
        <v>13372</v>
      </c>
      <c r="C65" s="4">
        <f>ROUND( $C$64 + $C$6, $C$7 - LOG( $C$8 ))</f>
        <v>7319</v>
      </c>
      <c r="D65" s="4">
        <f>ROUND( $D$64 + $D$6, $D$7 - LOG( $D$8 ))</f>
        <v>9336</v>
      </c>
      <c r="E65" s="4">
        <f>ROUND( $E$64 + $E$6, $E$7 - LOG( $E$8 ))</f>
        <v>5382</v>
      </c>
      <c r="F65" s="4">
        <f>ROUND( $F$64 + $F$6, $F$7 - LOG( $F$8 ))</f>
        <v>0</v>
      </c>
      <c r="G65" s="4">
        <f>ROUND( $G$64 + $G$6, $G$7 - LOG( $G$8 ))</f>
        <v>0</v>
      </c>
      <c r="H65" s="4">
        <f>ROUND( $H$64 + $H$6, $H$7 - LOG( $H$8 ))</f>
        <v>0</v>
      </c>
      <c r="I65" s="4">
        <f>ROUND( $I$64 + $I$6, $I$7 - LOG( $I$8 ))</f>
        <v>0</v>
      </c>
      <c r="J65" s="4">
        <f>ROUND( $J$64 + $J$6, $J$7 - LOG( $J$8 ))</f>
        <v>124.2</v>
      </c>
      <c r="K65" s="4">
        <f>ROUND( $K$64 + $K$6, $K$7 - LOG( $K$8 ))</f>
        <v>116.4</v>
      </c>
      <c r="L65" s="4">
        <f>ROUND( $L$64 + $L$6, $L$7 - LOG( $L$8 ))</f>
        <v>64.8</v>
      </c>
      <c r="M65" s="4">
        <f>ROUND( $M$64 + $M$6, $M$7 - LOG( $M$8 ))</f>
        <v>27</v>
      </c>
      <c r="N65" s="4">
        <f>ROUND( $N$64 + $N$6, $N$7 - LOG( $N$8 ))</f>
        <v>3.5550000000000002</v>
      </c>
      <c r="O65" s="4">
        <f>ROUND( $O$64 + $O$6, $O$7 - LOG( $O$8 ))</f>
        <v>2.0950000000000002</v>
      </c>
      <c r="P65" s="4">
        <f>ROUND( $P$64 + $P$6, $P$7 - LOG( $P$8 ))</f>
        <v>2.7170000000000001</v>
      </c>
      <c r="Q65" s="4">
        <f>ROUND( $Q$64 + $Q$6, $Q$7 - LOG( $Q$8 ))</f>
        <v>1.3695999999999999</v>
      </c>
      <c r="R65" s="4">
        <f>ROUND( $R$64 + $R$6, $R$7 - LOG( $R$8 ))</f>
        <v>18630</v>
      </c>
      <c r="S65" s="4">
        <f>ROUND( $S$64 + $S$6, $S$7 - LOG( $S$8 ))</f>
        <v>23280</v>
      </c>
      <c r="T65" s="4">
        <f>ROUND( $T$64 + $T$6, $T$7 - LOG( $T$8 ))</f>
        <v>25920</v>
      </c>
      <c r="U65" s="4">
        <f>ROUND( $U$64 + $U$6, $U$7 - LOG( $U$8 ))</f>
        <v>29700</v>
      </c>
      <c r="V65" s="4">
        <f>ROUND( $V$64 + $V$6, $V$7 - LOG( $V$8 ))</f>
        <v>18830</v>
      </c>
      <c r="W65" s="4">
        <f>ROUND( $W$64 + $W$6, $W$7 - LOG( $W$8 ))</f>
        <v>23680</v>
      </c>
      <c r="X65" s="4">
        <f>ROUND( $X$64 + $X$6, $X$7 - LOG( $X$8 ))</f>
        <v>26920</v>
      </c>
      <c r="Y65" s="4">
        <f>ROUND( $Y$64 + $Y$6, $Y$7 - LOG( $Y$8 ))</f>
        <v>32200</v>
      </c>
      <c r="Z65" s="4">
        <f>ROUND( $Z$64 + $Z$6, $Z$7 - LOG( $Z$8 ))</f>
        <v>72.2</v>
      </c>
      <c r="AA65" s="4">
        <f>ROUND( $AA$64 + $AA$6, $AA$7 - LOG( $AA$8 ))</f>
        <v>29</v>
      </c>
      <c r="AB65" s="4">
        <f>ROUND( $AB$64 + $AB$6, $AB$7 - LOG( $AB$8 ))</f>
        <v>93.8</v>
      </c>
      <c r="AC65" s="4">
        <f>ROUND( $AC$64 + $AC$6, $AC$7 - LOG( $AC$8 ))</f>
        <v>45.2</v>
      </c>
      <c r="AD65" s="4">
        <f>ROUND( $AD$64 + $AD$6, $AD$7 - LOG( $AD$8 ))</f>
        <v>1188</v>
      </c>
      <c r="AE65" s="4">
        <f>ROUND( $AE$64 + $AE$6, $AE$7 - LOG( $AE$8 ))</f>
        <v>549</v>
      </c>
      <c r="AF65" s="4">
        <f>ROUND( $AF$64 + $AF$6, $AF$7 - LOG( $AF$8 ))</f>
        <v>1080</v>
      </c>
      <c r="AG65" s="4">
        <f>ROUND( $AG$64 + $AG$6, $AG$7 - LOG( $AG$8 ))</f>
        <v>216</v>
      </c>
      <c r="AH65" s="4">
        <f>ROUND( $AH$64 + $AH$6, $AH$7 - LOG( $AH$8 ))</f>
        <v>118.8</v>
      </c>
      <c r="AI65" s="4">
        <f>ROUND( $AI$64 + $AI$6, $AI$7 - LOG( $AI$8 ))</f>
        <v>117.8</v>
      </c>
      <c r="AJ65" s="4">
        <f>ROUND( $AJ$64 + $AJ$6, $AJ$7 - LOG( $AJ$8 ))</f>
        <v>92.8</v>
      </c>
      <c r="AK65" s="4">
        <f>ROUND( $AK$64 + $AK$6, $AK$7 - LOG( $AK$8 ))</f>
        <v>34.700000000000003</v>
      </c>
      <c r="AL65" s="4">
        <f>ROUND( $AL$64 + $AL$6, $AL$7 - LOG( $AL$8 ))</f>
        <v>3564</v>
      </c>
      <c r="AM65" s="4">
        <f>ROUND( $AM$64 + $AM$6, $AM$7 - LOG( $AM$8 ))</f>
        <v>1664</v>
      </c>
      <c r="AN65" s="4">
        <f>ROUND( $AN$64 + $AN$6, $AN$7 - LOG( $AN$8 ))</f>
        <v>756</v>
      </c>
      <c r="AO65" s="4">
        <f>ROUND( $AO$64 + $AO$6, $AO$7 - LOG( $AO$8 ))</f>
        <v>162</v>
      </c>
    </row>
    <row r="66" spans="2:41" x14ac:dyDescent="0.25">
      <c r="B66" s="4">
        <f>ROUND( $B$65 + $B$6, $B$7 - LOG( $B$8 ))</f>
        <v>13590</v>
      </c>
      <c r="C66" s="4">
        <f>ROUND( $C$65 + $C$6, $C$7 - LOG( $C$8 ))</f>
        <v>7406</v>
      </c>
      <c r="D66" s="4">
        <f>ROUND( $D$65 + $D$6, $D$7 - LOG( $D$8 ))</f>
        <v>9470</v>
      </c>
      <c r="E66" s="4">
        <f>ROUND( $E$65 + $E$6, $E$7 - LOG( $E$8 ))</f>
        <v>5415</v>
      </c>
      <c r="F66" s="4">
        <f>ROUND( $F$65 + $F$6, $F$7 - LOG( $F$8 ))</f>
        <v>0</v>
      </c>
      <c r="G66" s="4">
        <f>ROUND( $G$65 + $G$6, $G$7 - LOG( $G$8 ))</f>
        <v>0</v>
      </c>
      <c r="H66" s="4">
        <f>ROUND( $H$65 + $H$6, $H$7 - LOG( $H$8 ))</f>
        <v>0</v>
      </c>
      <c r="I66" s="4">
        <f>ROUND( $I$65 + $I$6, $I$7 - LOG( $I$8 ))</f>
        <v>0</v>
      </c>
      <c r="J66" s="4">
        <f>ROUND( $J$65 + $J$6, $J$7 - LOG( $J$8 ))</f>
        <v>126.5</v>
      </c>
      <c r="K66" s="4">
        <f>ROUND( $K$65 + $K$6, $K$7 - LOG( $K$8 ))</f>
        <v>118.5</v>
      </c>
      <c r="L66" s="4">
        <f>ROUND( $L$65 + $L$6, $L$7 - LOG( $L$8 ))</f>
        <v>66</v>
      </c>
      <c r="M66" s="4">
        <f>ROUND( $M$65 + $M$6, $M$7 - LOG( $M$8 ))</f>
        <v>27.5</v>
      </c>
      <c r="N66" s="4">
        <f>ROUND( $N$65 + $N$6, $N$7 - LOG( $N$8 ))</f>
        <v>3.613</v>
      </c>
      <c r="O66" s="4">
        <f>ROUND( $O$65 + $O$6, $O$7 - LOG( $O$8 ))</f>
        <v>2.12</v>
      </c>
      <c r="P66" s="4">
        <f>ROUND( $P$65 + $P$6, $P$7 - LOG( $P$8 ))</f>
        <v>2.7559999999999998</v>
      </c>
      <c r="Q66" s="4">
        <f>ROUND( $Q$65 + $Q$6, $Q$7 - LOG( $Q$8 ))</f>
        <v>1.3779999999999999</v>
      </c>
      <c r="R66" s="4">
        <f>ROUND( $R$65 + $R$6, $R$7 - LOG( $R$8 ))</f>
        <v>18975</v>
      </c>
      <c r="S66" s="4">
        <f>ROUND( $S$65 + $S$6, $S$7 - LOG( $S$8 ))</f>
        <v>23700</v>
      </c>
      <c r="T66" s="4">
        <f>ROUND( $T$65 + $T$6, $T$7 - LOG( $T$8 ))</f>
        <v>26400</v>
      </c>
      <c r="U66" s="4">
        <f>ROUND( $U$65 + $U$6, $U$7 - LOG( $U$8 ))</f>
        <v>30250</v>
      </c>
      <c r="V66" s="4">
        <f>ROUND( $V$65 + $V$6, $V$7 - LOG( $V$8 ))</f>
        <v>19175</v>
      </c>
      <c r="W66" s="4">
        <f>ROUND( $W$65 + $W$6, $W$7 - LOG( $W$8 ))</f>
        <v>24100</v>
      </c>
      <c r="X66" s="4">
        <f>ROUND( $X$65 + $X$6, $X$7 - LOG( $X$8 ))</f>
        <v>27400</v>
      </c>
      <c r="Y66" s="4">
        <f>ROUND( $Y$65 + $Y$6, $Y$7 - LOG( $Y$8 ))</f>
        <v>32750</v>
      </c>
      <c r="Z66" s="4">
        <f>ROUND( $Z$65 + $Z$6, $Z$7 - LOG( $Z$8 ))</f>
        <v>73.5</v>
      </c>
      <c r="AA66" s="4">
        <f>ROUND( $AA$65 + $AA$6, $AA$7 - LOG( $AA$8 ))</f>
        <v>29.5</v>
      </c>
      <c r="AB66" s="4">
        <f>ROUND( $AB$65 + $AB$6, $AB$7 - LOG( $AB$8 ))</f>
        <v>95.5</v>
      </c>
      <c r="AC66" s="4">
        <f>ROUND( $AC$65 + $AC$6, $AC$7 - LOG( $AC$8 ))</f>
        <v>46</v>
      </c>
      <c r="AD66" s="4">
        <f>ROUND( $AD$65 + $AD$6, $AD$7 - LOG( $AD$8 ))</f>
        <v>1210</v>
      </c>
      <c r="AE66" s="4">
        <f>ROUND( $AE$65 + $AE$6, $AE$7 - LOG( $AE$8 ))</f>
        <v>559</v>
      </c>
      <c r="AF66" s="4">
        <f>ROUND( $AF$65 + $AF$6, $AF$7 - LOG( $AF$8 ))</f>
        <v>1100</v>
      </c>
      <c r="AG66" s="4">
        <f>ROUND( $AG$65 + $AG$6, $AG$7 - LOG( $AG$8 ))</f>
        <v>220</v>
      </c>
      <c r="AH66" s="4">
        <f>ROUND( $AH$65 + $AH$6, $AH$7 - LOG( $AH$8 ))</f>
        <v>120.6</v>
      </c>
      <c r="AI66" s="4">
        <f>ROUND( $AI$65 + $AI$6, $AI$7 - LOG( $AI$8 ))</f>
        <v>120</v>
      </c>
      <c r="AJ66" s="4">
        <f>ROUND( $AJ$65 + $AJ$6, $AJ$7 - LOG( $AJ$8 ))</f>
        <v>94.5</v>
      </c>
      <c r="AK66" s="4">
        <f>ROUND( $AK$65 + $AK$6, $AK$7 - LOG( $AK$8 ))</f>
        <v>35.299999999999997</v>
      </c>
      <c r="AL66" s="4">
        <f>ROUND( $AL$65 + $AL$6, $AL$7 - LOG( $AL$8 ))</f>
        <v>3630</v>
      </c>
      <c r="AM66" s="4">
        <f>ROUND( $AM$65 + $AM$6, $AM$7 - LOG( $AM$8 ))</f>
        <v>1695</v>
      </c>
      <c r="AN66" s="4">
        <f>ROUND( $AN$65 + $AN$6, $AN$7 - LOG( $AN$8 ))</f>
        <v>770</v>
      </c>
      <c r="AO66" s="4">
        <f>ROUND( $AO$65 + $AO$6, $AO$7 - LOG( $AO$8 ))</f>
        <v>165</v>
      </c>
    </row>
    <row r="67" spans="2:41" x14ac:dyDescent="0.25">
      <c r="B67" s="4">
        <f>ROUND( $B$66 + $B$6, $B$7 - LOG( $B$8 ))</f>
        <v>13808</v>
      </c>
      <c r="C67" s="4">
        <f>ROUND( $C$66 + $C$6, $C$7 - LOG( $C$8 ))</f>
        <v>7493</v>
      </c>
      <c r="D67" s="4">
        <f>ROUND( $D$66 + $D$6, $D$7 - LOG( $D$8 ))</f>
        <v>9604</v>
      </c>
      <c r="E67" s="4">
        <f>ROUND( $E$66 + $E$6, $E$7 - LOG( $E$8 ))</f>
        <v>5448</v>
      </c>
      <c r="F67" s="4">
        <f>ROUND( $F$66 + $F$6, $F$7 - LOG( $F$8 ))</f>
        <v>0</v>
      </c>
      <c r="G67" s="4">
        <f>ROUND( $G$66 + $G$6, $G$7 - LOG( $G$8 ))</f>
        <v>0</v>
      </c>
      <c r="H67" s="4">
        <f>ROUND( $H$66 + $H$6, $H$7 - LOG( $H$8 ))</f>
        <v>0</v>
      </c>
      <c r="I67" s="4">
        <f>ROUND( $I$66 + $I$6, $I$7 - LOG( $I$8 ))</f>
        <v>0</v>
      </c>
      <c r="J67" s="4">
        <f>ROUND( $J$66 + $J$6, $J$7 - LOG( $J$8 ))</f>
        <v>128.80000000000001</v>
      </c>
      <c r="K67" s="4">
        <f>ROUND( $K$66 + $K$6, $K$7 - LOG( $K$8 ))</f>
        <v>120.6</v>
      </c>
      <c r="L67" s="4">
        <f>ROUND( $L$66 + $L$6, $L$7 - LOG( $L$8 ))</f>
        <v>67.2</v>
      </c>
      <c r="M67" s="4">
        <f>ROUND( $M$66 + $M$6, $M$7 - LOG( $M$8 ))</f>
        <v>28</v>
      </c>
      <c r="N67" s="4">
        <f>ROUND( $N$66 + $N$6, $N$7 - LOG( $N$8 ))</f>
        <v>3.6709999999999998</v>
      </c>
      <c r="O67" s="4">
        <f>ROUND( $O$66 + $O$6, $O$7 - LOG( $O$8 ))</f>
        <v>2.145</v>
      </c>
      <c r="P67" s="4">
        <f>ROUND( $P$66 + $P$6, $P$7 - LOG( $P$8 ))</f>
        <v>2.7949999999999999</v>
      </c>
      <c r="Q67" s="4">
        <f>ROUND( $Q$66 + $Q$6, $Q$7 - LOG( $Q$8 ))</f>
        <v>1.3864000000000001</v>
      </c>
      <c r="R67" s="4">
        <f>ROUND( $R$66 + $R$6, $R$7 - LOG( $R$8 ))</f>
        <v>19320</v>
      </c>
      <c r="S67" s="4">
        <f>ROUND( $S$66 + $S$6, $S$7 - LOG( $S$8 ))</f>
        <v>24120</v>
      </c>
      <c r="T67" s="4">
        <f>ROUND( $T$66 + $T$6, $T$7 - LOG( $T$8 ))</f>
        <v>26880</v>
      </c>
      <c r="U67" s="4">
        <f>ROUND( $U$66 + $U$6, $U$7 - LOG( $U$8 ))</f>
        <v>30800</v>
      </c>
      <c r="V67" s="4">
        <f>ROUND( $V$66 + $V$6, $V$7 - LOG( $V$8 ))</f>
        <v>19520</v>
      </c>
      <c r="W67" s="4">
        <f>ROUND( $W$66 + $W$6, $W$7 - LOG( $W$8 ))</f>
        <v>24520</v>
      </c>
      <c r="X67" s="4">
        <f>ROUND( $X$66 + $X$6, $X$7 - LOG( $X$8 ))</f>
        <v>27880</v>
      </c>
      <c r="Y67" s="4">
        <f>ROUND( $Y$66 + $Y$6, $Y$7 - LOG( $Y$8 ))</f>
        <v>33300</v>
      </c>
      <c r="Z67" s="4">
        <f>ROUND( $Z$66 + $Z$6, $Z$7 - LOG( $Z$8 ))</f>
        <v>74.8</v>
      </c>
      <c r="AA67" s="4">
        <f>ROUND( $AA$66 + $AA$6, $AA$7 - LOG( $AA$8 ))</f>
        <v>30</v>
      </c>
      <c r="AB67" s="4">
        <f>ROUND( $AB$66 + $AB$6, $AB$7 - LOG( $AB$8 ))</f>
        <v>97.2</v>
      </c>
      <c r="AC67" s="4">
        <f>ROUND( $AC$66 + $AC$6, $AC$7 - LOG( $AC$8 ))</f>
        <v>46.8</v>
      </c>
      <c r="AD67" s="4">
        <f>ROUND( $AD$66 + $AD$6, $AD$7 - LOG( $AD$8 ))</f>
        <v>1232</v>
      </c>
      <c r="AE67" s="4">
        <f>ROUND( $AE$66 + $AE$6, $AE$7 - LOG( $AE$8 ))</f>
        <v>569</v>
      </c>
      <c r="AF67" s="4">
        <f>ROUND( $AF$66 + $AF$6, $AF$7 - LOG( $AF$8 ))</f>
        <v>1120</v>
      </c>
      <c r="AG67" s="4">
        <f>ROUND( $AG$66 + $AG$6, $AG$7 - LOG( $AG$8 ))</f>
        <v>224</v>
      </c>
      <c r="AH67" s="4">
        <f>ROUND( $AH$66 + $AH$6, $AH$7 - LOG( $AH$8 ))</f>
        <v>122.4</v>
      </c>
      <c r="AI67" s="4">
        <f>ROUND( $AI$66 + $AI$6, $AI$7 - LOG( $AI$8 ))</f>
        <v>122.2</v>
      </c>
      <c r="AJ67" s="4">
        <f>ROUND( $AJ$66 + $AJ$6, $AJ$7 - LOG( $AJ$8 ))</f>
        <v>96.2</v>
      </c>
      <c r="AK67" s="4">
        <f>ROUND( $AK$66 + $AK$6, $AK$7 - LOG( $AK$8 ))</f>
        <v>35.9</v>
      </c>
      <c r="AL67" s="4">
        <f>ROUND( $AL$66 + $AL$6, $AL$7 - LOG( $AL$8 ))</f>
        <v>3696</v>
      </c>
      <c r="AM67" s="4">
        <f>ROUND( $AM$66 + $AM$6, $AM$7 - LOG( $AM$8 ))</f>
        <v>1726</v>
      </c>
      <c r="AN67" s="4">
        <f>ROUND( $AN$66 + $AN$6, $AN$7 - LOG( $AN$8 ))</f>
        <v>784</v>
      </c>
      <c r="AO67" s="4">
        <f>ROUND( $AO$66 + $AO$6, $AO$7 - LOG( $AO$8 ))</f>
        <v>168</v>
      </c>
    </row>
    <row r="68" spans="2:41" x14ac:dyDescent="0.25">
      <c r="B68" s="4">
        <f>ROUND( $B$67 + $B$6, $B$7 - LOG( $B$8 ))</f>
        <v>14026</v>
      </c>
      <c r="C68" s="4">
        <f>ROUND( $C$67 + $C$6, $C$7 - LOG( $C$8 ))</f>
        <v>7580</v>
      </c>
      <c r="D68" s="4">
        <f>ROUND( $D$67 + $D$6, $D$7 - LOG( $D$8 ))</f>
        <v>9738</v>
      </c>
      <c r="E68" s="4">
        <f>ROUND( $E$67 + $E$6, $E$7 - LOG( $E$8 ))</f>
        <v>5481</v>
      </c>
      <c r="F68" s="4">
        <f>ROUND( $F$67 + $F$6, $F$7 - LOG( $F$8 ))</f>
        <v>0</v>
      </c>
      <c r="G68" s="4">
        <f>ROUND( $G$67 + $G$6, $G$7 - LOG( $G$8 ))</f>
        <v>0</v>
      </c>
      <c r="H68" s="4">
        <f>ROUND( $H$67 + $H$6, $H$7 - LOG( $H$8 ))</f>
        <v>0</v>
      </c>
      <c r="I68" s="4">
        <f>ROUND( $I$67 + $I$6, $I$7 - LOG( $I$8 ))</f>
        <v>0</v>
      </c>
      <c r="J68" s="4">
        <f>ROUND( $J$67 + $J$6, $J$7 - LOG( $J$8 ))</f>
        <v>131.1</v>
      </c>
      <c r="K68" s="4">
        <f>ROUND( $K$67 + $K$6, $K$7 - LOG( $K$8 ))</f>
        <v>122.7</v>
      </c>
      <c r="L68" s="4">
        <f>ROUND( $L$67 + $L$6, $L$7 - LOG( $L$8 ))</f>
        <v>68.400000000000006</v>
      </c>
      <c r="M68" s="4">
        <f>ROUND( $M$67 + $M$6, $M$7 - LOG( $M$8 ))</f>
        <v>28.5</v>
      </c>
      <c r="N68" s="4">
        <f>ROUND( $N$67 + $N$6, $N$7 - LOG( $N$8 ))</f>
        <v>3.7290000000000001</v>
      </c>
      <c r="O68" s="4">
        <f>ROUND( $O$67 + $O$6, $O$7 - LOG( $O$8 ))</f>
        <v>2.17</v>
      </c>
      <c r="P68" s="4">
        <f>ROUND( $P$67 + $P$6, $P$7 - LOG( $P$8 ))</f>
        <v>2.8340000000000001</v>
      </c>
      <c r="Q68" s="4">
        <f>ROUND( $Q$67 + $Q$6, $Q$7 - LOG( $Q$8 ))</f>
        <v>1.3948</v>
      </c>
      <c r="R68" s="4">
        <f>ROUND( $R$67 + $R$6, $R$7 - LOG( $R$8 ))</f>
        <v>19665</v>
      </c>
      <c r="S68" s="4">
        <f>ROUND( $S$67 + $S$6, $S$7 - LOG( $S$8 ))</f>
        <v>24540</v>
      </c>
      <c r="T68" s="4">
        <f>ROUND( $T$67 + $T$6, $T$7 - LOG( $T$8 ))</f>
        <v>27360</v>
      </c>
      <c r="U68" s="4">
        <f>ROUND( $U$67 + $U$6, $U$7 - LOG( $U$8 ))</f>
        <v>31350</v>
      </c>
      <c r="V68" s="4">
        <f>ROUND( $V$67 + $V$6, $V$7 - LOG( $V$8 ))</f>
        <v>19865</v>
      </c>
      <c r="W68" s="4">
        <f>ROUND( $W$67 + $W$6, $W$7 - LOG( $W$8 ))</f>
        <v>24940</v>
      </c>
      <c r="X68" s="4">
        <f>ROUND( $X$67 + $X$6, $X$7 - LOG( $X$8 ))</f>
        <v>28360</v>
      </c>
      <c r="Y68" s="4">
        <f>ROUND( $Y$67 + $Y$6, $Y$7 - LOG( $Y$8 ))</f>
        <v>33850</v>
      </c>
      <c r="Z68" s="4">
        <f>ROUND( $Z$67 + $Z$6, $Z$7 - LOG( $Z$8 ))</f>
        <v>76.099999999999994</v>
      </c>
      <c r="AA68" s="4">
        <f>ROUND( $AA$67 + $AA$6, $AA$7 - LOG( $AA$8 ))</f>
        <v>30.5</v>
      </c>
      <c r="AB68" s="4">
        <f>ROUND( $AB$67 + $AB$6, $AB$7 - LOG( $AB$8 ))</f>
        <v>98.9</v>
      </c>
      <c r="AC68" s="4">
        <f>ROUND( $AC$67 + $AC$6, $AC$7 - LOG( $AC$8 ))</f>
        <v>47.6</v>
      </c>
      <c r="AD68" s="4">
        <f>ROUND( $AD$67 + $AD$6, $AD$7 - LOG( $AD$8 ))</f>
        <v>1254</v>
      </c>
      <c r="AE68" s="4">
        <f>ROUND( $AE$67 + $AE$6, $AE$7 - LOG( $AE$8 ))</f>
        <v>579</v>
      </c>
      <c r="AF68" s="4">
        <f>ROUND( $AF$67 + $AF$6, $AF$7 - LOG( $AF$8 ))</f>
        <v>1140</v>
      </c>
      <c r="AG68" s="4">
        <f>ROUND( $AG$67 + $AG$6, $AG$7 - LOG( $AG$8 ))</f>
        <v>228</v>
      </c>
      <c r="AH68" s="4">
        <f>ROUND( $AH$67 + $AH$6, $AH$7 - LOG( $AH$8 ))</f>
        <v>124.2</v>
      </c>
      <c r="AI68" s="4">
        <f>ROUND( $AI$67 + $AI$6, $AI$7 - LOG( $AI$8 ))</f>
        <v>124.4</v>
      </c>
      <c r="AJ68" s="4">
        <f>ROUND( $AJ$67 + $AJ$6, $AJ$7 - LOG( $AJ$8 ))</f>
        <v>97.9</v>
      </c>
      <c r="AK68" s="4">
        <f>ROUND( $AK$67 + $AK$6, $AK$7 - LOG( $AK$8 ))</f>
        <v>36.5</v>
      </c>
      <c r="AL68" s="4">
        <f>ROUND( $AL$67 + $AL$6, $AL$7 - LOG( $AL$8 ))</f>
        <v>3762</v>
      </c>
      <c r="AM68" s="4">
        <f>ROUND( $AM$67 + $AM$6, $AM$7 - LOG( $AM$8 ))</f>
        <v>1757</v>
      </c>
      <c r="AN68" s="4">
        <f>ROUND( $AN$67 + $AN$6, $AN$7 - LOG( $AN$8 ))</f>
        <v>798</v>
      </c>
      <c r="AO68" s="4">
        <f>ROUND( $AO$67 + $AO$6, $AO$7 - LOG( $AO$8 ))</f>
        <v>171</v>
      </c>
    </row>
    <row r="69" spans="2:41" x14ac:dyDescent="0.25">
      <c r="B69" s="4">
        <f>ROUND( $B$68 + $B$6, $B$7 - LOG( $B$8 ))</f>
        <v>14244</v>
      </c>
      <c r="C69" s="4">
        <f>ROUND( $C$68 + $C$6, $C$7 - LOG( $C$8 ))</f>
        <v>7667</v>
      </c>
      <c r="D69" s="4">
        <f>ROUND( $D$68 + $D$6, $D$7 - LOG( $D$8 ))</f>
        <v>9872</v>
      </c>
      <c r="E69" s="4">
        <f>ROUND( $E$68 + $E$6, $E$7 - LOG( $E$8 ))</f>
        <v>5514</v>
      </c>
      <c r="F69" s="4">
        <f>ROUND( $F$68 + $F$6, $F$7 - LOG( $F$8 ))</f>
        <v>0</v>
      </c>
      <c r="G69" s="4">
        <f>ROUND( $G$68 + $G$6, $G$7 - LOG( $G$8 ))</f>
        <v>0</v>
      </c>
      <c r="H69" s="4">
        <f>ROUND( $H$68 + $H$6, $H$7 - LOG( $H$8 ))</f>
        <v>0</v>
      </c>
      <c r="I69" s="4">
        <f>ROUND( $I$68 + $I$6, $I$7 - LOG( $I$8 ))</f>
        <v>0</v>
      </c>
      <c r="J69" s="4">
        <f>ROUND( $J$68 + $J$6, $J$7 - LOG( $J$8 ))</f>
        <v>133.4</v>
      </c>
      <c r="K69" s="4">
        <f>ROUND( $K$68 + $K$6, $K$7 - LOG( $K$8 ))</f>
        <v>124.8</v>
      </c>
      <c r="L69" s="4">
        <f>ROUND( $L$68 + $L$6, $L$7 - LOG( $L$8 ))</f>
        <v>69.599999999999994</v>
      </c>
      <c r="M69" s="4">
        <f>ROUND( $M$68 + $M$6, $M$7 - LOG( $M$8 ))</f>
        <v>29</v>
      </c>
      <c r="N69" s="4">
        <f>ROUND( $N$68 + $N$6, $N$7 - LOG( $N$8 ))</f>
        <v>3.7869999999999999</v>
      </c>
      <c r="O69" s="4">
        <f>ROUND( $O$68 + $O$6, $O$7 - LOG( $O$8 ))</f>
        <v>2.1949999999999998</v>
      </c>
      <c r="P69" s="4">
        <f>ROUND( $P$68 + $P$6, $P$7 - LOG( $P$8 ))</f>
        <v>2.8730000000000002</v>
      </c>
      <c r="Q69" s="4">
        <f>ROUND( $Q$68 + $Q$6, $Q$7 - LOG( $Q$8 ))</f>
        <v>1.4032</v>
      </c>
      <c r="R69" s="4">
        <f>ROUND( $R$68 + $R$6, $R$7 - LOG( $R$8 ))</f>
        <v>20010</v>
      </c>
      <c r="S69" s="4">
        <f>ROUND( $S$68 + $S$6, $S$7 - LOG( $S$8 ))</f>
        <v>24960</v>
      </c>
      <c r="T69" s="4">
        <f>ROUND( $T$68 + $T$6, $T$7 - LOG( $T$8 ))</f>
        <v>27840</v>
      </c>
      <c r="U69" s="4">
        <f>ROUND( $U$68 + $U$6, $U$7 - LOG( $U$8 ))</f>
        <v>31900</v>
      </c>
      <c r="V69" s="4">
        <f>ROUND( $V$68 + $V$6, $V$7 - LOG( $V$8 ))</f>
        <v>20210</v>
      </c>
      <c r="W69" s="4">
        <f>ROUND( $W$68 + $W$6, $W$7 - LOG( $W$8 ))</f>
        <v>25360</v>
      </c>
      <c r="X69" s="4">
        <f>ROUND( $X$68 + $X$6, $X$7 - LOG( $X$8 ))</f>
        <v>28840</v>
      </c>
      <c r="Y69" s="4">
        <f>ROUND( $Y$68 + $Y$6, $Y$7 - LOG( $Y$8 ))</f>
        <v>34400</v>
      </c>
      <c r="Z69" s="4">
        <f>ROUND( $Z$68 + $Z$6, $Z$7 - LOG( $Z$8 ))</f>
        <v>77.400000000000006</v>
      </c>
      <c r="AA69" s="4">
        <f>ROUND( $AA$68 + $AA$6, $AA$7 - LOG( $AA$8 ))</f>
        <v>31</v>
      </c>
      <c r="AB69" s="4">
        <f>ROUND( $AB$68 + $AB$6, $AB$7 - LOG( $AB$8 ))</f>
        <v>100.6</v>
      </c>
      <c r="AC69" s="4">
        <f>ROUND( $AC$68 + $AC$6, $AC$7 - LOG( $AC$8 ))</f>
        <v>48.4</v>
      </c>
      <c r="AD69" s="4">
        <f>ROUND( $AD$68 + $AD$6, $AD$7 - LOG( $AD$8 ))</f>
        <v>1276</v>
      </c>
      <c r="AE69" s="4">
        <f>ROUND( $AE$68 + $AE$6, $AE$7 - LOG( $AE$8 ))</f>
        <v>589</v>
      </c>
      <c r="AF69" s="4">
        <f>ROUND( $AF$68 + $AF$6, $AF$7 - LOG( $AF$8 ))</f>
        <v>1160</v>
      </c>
      <c r="AG69" s="4">
        <f>ROUND( $AG$68 + $AG$6, $AG$7 - LOG( $AG$8 ))</f>
        <v>232</v>
      </c>
      <c r="AH69" s="4">
        <f>ROUND( $AH$68 + $AH$6, $AH$7 - LOG( $AH$8 ))</f>
        <v>126</v>
      </c>
      <c r="AI69" s="4">
        <f>ROUND( $AI$68 + $AI$6, $AI$7 - LOG( $AI$8 ))</f>
        <v>126.6</v>
      </c>
      <c r="AJ69" s="4">
        <f>ROUND( $AJ$68 + $AJ$6, $AJ$7 - LOG( $AJ$8 ))</f>
        <v>99.6</v>
      </c>
      <c r="AK69" s="4">
        <f>ROUND( $AK$68 + $AK$6, $AK$7 - LOG( $AK$8 ))</f>
        <v>37.1</v>
      </c>
      <c r="AL69" s="4">
        <f>ROUND( $AL$68 + $AL$6, $AL$7 - LOG( $AL$8 ))</f>
        <v>3828</v>
      </c>
      <c r="AM69" s="4">
        <f>ROUND( $AM$68 + $AM$6, $AM$7 - LOG( $AM$8 ))</f>
        <v>1788</v>
      </c>
      <c r="AN69" s="4">
        <f>ROUND( $AN$68 + $AN$6, $AN$7 - LOG( $AN$8 ))</f>
        <v>812</v>
      </c>
      <c r="AO69" s="4">
        <f>ROUND( $AO$68 + $AO$6, $AO$7 - LOG( $AO$8 ))</f>
        <v>174</v>
      </c>
    </row>
    <row r="70" spans="2:41" x14ac:dyDescent="0.25">
      <c r="B70" s="4">
        <f>ROUND( $B$69 + $B$6, $B$7 - LOG( $B$8 ))</f>
        <v>14462</v>
      </c>
      <c r="C70" s="4">
        <f>ROUND( $C$69 + $C$6, $C$7 - LOG( $C$8 ))</f>
        <v>7754</v>
      </c>
      <c r="D70" s="4">
        <f>ROUND( $D$69 + $D$6, $D$7 - LOG( $D$8 ))</f>
        <v>10006</v>
      </c>
      <c r="E70" s="4">
        <f>ROUND( $E$69 + $E$6, $E$7 - LOG( $E$8 ))</f>
        <v>5547</v>
      </c>
      <c r="F70" s="4">
        <f>ROUND( $F$69 + $F$6, $F$7 - LOG( $F$8 ))</f>
        <v>0</v>
      </c>
      <c r="G70" s="4">
        <f>ROUND( $G$69 + $G$6, $G$7 - LOG( $G$8 ))</f>
        <v>0</v>
      </c>
      <c r="H70" s="4">
        <f>ROUND( $H$69 + $H$6, $H$7 - LOG( $H$8 ))</f>
        <v>0</v>
      </c>
      <c r="I70" s="4">
        <f>ROUND( $I$69 + $I$6, $I$7 - LOG( $I$8 ))</f>
        <v>0</v>
      </c>
      <c r="J70" s="4">
        <f>ROUND( $J$69 + $J$6, $J$7 - LOG( $J$8 ))</f>
        <v>135.69999999999999</v>
      </c>
      <c r="K70" s="4">
        <f>ROUND( $K$69 + $K$6, $K$7 - LOG( $K$8 ))</f>
        <v>126.9</v>
      </c>
      <c r="L70" s="4">
        <f>ROUND( $L$69 + $L$6, $L$7 - LOG( $L$8 ))</f>
        <v>70.8</v>
      </c>
      <c r="M70" s="4">
        <f>ROUND( $M$69 + $M$6, $M$7 - LOG( $M$8 ))</f>
        <v>29.5</v>
      </c>
      <c r="N70" s="4">
        <f>ROUND( $N$69 + $N$6, $N$7 - LOG( $N$8 ))</f>
        <v>3.8450000000000002</v>
      </c>
      <c r="O70" s="4">
        <f>ROUND( $O$69 + $O$6, $O$7 - LOG( $O$8 ))</f>
        <v>2.2200000000000002</v>
      </c>
      <c r="P70" s="4">
        <f>ROUND( $P$69 + $P$6, $P$7 - LOG( $P$8 ))</f>
        <v>2.9119999999999999</v>
      </c>
      <c r="Q70" s="4">
        <f>ROUND( $Q$69 + $Q$6, $Q$7 - LOG( $Q$8 ))</f>
        <v>1.4116</v>
      </c>
      <c r="R70" s="4">
        <f>ROUND( $R$69 + $R$6, $R$7 - LOG( $R$8 ))</f>
        <v>20355</v>
      </c>
      <c r="S70" s="4">
        <f>ROUND( $S$69 + $S$6, $S$7 - LOG( $S$8 ))</f>
        <v>25380</v>
      </c>
      <c r="T70" s="4">
        <f>ROUND( $T$69 + $T$6, $T$7 - LOG( $T$8 ))</f>
        <v>28320</v>
      </c>
      <c r="U70" s="4">
        <f>ROUND( $U$69 + $U$6, $U$7 - LOG( $U$8 ))</f>
        <v>32450</v>
      </c>
      <c r="V70" s="4">
        <f>ROUND( $V$69 + $V$6, $V$7 - LOG( $V$8 ))</f>
        <v>20555</v>
      </c>
      <c r="W70" s="4">
        <f>ROUND( $W$69 + $W$6, $W$7 - LOG( $W$8 ))</f>
        <v>25780</v>
      </c>
      <c r="X70" s="4">
        <f>ROUND( $X$69 + $X$6, $X$7 - LOG( $X$8 ))</f>
        <v>29320</v>
      </c>
      <c r="Y70" s="4">
        <f>ROUND( $Y$69 + $Y$6, $Y$7 - LOG( $Y$8 ))</f>
        <v>34950</v>
      </c>
      <c r="Z70" s="4">
        <f>ROUND( $Z$69 + $Z$6, $Z$7 - LOG( $Z$8 ))</f>
        <v>78.7</v>
      </c>
      <c r="AA70" s="4">
        <f>ROUND( $AA$69 + $AA$6, $AA$7 - LOG( $AA$8 ))</f>
        <v>31.5</v>
      </c>
      <c r="AB70" s="4">
        <f>ROUND( $AB$69 + $AB$6, $AB$7 - LOG( $AB$8 ))</f>
        <v>102.3</v>
      </c>
      <c r="AC70" s="4">
        <f>ROUND( $AC$69 + $AC$6, $AC$7 - LOG( $AC$8 ))</f>
        <v>49.2</v>
      </c>
      <c r="AD70" s="4">
        <f>ROUND( $AD$69 + $AD$6, $AD$7 - LOG( $AD$8 ))</f>
        <v>1298</v>
      </c>
      <c r="AE70" s="4">
        <f>ROUND( $AE$69 + $AE$6, $AE$7 - LOG( $AE$8 ))</f>
        <v>599</v>
      </c>
      <c r="AF70" s="4">
        <f>ROUND( $AF$69 + $AF$6, $AF$7 - LOG( $AF$8 ))</f>
        <v>1180</v>
      </c>
      <c r="AG70" s="4">
        <f>ROUND( $AG$69 + $AG$6, $AG$7 - LOG( $AG$8 ))</f>
        <v>236</v>
      </c>
      <c r="AH70" s="4">
        <f>ROUND( $AH$69 + $AH$6, $AH$7 - LOG( $AH$8 ))</f>
        <v>127.8</v>
      </c>
      <c r="AI70" s="4">
        <f>ROUND( $AI$69 + $AI$6, $AI$7 - LOG( $AI$8 ))</f>
        <v>128.80000000000001</v>
      </c>
      <c r="AJ70" s="4">
        <f>ROUND( $AJ$69 + $AJ$6, $AJ$7 - LOG( $AJ$8 ))</f>
        <v>101.3</v>
      </c>
      <c r="AK70" s="4">
        <f>ROUND( $AK$69 + $AK$6, $AK$7 - LOG( $AK$8 ))</f>
        <v>37.700000000000003</v>
      </c>
      <c r="AL70" s="4">
        <f>ROUND( $AL$69 + $AL$6, $AL$7 - LOG( $AL$8 ))</f>
        <v>3894</v>
      </c>
      <c r="AM70" s="4">
        <f>ROUND( $AM$69 + $AM$6, $AM$7 - LOG( $AM$8 ))</f>
        <v>1819</v>
      </c>
      <c r="AN70" s="4">
        <f>ROUND( $AN$69 + $AN$6, $AN$7 - LOG( $AN$8 ))</f>
        <v>826</v>
      </c>
      <c r="AO70" s="4">
        <f>ROUND( $AO$69 + $AO$6, $AO$7 - LOG( $AO$8 ))</f>
        <v>177</v>
      </c>
    </row>
    <row r="71" spans="2:41" x14ac:dyDescent="0.25">
      <c r="B71" s="4">
        <f>ROUND( $B$70 + $B$6, $B$7 - LOG( $B$8 ))</f>
        <v>14680</v>
      </c>
      <c r="C71" s="4">
        <f>ROUND( $C$70 + $C$6, $C$7 - LOG( $C$8 ))</f>
        <v>7841</v>
      </c>
      <c r="D71" s="4">
        <f>ROUND( $D$70 + $D$6, $D$7 - LOG( $D$8 ))</f>
        <v>10140</v>
      </c>
      <c r="E71" s="4">
        <f>ROUND( $E$70 + $E$6, $E$7 - LOG( $E$8 ))</f>
        <v>5580</v>
      </c>
      <c r="F71" s="4">
        <f>ROUND( $F$70 + $F$6, $F$7 - LOG( $F$8 ))</f>
        <v>0</v>
      </c>
      <c r="G71" s="4">
        <f>ROUND( $G$70 + $G$6, $G$7 - LOG( $G$8 ))</f>
        <v>0</v>
      </c>
      <c r="H71" s="4">
        <f>ROUND( $H$70 + $H$6, $H$7 - LOG( $H$8 ))</f>
        <v>0</v>
      </c>
      <c r="I71" s="4">
        <f>ROUND( $I$70 + $I$6, $I$7 - LOG( $I$8 ))</f>
        <v>0</v>
      </c>
      <c r="J71" s="4">
        <f>ROUND( $J$70 + $J$6, $J$7 - LOG( $J$8 ))</f>
        <v>138</v>
      </c>
      <c r="K71" s="4">
        <f>ROUND( $K$70 + $K$6, $K$7 - LOG( $K$8 ))</f>
        <v>129</v>
      </c>
      <c r="L71" s="4">
        <f>ROUND( $L$70 + $L$6, $L$7 - LOG( $L$8 ))</f>
        <v>72</v>
      </c>
      <c r="M71" s="4">
        <f>ROUND( $M$70 + $M$6, $M$7 - LOG( $M$8 ))</f>
        <v>30</v>
      </c>
      <c r="N71" s="4">
        <f>ROUND( $N$70 + $N$6, $N$7 - LOG( $N$8 ))</f>
        <v>3.903</v>
      </c>
      <c r="O71" s="4">
        <f>ROUND( $O$70 + $O$6, $O$7 - LOG( $O$8 ))</f>
        <v>2.2450000000000001</v>
      </c>
      <c r="P71" s="4">
        <f>ROUND( $P$70 + $P$6, $P$7 - LOG( $P$8 ))</f>
        <v>2.9510000000000001</v>
      </c>
      <c r="Q71" s="4">
        <f>ROUND( $Q$70 + $Q$6, $Q$7 - LOG( $Q$8 ))</f>
        <v>1.42</v>
      </c>
      <c r="R71" s="4">
        <f>ROUND( $R$70 + $R$6, $R$7 - LOG( $R$8 ))</f>
        <v>20700</v>
      </c>
      <c r="S71" s="4">
        <f>ROUND( $S$70 + $S$6, $S$7 - LOG( $S$8 ))</f>
        <v>25800</v>
      </c>
      <c r="T71" s="4">
        <f>ROUND( $T$70 + $T$6, $T$7 - LOG( $T$8 ))</f>
        <v>28800</v>
      </c>
      <c r="U71" s="4">
        <f>ROUND( $U$70 + $U$6, $U$7 - LOG( $U$8 ))</f>
        <v>33000</v>
      </c>
      <c r="V71" s="4">
        <f>ROUND( $V$70 + $V$6, $V$7 - LOG( $V$8 ))</f>
        <v>20900</v>
      </c>
      <c r="W71" s="4">
        <f>ROUND( $W$70 + $W$6, $W$7 - LOG( $W$8 ))</f>
        <v>26200</v>
      </c>
      <c r="X71" s="4">
        <f>ROUND( $X$70 + $X$6, $X$7 - LOG( $X$8 ))</f>
        <v>29800</v>
      </c>
      <c r="Y71" s="4">
        <f>ROUND( $Y$70 + $Y$6, $Y$7 - LOG( $Y$8 ))</f>
        <v>35500</v>
      </c>
      <c r="Z71" s="4">
        <f>ROUND( $Z$70 + $Z$6, $Z$7 - LOG( $Z$8 ))</f>
        <v>80</v>
      </c>
      <c r="AA71" s="4">
        <f>ROUND( $AA$70 + $AA$6, $AA$7 - LOG( $AA$8 ))</f>
        <v>32</v>
      </c>
      <c r="AB71" s="4">
        <f>ROUND( $AB$70 + $AB$6, $AB$7 - LOG( $AB$8 ))</f>
        <v>104</v>
      </c>
      <c r="AC71" s="4">
        <f>ROUND( $AC$70 + $AC$6, $AC$7 - LOG( $AC$8 ))</f>
        <v>50</v>
      </c>
      <c r="AD71" s="4">
        <f>ROUND( $AD$70 + $AD$6, $AD$7 - LOG( $AD$8 ))</f>
        <v>1320</v>
      </c>
      <c r="AE71" s="4">
        <f>ROUND( $AE$70 + $AE$6, $AE$7 - LOG( $AE$8 ))</f>
        <v>609</v>
      </c>
      <c r="AF71" s="4">
        <f>ROUND( $AF$70 + $AF$6, $AF$7 - LOG( $AF$8 ))</f>
        <v>1200</v>
      </c>
      <c r="AG71" s="4">
        <f>ROUND( $AG$70 + $AG$6, $AG$7 - LOG( $AG$8 ))</f>
        <v>240</v>
      </c>
      <c r="AH71" s="4">
        <f>ROUND( $AH$70 + $AH$6, $AH$7 - LOG( $AH$8 ))</f>
        <v>129.6</v>
      </c>
      <c r="AI71" s="4">
        <f>ROUND( $AI$70 + $AI$6, $AI$7 - LOG( $AI$8 ))</f>
        <v>131</v>
      </c>
      <c r="AJ71" s="4">
        <f>ROUND( $AJ$70 + $AJ$6, $AJ$7 - LOG( $AJ$8 ))</f>
        <v>103</v>
      </c>
      <c r="AK71" s="4">
        <f>ROUND( $AK$70 + $AK$6, $AK$7 - LOG( $AK$8 ))</f>
        <v>38.299999999999997</v>
      </c>
      <c r="AL71" s="4">
        <f>ROUND( $AL$70 + $AL$6, $AL$7 - LOG( $AL$8 ))</f>
        <v>3960</v>
      </c>
      <c r="AM71" s="4">
        <f>ROUND( $AM$70 + $AM$6, $AM$7 - LOG( $AM$8 ))</f>
        <v>1850</v>
      </c>
      <c r="AN71" s="4">
        <f>ROUND( $AN$70 + $AN$6, $AN$7 - LOG( $AN$8 ))</f>
        <v>840</v>
      </c>
      <c r="AO71" s="4">
        <f>ROUND( $AO$70 + $AO$6, $AO$7 - LOG( $AO$8 ))</f>
        <v>180</v>
      </c>
    </row>
    <row r="72" spans="2:41" x14ac:dyDescent="0.25">
      <c r="B72" s="4">
        <f>ROUND( $B$71 + $B$6, $B$7 - LOG( $B$8 ))</f>
        <v>14898</v>
      </c>
      <c r="C72" s="4">
        <f>ROUND( $C$71 + $C$6, $C$7 - LOG( $C$8 ))</f>
        <v>7928</v>
      </c>
      <c r="D72" s="4">
        <f>ROUND( $D$71 + $D$6, $D$7 - LOG( $D$8 ))</f>
        <v>10274</v>
      </c>
      <c r="E72" s="4">
        <f>ROUND( $E$71 + $E$6, $E$7 - LOG( $E$8 ))</f>
        <v>5613</v>
      </c>
      <c r="F72" s="4">
        <f>ROUND( $F$71 + $F$6, $F$7 - LOG( $F$8 ))</f>
        <v>0</v>
      </c>
      <c r="G72" s="4">
        <f>ROUND( $G$71 + $G$6, $G$7 - LOG( $G$8 ))</f>
        <v>0</v>
      </c>
      <c r="H72" s="4">
        <f>ROUND( $H$71 + $H$6, $H$7 - LOG( $H$8 ))</f>
        <v>0</v>
      </c>
      <c r="I72" s="4">
        <f>ROUND( $I$71 + $I$6, $I$7 - LOG( $I$8 ))</f>
        <v>0</v>
      </c>
      <c r="J72" s="4">
        <f>ROUND( $J$71 + $J$6, $J$7 - LOG( $J$8 ))</f>
        <v>140.30000000000001</v>
      </c>
      <c r="K72" s="4">
        <f>ROUND( $K$71 + $K$6, $K$7 - LOG( $K$8 ))</f>
        <v>131.1</v>
      </c>
      <c r="L72" s="4">
        <f>ROUND( $L$71 + $L$6, $L$7 - LOG( $L$8 ))</f>
        <v>73.2</v>
      </c>
      <c r="M72" s="4">
        <f>ROUND( $M$71 + $M$6, $M$7 - LOG( $M$8 ))</f>
        <v>30.5</v>
      </c>
      <c r="N72" s="4">
        <f>ROUND( $N$71 + $N$6, $N$7 - LOG( $N$8 ))</f>
        <v>3.9609999999999999</v>
      </c>
      <c r="O72" s="4">
        <f>ROUND( $O$71 + $O$6, $O$7 - LOG( $O$8 ))</f>
        <v>2.27</v>
      </c>
      <c r="P72" s="4">
        <f>ROUND( $P$71 + $P$6, $P$7 - LOG( $P$8 ))</f>
        <v>2.99</v>
      </c>
      <c r="Q72" s="4">
        <f>ROUND( $Q$71 + $Q$6, $Q$7 - LOG( $Q$8 ))</f>
        <v>1.4283999999999999</v>
      </c>
      <c r="R72" s="4">
        <f>ROUND( $R$71 + $R$6, $R$7 - LOG( $R$8 ))</f>
        <v>21045</v>
      </c>
      <c r="S72" s="4">
        <f>ROUND( $S$71 + $S$6, $S$7 - LOG( $S$8 ))</f>
        <v>26220</v>
      </c>
      <c r="T72" s="4">
        <f>ROUND( $T$71 + $T$6, $T$7 - LOG( $T$8 ))</f>
        <v>29280</v>
      </c>
      <c r="U72" s="4">
        <f>ROUND( $U$71 + $U$6, $U$7 - LOG( $U$8 ))</f>
        <v>33550</v>
      </c>
      <c r="V72" s="4">
        <f>ROUND( $V$71 + $V$6, $V$7 - LOG( $V$8 ))</f>
        <v>21245</v>
      </c>
      <c r="W72" s="4">
        <f>ROUND( $W$71 + $W$6, $W$7 - LOG( $W$8 ))</f>
        <v>26620</v>
      </c>
      <c r="X72" s="4">
        <f>ROUND( $X$71 + $X$6, $X$7 - LOG( $X$8 ))</f>
        <v>30280</v>
      </c>
      <c r="Y72" s="4">
        <f>ROUND( $Y$71 + $Y$6, $Y$7 - LOG( $Y$8 ))</f>
        <v>36050</v>
      </c>
      <c r="Z72" s="4">
        <f>ROUND( $Z$71 + $Z$6, $Z$7 - LOG( $Z$8 ))</f>
        <v>81.3</v>
      </c>
      <c r="AA72" s="4">
        <f>ROUND( $AA$71 + $AA$6, $AA$7 - LOG( $AA$8 ))</f>
        <v>32.5</v>
      </c>
      <c r="AB72" s="4">
        <f>ROUND( $AB$71 + $AB$6, $AB$7 - LOG( $AB$8 ))</f>
        <v>105.7</v>
      </c>
      <c r="AC72" s="4">
        <f>ROUND( $AC$71 + $AC$6, $AC$7 - LOG( $AC$8 ))</f>
        <v>50.8</v>
      </c>
      <c r="AD72" s="4">
        <f>ROUND( $AD$71 + $AD$6, $AD$7 - LOG( $AD$8 ))</f>
        <v>1342</v>
      </c>
      <c r="AE72" s="4">
        <f>ROUND( $AE$71 + $AE$6, $AE$7 - LOG( $AE$8 ))</f>
        <v>619</v>
      </c>
      <c r="AF72" s="4">
        <f>ROUND( $AF$71 + $AF$6, $AF$7 - LOG( $AF$8 ))</f>
        <v>1220</v>
      </c>
      <c r="AG72" s="4">
        <f>ROUND( $AG$71 + $AG$6, $AG$7 - LOG( $AG$8 ))</f>
        <v>244</v>
      </c>
      <c r="AH72" s="4">
        <f>ROUND( $AH$71 + $AH$6, $AH$7 - LOG( $AH$8 ))</f>
        <v>131.4</v>
      </c>
      <c r="AI72" s="4">
        <f>ROUND( $AI$71 + $AI$6, $AI$7 - LOG( $AI$8 ))</f>
        <v>133.19999999999999</v>
      </c>
      <c r="AJ72" s="4">
        <f>ROUND( $AJ$71 + $AJ$6, $AJ$7 - LOG( $AJ$8 ))</f>
        <v>104.7</v>
      </c>
      <c r="AK72" s="4">
        <f>ROUND( $AK$71 + $AK$6, $AK$7 - LOG( $AK$8 ))</f>
        <v>38.9</v>
      </c>
      <c r="AL72" s="4">
        <f>ROUND( $AL$71 + $AL$6, $AL$7 - LOG( $AL$8 ))</f>
        <v>4026</v>
      </c>
      <c r="AM72" s="4">
        <f>ROUND( $AM$71 + $AM$6, $AM$7 - LOG( $AM$8 ))</f>
        <v>1881</v>
      </c>
      <c r="AN72" s="4">
        <f>ROUND( $AN$71 + $AN$6, $AN$7 - LOG( $AN$8 ))</f>
        <v>854</v>
      </c>
      <c r="AO72" s="4">
        <f>ROUND( $AO$71 + $AO$6, $AO$7 - LOG( $AO$8 ))</f>
        <v>183</v>
      </c>
    </row>
    <row r="73" spans="2:41" x14ac:dyDescent="0.25">
      <c r="B73" s="4">
        <f>ROUND( $B$72 + $B$6, $B$7 - LOG( $B$8 ))</f>
        <v>15116</v>
      </c>
      <c r="C73" s="4">
        <f>ROUND( $C$72 + $C$6, $C$7 - LOG( $C$8 ))</f>
        <v>8015</v>
      </c>
      <c r="D73" s="4">
        <f>ROUND( $D$72 + $D$6, $D$7 - LOG( $D$8 ))</f>
        <v>10408</v>
      </c>
      <c r="E73" s="4">
        <f>ROUND( $E$72 + $E$6, $E$7 - LOG( $E$8 ))</f>
        <v>5646</v>
      </c>
      <c r="F73" s="4">
        <f>ROUND( $F$72 + $F$6, $F$7 - LOG( $F$8 ))</f>
        <v>0</v>
      </c>
      <c r="G73" s="4">
        <f>ROUND( $G$72 + $G$6, $G$7 - LOG( $G$8 ))</f>
        <v>0</v>
      </c>
      <c r="H73" s="4">
        <f>ROUND( $H$72 + $H$6, $H$7 - LOG( $H$8 ))</f>
        <v>0</v>
      </c>
      <c r="I73" s="4">
        <f>ROUND( $I$72 + $I$6, $I$7 - LOG( $I$8 ))</f>
        <v>0</v>
      </c>
      <c r="J73" s="4">
        <f>ROUND( $J$72 + $J$6, $J$7 - LOG( $J$8 ))</f>
        <v>142.6</v>
      </c>
      <c r="K73" s="4">
        <f>ROUND( $K$72 + $K$6, $K$7 - LOG( $K$8 ))</f>
        <v>133.19999999999999</v>
      </c>
      <c r="L73" s="4">
        <f>ROUND( $L$72 + $L$6, $L$7 - LOG( $L$8 ))</f>
        <v>74.400000000000006</v>
      </c>
      <c r="M73" s="4">
        <f>ROUND( $M$72 + $M$6, $M$7 - LOG( $M$8 ))</f>
        <v>31</v>
      </c>
      <c r="N73" s="4">
        <f>ROUND( $N$72 + $N$6, $N$7 - LOG( $N$8 ))</f>
        <v>4.0190000000000001</v>
      </c>
      <c r="O73" s="4">
        <f>ROUND( $O$72 + $O$6, $O$7 - LOG( $O$8 ))</f>
        <v>2.2949999999999999</v>
      </c>
      <c r="P73" s="4">
        <f>ROUND( $P$72 + $P$6, $P$7 - LOG( $P$8 ))</f>
        <v>3.0289999999999999</v>
      </c>
      <c r="Q73" s="4">
        <f>ROUND( $Q$72 + $Q$6, $Q$7 - LOG( $Q$8 ))</f>
        <v>1.4368000000000001</v>
      </c>
      <c r="R73" s="4">
        <f>ROUND( $R$72 + $R$6, $R$7 - LOG( $R$8 ))</f>
        <v>21390</v>
      </c>
      <c r="S73" s="4">
        <f>ROUND( $S$72 + $S$6, $S$7 - LOG( $S$8 ))</f>
        <v>26640</v>
      </c>
      <c r="T73" s="4">
        <f>ROUND( $T$72 + $T$6, $T$7 - LOG( $T$8 ))</f>
        <v>29760</v>
      </c>
      <c r="U73" s="4">
        <f>ROUND( $U$72 + $U$6, $U$7 - LOG( $U$8 ))</f>
        <v>34100</v>
      </c>
      <c r="V73" s="4">
        <f>ROUND( $V$72 + $V$6, $V$7 - LOG( $V$8 ))</f>
        <v>21590</v>
      </c>
      <c r="W73" s="4">
        <f>ROUND( $W$72 + $W$6, $W$7 - LOG( $W$8 ))</f>
        <v>27040</v>
      </c>
      <c r="X73" s="4">
        <f>ROUND( $X$72 + $X$6, $X$7 - LOG( $X$8 ))</f>
        <v>30760</v>
      </c>
      <c r="Y73" s="4">
        <f>ROUND( $Y$72 + $Y$6, $Y$7 - LOG( $Y$8 ))</f>
        <v>36600</v>
      </c>
      <c r="Z73" s="4">
        <f>ROUND( $Z$72 + $Z$6, $Z$7 - LOG( $Z$8 ))</f>
        <v>82.6</v>
      </c>
      <c r="AA73" s="4">
        <f>ROUND( $AA$72 + $AA$6, $AA$7 - LOG( $AA$8 ))</f>
        <v>33</v>
      </c>
      <c r="AB73" s="4">
        <f>ROUND( $AB$72 + $AB$6, $AB$7 - LOG( $AB$8 ))</f>
        <v>107.4</v>
      </c>
      <c r="AC73" s="4">
        <f>ROUND( $AC$72 + $AC$6, $AC$7 - LOG( $AC$8 ))</f>
        <v>51.6</v>
      </c>
      <c r="AD73" s="4">
        <f>ROUND( $AD$72 + $AD$6, $AD$7 - LOG( $AD$8 ))</f>
        <v>1364</v>
      </c>
      <c r="AE73" s="4">
        <f>ROUND( $AE$72 + $AE$6, $AE$7 - LOG( $AE$8 ))</f>
        <v>629</v>
      </c>
      <c r="AF73" s="4">
        <f>ROUND( $AF$72 + $AF$6, $AF$7 - LOG( $AF$8 ))</f>
        <v>1240</v>
      </c>
      <c r="AG73" s="4">
        <f>ROUND( $AG$72 + $AG$6, $AG$7 - LOG( $AG$8 ))</f>
        <v>248</v>
      </c>
      <c r="AH73" s="4">
        <f>ROUND( $AH$72 + $AH$6, $AH$7 - LOG( $AH$8 ))</f>
        <v>133.19999999999999</v>
      </c>
      <c r="AI73" s="4">
        <f>ROUND( $AI$72 + $AI$6, $AI$7 - LOG( $AI$8 ))</f>
        <v>135.4</v>
      </c>
      <c r="AJ73" s="4">
        <f>ROUND( $AJ$72 + $AJ$6, $AJ$7 - LOG( $AJ$8 ))</f>
        <v>106.4</v>
      </c>
      <c r="AK73" s="4">
        <f>ROUND( $AK$72 + $AK$6, $AK$7 - LOG( $AK$8 ))</f>
        <v>39.5</v>
      </c>
      <c r="AL73" s="4">
        <f>ROUND( $AL$72 + $AL$6, $AL$7 - LOG( $AL$8 ))</f>
        <v>4092</v>
      </c>
      <c r="AM73" s="4">
        <f>ROUND( $AM$72 + $AM$6, $AM$7 - LOG( $AM$8 ))</f>
        <v>1912</v>
      </c>
      <c r="AN73" s="4">
        <f>ROUND( $AN$72 + $AN$6, $AN$7 - LOG( $AN$8 ))</f>
        <v>868</v>
      </c>
      <c r="AO73" s="4">
        <f>ROUND( $AO$72 + $AO$6, $AO$7 - LOG( $AO$8 ))</f>
        <v>186</v>
      </c>
    </row>
    <row r="74" spans="2:41" x14ac:dyDescent="0.25">
      <c r="B74" s="4">
        <f>ROUND( $B$73 + $B$6, $B$7 - LOG( $B$8 ))</f>
        <v>15334</v>
      </c>
      <c r="C74" s="4">
        <f>ROUND( $C$73 + $C$6, $C$7 - LOG( $C$8 ))</f>
        <v>8102</v>
      </c>
      <c r="D74" s="4">
        <f>ROUND( $D$73 + $D$6, $D$7 - LOG( $D$8 ))</f>
        <v>10542</v>
      </c>
      <c r="E74" s="4">
        <f>ROUND( $E$73 + $E$6, $E$7 - LOG( $E$8 ))</f>
        <v>5679</v>
      </c>
      <c r="F74" s="4">
        <f>ROUND( $F$73 + $F$6, $F$7 - LOG( $F$8 ))</f>
        <v>0</v>
      </c>
      <c r="G74" s="4">
        <f>ROUND( $G$73 + $G$6, $G$7 - LOG( $G$8 ))</f>
        <v>0</v>
      </c>
      <c r="H74" s="4">
        <f>ROUND( $H$73 + $H$6, $H$7 - LOG( $H$8 ))</f>
        <v>0</v>
      </c>
      <c r="I74" s="4">
        <f>ROUND( $I$73 + $I$6, $I$7 - LOG( $I$8 ))</f>
        <v>0</v>
      </c>
      <c r="J74" s="4">
        <f>ROUND( $J$73 + $J$6, $J$7 - LOG( $J$8 ))</f>
        <v>144.9</v>
      </c>
      <c r="K74" s="4">
        <f>ROUND( $K$73 + $K$6, $K$7 - LOG( $K$8 ))</f>
        <v>135.30000000000001</v>
      </c>
      <c r="L74" s="4">
        <f>ROUND( $L$73 + $L$6, $L$7 - LOG( $L$8 ))</f>
        <v>75.599999999999994</v>
      </c>
      <c r="M74" s="4">
        <f>ROUND( $M$73 + $M$6, $M$7 - LOG( $M$8 ))</f>
        <v>31.5</v>
      </c>
      <c r="N74" s="4">
        <f>ROUND( $N$73 + $N$6, $N$7 - LOG( $N$8 ))</f>
        <v>4.077</v>
      </c>
      <c r="O74" s="4">
        <f>ROUND( $O$73 + $O$6, $O$7 - LOG( $O$8 ))</f>
        <v>2.3199999999999998</v>
      </c>
      <c r="P74" s="4">
        <f>ROUND( $P$73 + $P$6, $P$7 - LOG( $P$8 ))</f>
        <v>3.0680000000000001</v>
      </c>
      <c r="Q74" s="4">
        <f>ROUND( $Q$73 + $Q$6, $Q$7 - LOG( $Q$8 ))</f>
        <v>1.4452</v>
      </c>
      <c r="R74" s="4">
        <f>ROUND( $R$73 + $R$6, $R$7 - LOG( $R$8 ))</f>
        <v>21735</v>
      </c>
      <c r="S74" s="4">
        <f>ROUND( $S$73 + $S$6, $S$7 - LOG( $S$8 ))</f>
        <v>27060</v>
      </c>
      <c r="T74" s="4">
        <f>ROUND( $T$73 + $T$6, $T$7 - LOG( $T$8 ))</f>
        <v>30240</v>
      </c>
      <c r="U74" s="4">
        <f>ROUND( $U$73 + $U$6, $U$7 - LOG( $U$8 ))</f>
        <v>34650</v>
      </c>
      <c r="V74" s="4">
        <f>ROUND( $V$73 + $V$6, $V$7 - LOG( $V$8 ))</f>
        <v>21935</v>
      </c>
      <c r="W74" s="4">
        <f>ROUND( $W$73 + $W$6, $W$7 - LOG( $W$8 ))</f>
        <v>27460</v>
      </c>
      <c r="X74" s="4">
        <f>ROUND( $X$73 + $X$6, $X$7 - LOG( $X$8 ))</f>
        <v>31240</v>
      </c>
      <c r="Y74" s="4">
        <f>ROUND( $Y$73 + $Y$6, $Y$7 - LOG( $Y$8 ))</f>
        <v>37150</v>
      </c>
      <c r="Z74" s="4">
        <f>ROUND( $Z$73 + $Z$6, $Z$7 - LOG( $Z$8 ))</f>
        <v>83.9</v>
      </c>
      <c r="AA74" s="4">
        <f>ROUND( $AA$73 + $AA$6, $AA$7 - LOG( $AA$8 ))</f>
        <v>33.5</v>
      </c>
      <c r="AB74" s="4">
        <f>ROUND( $AB$73 + $AB$6, $AB$7 - LOG( $AB$8 ))</f>
        <v>109.1</v>
      </c>
      <c r="AC74" s="4">
        <f>ROUND( $AC$73 + $AC$6, $AC$7 - LOG( $AC$8 ))</f>
        <v>52.4</v>
      </c>
      <c r="AD74" s="4">
        <f>ROUND( $AD$73 + $AD$6, $AD$7 - LOG( $AD$8 ))</f>
        <v>1386</v>
      </c>
      <c r="AE74" s="4">
        <f>ROUND( $AE$73 + $AE$6, $AE$7 - LOG( $AE$8 ))</f>
        <v>639</v>
      </c>
      <c r="AF74" s="4">
        <f>ROUND( $AF$73 + $AF$6, $AF$7 - LOG( $AF$8 ))</f>
        <v>1260</v>
      </c>
      <c r="AG74" s="4">
        <f>ROUND( $AG$73 + $AG$6, $AG$7 - LOG( $AG$8 ))</f>
        <v>252</v>
      </c>
      <c r="AH74" s="4">
        <f>ROUND( $AH$73 + $AH$6, $AH$7 - LOG( $AH$8 ))</f>
        <v>135</v>
      </c>
      <c r="AI74" s="4">
        <f>ROUND( $AI$73 + $AI$6, $AI$7 - LOG( $AI$8 ))</f>
        <v>137.6</v>
      </c>
      <c r="AJ74" s="4">
        <f>ROUND( $AJ$73 + $AJ$6, $AJ$7 - LOG( $AJ$8 ))</f>
        <v>108.1</v>
      </c>
      <c r="AK74" s="4">
        <f>ROUND( $AK$73 + $AK$6, $AK$7 - LOG( $AK$8 ))</f>
        <v>40.1</v>
      </c>
      <c r="AL74" s="4">
        <f>ROUND( $AL$73 + $AL$6, $AL$7 - LOG( $AL$8 ))</f>
        <v>4158</v>
      </c>
      <c r="AM74" s="4">
        <f>ROUND( $AM$73 + $AM$6, $AM$7 - LOG( $AM$8 ))</f>
        <v>1943</v>
      </c>
      <c r="AN74" s="4">
        <f>ROUND( $AN$73 + $AN$6, $AN$7 - LOG( $AN$8 ))</f>
        <v>882</v>
      </c>
      <c r="AO74" s="4">
        <f>ROUND( $AO$73 + $AO$6, $AO$7 - LOG( $AO$8 ))</f>
        <v>189</v>
      </c>
    </row>
    <row r="75" spans="2:41" x14ac:dyDescent="0.25">
      <c r="B75" s="4">
        <f>ROUND( $B$74 + $B$6, $B$7 - LOG( $B$8 ))</f>
        <v>15552</v>
      </c>
      <c r="C75" s="4">
        <f>ROUND( $C$74 + $C$6, $C$7 - LOG( $C$8 ))</f>
        <v>8189</v>
      </c>
      <c r="D75" s="4">
        <f>ROUND( $D$74 + $D$6, $D$7 - LOG( $D$8 ))</f>
        <v>10676</v>
      </c>
      <c r="E75" s="4">
        <f>ROUND( $E$74 + $E$6, $E$7 - LOG( $E$8 ))</f>
        <v>5712</v>
      </c>
      <c r="F75" s="4">
        <f>ROUND( $F$74 + $F$6, $F$7 - LOG( $F$8 ))</f>
        <v>0</v>
      </c>
      <c r="G75" s="4">
        <f>ROUND( $G$74 + $G$6, $G$7 - LOG( $G$8 ))</f>
        <v>0</v>
      </c>
      <c r="H75" s="4">
        <f>ROUND( $H$74 + $H$6, $H$7 - LOG( $H$8 ))</f>
        <v>0</v>
      </c>
      <c r="I75" s="4">
        <f>ROUND( $I$74 + $I$6, $I$7 - LOG( $I$8 ))</f>
        <v>0</v>
      </c>
      <c r="J75" s="4">
        <f>ROUND( $J$74 + $J$6, $J$7 - LOG( $J$8 ))</f>
        <v>147.19999999999999</v>
      </c>
      <c r="K75" s="4">
        <f>ROUND( $K$74 + $K$6, $K$7 - LOG( $K$8 ))</f>
        <v>137.4</v>
      </c>
      <c r="L75" s="4">
        <f>ROUND( $L$74 + $L$6, $L$7 - LOG( $L$8 ))</f>
        <v>76.8</v>
      </c>
      <c r="M75" s="4">
        <f>ROUND( $M$74 + $M$6, $M$7 - LOG( $M$8 ))</f>
        <v>32</v>
      </c>
      <c r="N75" s="4">
        <f>ROUND( $N$74 + $N$6, $N$7 - LOG( $N$8 ))</f>
        <v>4.1349999999999998</v>
      </c>
      <c r="O75" s="4">
        <f>ROUND( $O$74 + $O$6, $O$7 - LOG( $O$8 ))</f>
        <v>2.3450000000000002</v>
      </c>
      <c r="P75" s="4">
        <f>ROUND( $P$74 + $P$6, $P$7 - LOG( $P$8 ))</f>
        <v>3.1070000000000002</v>
      </c>
      <c r="Q75" s="4">
        <f>ROUND( $Q$74 + $Q$6, $Q$7 - LOG( $Q$8 ))</f>
        <v>1.4536</v>
      </c>
      <c r="R75" s="4">
        <f>ROUND( $R$74 + $R$6, $R$7 - LOG( $R$8 ))</f>
        <v>22080</v>
      </c>
      <c r="S75" s="4">
        <f>ROUND( $S$74 + $S$6, $S$7 - LOG( $S$8 ))</f>
        <v>27480</v>
      </c>
      <c r="T75" s="4">
        <f>ROUND( $T$74 + $T$6, $T$7 - LOG( $T$8 ))</f>
        <v>30720</v>
      </c>
      <c r="U75" s="4">
        <f>ROUND( $U$74 + $U$6, $U$7 - LOG( $U$8 ))</f>
        <v>35200</v>
      </c>
      <c r="V75" s="4">
        <f>ROUND( $V$74 + $V$6, $V$7 - LOG( $V$8 ))</f>
        <v>22280</v>
      </c>
      <c r="W75" s="4">
        <f>ROUND( $W$74 + $W$6, $W$7 - LOG( $W$8 ))</f>
        <v>27880</v>
      </c>
      <c r="X75" s="4">
        <f>ROUND( $X$74 + $X$6, $X$7 - LOG( $X$8 ))</f>
        <v>31720</v>
      </c>
      <c r="Y75" s="4">
        <f>ROUND( $Y$74 + $Y$6, $Y$7 - LOG( $Y$8 ))</f>
        <v>37700</v>
      </c>
      <c r="Z75" s="4">
        <f>ROUND( $Z$74 + $Z$6, $Z$7 - LOG( $Z$8 ))</f>
        <v>85.2</v>
      </c>
      <c r="AA75" s="4">
        <f>ROUND( $AA$74 + $AA$6, $AA$7 - LOG( $AA$8 ))</f>
        <v>34</v>
      </c>
      <c r="AB75" s="4">
        <f>ROUND( $AB$74 + $AB$6, $AB$7 - LOG( $AB$8 ))</f>
        <v>110.8</v>
      </c>
      <c r="AC75" s="4">
        <f>ROUND( $AC$74 + $AC$6, $AC$7 - LOG( $AC$8 ))</f>
        <v>53.2</v>
      </c>
      <c r="AD75" s="4">
        <f>ROUND( $AD$74 + $AD$6, $AD$7 - LOG( $AD$8 ))</f>
        <v>1408</v>
      </c>
      <c r="AE75" s="4">
        <f>ROUND( $AE$74 + $AE$6, $AE$7 - LOG( $AE$8 ))</f>
        <v>649</v>
      </c>
      <c r="AF75" s="4">
        <f>ROUND( $AF$74 + $AF$6, $AF$7 - LOG( $AF$8 ))</f>
        <v>1280</v>
      </c>
      <c r="AG75" s="4">
        <f>ROUND( $AG$74 + $AG$6, $AG$7 - LOG( $AG$8 ))</f>
        <v>256</v>
      </c>
      <c r="AH75" s="4">
        <f>ROUND( $AH$74 + $AH$6, $AH$7 - LOG( $AH$8 ))</f>
        <v>136.80000000000001</v>
      </c>
      <c r="AI75" s="4">
        <f>ROUND( $AI$74 + $AI$6, $AI$7 - LOG( $AI$8 ))</f>
        <v>139.80000000000001</v>
      </c>
      <c r="AJ75" s="4">
        <f>ROUND( $AJ$74 + $AJ$6, $AJ$7 - LOG( $AJ$8 ))</f>
        <v>109.8</v>
      </c>
      <c r="AK75" s="4">
        <f>ROUND( $AK$74 + $AK$6, $AK$7 - LOG( $AK$8 ))</f>
        <v>40.700000000000003</v>
      </c>
      <c r="AL75" s="4">
        <f>ROUND( $AL$74 + $AL$6, $AL$7 - LOG( $AL$8 ))</f>
        <v>4224</v>
      </c>
      <c r="AM75" s="4">
        <f>ROUND( $AM$74 + $AM$6, $AM$7 - LOG( $AM$8 ))</f>
        <v>1974</v>
      </c>
      <c r="AN75" s="4">
        <f>ROUND( $AN$74 + $AN$6, $AN$7 - LOG( $AN$8 ))</f>
        <v>896</v>
      </c>
      <c r="AO75" s="4">
        <f>ROUND( $AO$74 + $AO$6, $AO$7 - LOG( $AO$8 ))</f>
        <v>192</v>
      </c>
    </row>
    <row r="76" spans="2:41" x14ac:dyDescent="0.25">
      <c r="B76" s="4">
        <f>ROUND( $B$75 + $B$6, $B$7 - LOG( $B$8 ))</f>
        <v>15770</v>
      </c>
      <c r="C76" s="4">
        <f>ROUND( $C$75 + $C$6, $C$7 - LOG( $C$8 ))</f>
        <v>8276</v>
      </c>
      <c r="D76" s="4">
        <f>ROUND( $D$75 + $D$6, $D$7 - LOG( $D$8 ))</f>
        <v>10810</v>
      </c>
      <c r="E76" s="4">
        <f>ROUND( $E$75 + $E$6, $E$7 - LOG( $E$8 ))</f>
        <v>5745</v>
      </c>
      <c r="F76" s="4">
        <f>ROUND( $F$75 + $F$6, $F$7 - LOG( $F$8 ))</f>
        <v>0</v>
      </c>
      <c r="G76" s="4">
        <f>ROUND( $G$75 + $G$6, $G$7 - LOG( $G$8 ))</f>
        <v>0</v>
      </c>
      <c r="H76" s="4">
        <f>ROUND( $H$75 + $H$6, $H$7 - LOG( $H$8 ))</f>
        <v>0</v>
      </c>
      <c r="I76" s="4">
        <f>ROUND( $I$75 + $I$6, $I$7 - LOG( $I$8 ))</f>
        <v>0</v>
      </c>
      <c r="J76" s="4">
        <f>ROUND( $J$75 + $J$6, $J$7 - LOG( $J$8 ))</f>
        <v>149.5</v>
      </c>
      <c r="K76" s="4">
        <f>ROUND( $K$75 + $K$6, $K$7 - LOG( $K$8 ))</f>
        <v>139.5</v>
      </c>
      <c r="L76" s="4">
        <f>ROUND( $L$75 + $L$6, $L$7 - LOG( $L$8 ))</f>
        <v>78</v>
      </c>
      <c r="M76" s="4">
        <f>ROUND( $M$75 + $M$6, $M$7 - LOG( $M$8 ))</f>
        <v>32.5</v>
      </c>
      <c r="N76" s="4">
        <f>ROUND( $N$75 + $N$6, $N$7 - LOG( $N$8 ))</f>
        <v>4.1929999999999996</v>
      </c>
      <c r="O76" s="4">
        <f>ROUND( $O$75 + $O$6, $O$7 - LOG( $O$8 ))</f>
        <v>2.37</v>
      </c>
      <c r="P76" s="4">
        <f>ROUND( $P$75 + $P$6, $P$7 - LOG( $P$8 ))</f>
        <v>3.1459999999999999</v>
      </c>
      <c r="Q76" s="4">
        <f>ROUND( $Q$75 + $Q$6, $Q$7 - LOG( $Q$8 ))</f>
        <v>1.462</v>
      </c>
      <c r="R76" s="4">
        <f>ROUND( $R$75 + $R$6, $R$7 - LOG( $R$8 ))</f>
        <v>22425</v>
      </c>
      <c r="S76" s="4">
        <f>ROUND( $S$75 + $S$6, $S$7 - LOG( $S$8 ))</f>
        <v>27900</v>
      </c>
      <c r="T76" s="4">
        <f>ROUND( $T$75 + $T$6, $T$7 - LOG( $T$8 ))</f>
        <v>31200</v>
      </c>
      <c r="U76" s="4">
        <f>ROUND( $U$75 + $U$6, $U$7 - LOG( $U$8 ))</f>
        <v>35750</v>
      </c>
      <c r="V76" s="4">
        <f>ROUND( $V$75 + $V$6, $V$7 - LOG( $V$8 ))</f>
        <v>22625</v>
      </c>
      <c r="W76" s="4">
        <f>ROUND( $W$75 + $W$6, $W$7 - LOG( $W$8 ))</f>
        <v>28300</v>
      </c>
      <c r="X76" s="4">
        <f>ROUND( $X$75 + $X$6, $X$7 - LOG( $X$8 ))</f>
        <v>32200</v>
      </c>
      <c r="Y76" s="4">
        <f>ROUND( $Y$75 + $Y$6, $Y$7 - LOG( $Y$8 ))</f>
        <v>38250</v>
      </c>
      <c r="Z76" s="4">
        <f>ROUND( $Z$75 + $Z$6, $Z$7 - LOG( $Z$8 ))</f>
        <v>86.5</v>
      </c>
      <c r="AA76" s="4">
        <f>ROUND( $AA$75 + $AA$6, $AA$7 - LOG( $AA$8 ))</f>
        <v>34.5</v>
      </c>
      <c r="AB76" s="4">
        <f>ROUND( $AB$75 + $AB$6, $AB$7 - LOG( $AB$8 ))</f>
        <v>112.5</v>
      </c>
      <c r="AC76" s="4">
        <f>ROUND( $AC$75 + $AC$6, $AC$7 - LOG( $AC$8 ))</f>
        <v>54</v>
      </c>
      <c r="AD76" s="4">
        <f>ROUND( $AD$75 + $AD$6, $AD$7 - LOG( $AD$8 ))</f>
        <v>1430</v>
      </c>
      <c r="AE76" s="4">
        <f>ROUND( $AE$75 + $AE$6, $AE$7 - LOG( $AE$8 ))</f>
        <v>659</v>
      </c>
      <c r="AF76" s="4">
        <f>ROUND( $AF$75 + $AF$6, $AF$7 - LOG( $AF$8 ))</f>
        <v>1300</v>
      </c>
      <c r="AG76" s="4">
        <f>ROUND( $AG$75 + $AG$6, $AG$7 - LOG( $AG$8 ))</f>
        <v>260</v>
      </c>
      <c r="AH76" s="4">
        <f>ROUND( $AH$75 + $AH$6, $AH$7 - LOG( $AH$8 ))</f>
        <v>138.6</v>
      </c>
      <c r="AI76" s="4">
        <f>ROUND( $AI$75 + $AI$6, $AI$7 - LOG( $AI$8 ))</f>
        <v>142</v>
      </c>
      <c r="AJ76" s="4">
        <f>ROUND( $AJ$75 + $AJ$6, $AJ$7 - LOG( $AJ$8 ))</f>
        <v>111.5</v>
      </c>
      <c r="AK76" s="4">
        <f>ROUND( $AK$75 + $AK$6, $AK$7 - LOG( $AK$8 ))</f>
        <v>41.3</v>
      </c>
      <c r="AL76" s="4">
        <f>ROUND( $AL$75 + $AL$6, $AL$7 - LOG( $AL$8 ))</f>
        <v>4290</v>
      </c>
      <c r="AM76" s="4">
        <f>ROUND( $AM$75 + $AM$6, $AM$7 - LOG( $AM$8 ))</f>
        <v>2005</v>
      </c>
      <c r="AN76" s="4">
        <f>ROUND( $AN$75 + $AN$6, $AN$7 - LOG( $AN$8 ))</f>
        <v>910</v>
      </c>
      <c r="AO76" s="4">
        <f>ROUND( $AO$75 + $AO$6, $AO$7 - LOG( $AO$8 ))</f>
        <v>195</v>
      </c>
    </row>
    <row r="77" spans="2:41" x14ac:dyDescent="0.25">
      <c r="B77" s="4">
        <f>ROUND( $B$76 + $B$6, $B$7 - LOG( $B$8 ))</f>
        <v>15988</v>
      </c>
      <c r="C77" s="4">
        <f>ROUND( $C$76 + $C$6, $C$7 - LOG( $C$8 ))</f>
        <v>8363</v>
      </c>
      <c r="D77" s="4">
        <f>ROUND( $D$76 + $D$6, $D$7 - LOG( $D$8 ))</f>
        <v>10944</v>
      </c>
      <c r="E77" s="4">
        <f>ROUND( $E$76 + $E$6, $E$7 - LOG( $E$8 ))</f>
        <v>5778</v>
      </c>
      <c r="F77" s="4">
        <f>ROUND( $F$76 + $F$6, $F$7 - LOG( $F$8 ))</f>
        <v>0</v>
      </c>
      <c r="G77" s="4">
        <f>ROUND( $G$76 + $G$6, $G$7 - LOG( $G$8 ))</f>
        <v>0</v>
      </c>
      <c r="H77" s="4">
        <f>ROUND( $H$76 + $H$6, $H$7 - LOG( $H$8 ))</f>
        <v>0</v>
      </c>
      <c r="I77" s="4">
        <f>ROUND( $I$76 + $I$6, $I$7 - LOG( $I$8 ))</f>
        <v>0</v>
      </c>
      <c r="J77" s="4">
        <f>ROUND( $J$76 + $J$6, $J$7 - LOG( $J$8 ))</f>
        <v>151.80000000000001</v>
      </c>
      <c r="K77" s="4">
        <f>ROUND( $K$76 + $K$6, $K$7 - LOG( $K$8 ))</f>
        <v>141.6</v>
      </c>
      <c r="L77" s="4">
        <f>ROUND( $L$76 + $L$6, $L$7 - LOG( $L$8 ))</f>
        <v>79.2</v>
      </c>
      <c r="M77" s="4">
        <f>ROUND( $M$76 + $M$6, $M$7 - LOG( $M$8 ))</f>
        <v>33</v>
      </c>
      <c r="N77" s="4">
        <f>ROUND( $N$76 + $N$6, $N$7 - LOG( $N$8 ))</f>
        <v>4.2510000000000003</v>
      </c>
      <c r="O77" s="4">
        <f>ROUND( $O$76 + $O$6, $O$7 - LOG( $O$8 ))</f>
        <v>2.395</v>
      </c>
      <c r="P77" s="4">
        <f>ROUND( $P$76 + $P$6, $P$7 - LOG( $P$8 ))</f>
        <v>3.1850000000000001</v>
      </c>
      <c r="Q77" s="4">
        <f>ROUND( $Q$76 + $Q$6, $Q$7 - LOG( $Q$8 ))</f>
        <v>1.4703999999999999</v>
      </c>
      <c r="R77" s="4">
        <f>ROUND( $R$76 + $R$6, $R$7 - LOG( $R$8 ))</f>
        <v>22770</v>
      </c>
      <c r="S77" s="4">
        <f>ROUND( $S$76 + $S$6, $S$7 - LOG( $S$8 ))</f>
        <v>28320</v>
      </c>
      <c r="T77" s="4">
        <f>ROUND( $T$76 + $T$6, $T$7 - LOG( $T$8 ))</f>
        <v>31680</v>
      </c>
      <c r="U77" s="4">
        <f>ROUND( $U$76 + $U$6, $U$7 - LOG( $U$8 ))</f>
        <v>36300</v>
      </c>
      <c r="V77" s="4">
        <f>ROUND( $V$76 + $V$6, $V$7 - LOG( $V$8 ))</f>
        <v>22970</v>
      </c>
      <c r="W77" s="4">
        <f>ROUND( $W$76 + $W$6, $W$7 - LOG( $W$8 ))</f>
        <v>28720</v>
      </c>
      <c r="X77" s="4">
        <f>ROUND( $X$76 + $X$6, $X$7 - LOG( $X$8 ))</f>
        <v>32680</v>
      </c>
      <c r="Y77" s="4">
        <f>ROUND( $Y$76 + $Y$6, $Y$7 - LOG( $Y$8 ))</f>
        <v>38800</v>
      </c>
      <c r="Z77" s="4">
        <f>ROUND( $Z$76 + $Z$6, $Z$7 - LOG( $Z$8 ))</f>
        <v>87.8</v>
      </c>
      <c r="AA77" s="4">
        <f>ROUND( $AA$76 + $AA$6, $AA$7 - LOG( $AA$8 ))</f>
        <v>35</v>
      </c>
      <c r="AB77" s="4">
        <f>ROUND( $AB$76 + $AB$6, $AB$7 - LOG( $AB$8 ))</f>
        <v>114.2</v>
      </c>
      <c r="AC77" s="4">
        <f>ROUND( $AC$76 + $AC$6, $AC$7 - LOG( $AC$8 ))</f>
        <v>54.8</v>
      </c>
      <c r="AD77" s="4">
        <f>ROUND( $AD$76 + $AD$6, $AD$7 - LOG( $AD$8 ))</f>
        <v>1452</v>
      </c>
      <c r="AE77" s="4">
        <f>ROUND( $AE$76 + $AE$6, $AE$7 - LOG( $AE$8 ))</f>
        <v>669</v>
      </c>
      <c r="AF77" s="4">
        <f>ROUND( $AF$76 + $AF$6, $AF$7 - LOG( $AF$8 ))</f>
        <v>1320</v>
      </c>
      <c r="AG77" s="4">
        <f>ROUND( $AG$76 + $AG$6, $AG$7 - LOG( $AG$8 ))</f>
        <v>264</v>
      </c>
      <c r="AH77" s="4">
        <f>ROUND( $AH$76 + $AH$6, $AH$7 - LOG( $AH$8 ))</f>
        <v>140.4</v>
      </c>
      <c r="AI77" s="4">
        <f>ROUND( $AI$76 + $AI$6, $AI$7 - LOG( $AI$8 ))</f>
        <v>144.19999999999999</v>
      </c>
      <c r="AJ77" s="4">
        <f>ROUND( $AJ$76 + $AJ$6, $AJ$7 - LOG( $AJ$8 ))</f>
        <v>113.2</v>
      </c>
      <c r="AK77" s="4">
        <f>ROUND( $AK$76 + $AK$6, $AK$7 - LOG( $AK$8 ))</f>
        <v>41.9</v>
      </c>
      <c r="AL77" s="4">
        <f>ROUND( $AL$76 + $AL$6, $AL$7 - LOG( $AL$8 ))</f>
        <v>4356</v>
      </c>
      <c r="AM77" s="4">
        <f>ROUND( $AM$76 + $AM$6, $AM$7 - LOG( $AM$8 ))</f>
        <v>2036</v>
      </c>
      <c r="AN77" s="4">
        <f>ROUND( $AN$76 + $AN$6, $AN$7 - LOG( $AN$8 ))</f>
        <v>924</v>
      </c>
      <c r="AO77" s="4">
        <f>ROUND( $AO$76 + $AO$6, $AO$7 - LOG( $AO$8 ))</f>
        <v>198</v>
      </c>
    </row>
    <row r="78" spans="2:41" x14ac:dyDescent="0.25">
      <c r="B78" s="4">
        <f>ROUND( $B$77 + $B$6, $B$7 - LOG( $B$8 ))</f>
        <v>16206</v>
      </c>
      <c r="C78" s="4">
        <f>ROUND( $C$77 + $C$6, $C$7 - LOG( $C$8 ))</f>
        <v>8450</v>
      </c>
      <c r="D78" s="4">
        <f>ROUND( $D$77 + $D$6, $D$7 - LOG( $D$8 ))</f>
        <v>11078</v>
      </c>
      <c r="E78" s="4">
        <f>ROUND( $E$77 + $E$6, $E$7 - LOG( $E$8 ))</f>
        <v>5811</v>
      </c>
      <c r="F78" s="4">
        <f>ROUND( $F$77 + $F$6, $F$7 - LOG( $F$8 ))</f>
        <v>0</v>
      </c>
      <c r="G78" s="4">
        <f>ROUND( $G$77 + $G$6, $G$7 - LOG( $G$8 ))</f>
        <v>0</v>
      </c>
      <c r="H78" s="4">
        <f>ROUND( $H$77 + $H$6, $H$7 - LOG( $H$8 ))</f>
        <v>0</v>
      </c>
      <c r="I78" s="4">
        <f>ROUND( $I$77 + $I$6, $I$7 - LOG( $I$8 ))</f>
        <v>0</v>
      </c>
      <c r="J78" s="4">
        <f>ROUND( $J$77 + $J$6, $J$7 - LOG( $J$8 ))</f>
        <v>154.1</v>
      </c>
      <c r="K78" s="4">
        <f>ROUND( $K$77 + $K$6, $K$7 - LOG( $K$8 ))</f>
        <v>143.69999999999999</v>
      </c>
      <c r="L78" s="4">
        <f>ROUND( $L$77 + $L$6, $L$7 - LOG( $L$8 ))</f>
        <v>80.400000000000006</v>
      </c>
      <c r="M78" s="4">
        <f>ROUND( $M$77 + $M$6, $M$7 - LOG( $M$8 ))</f>
        <v>33.5</v>
      </c>
      <c r="N78" s="4">
        <f>ROUND( $N$77 + $N$6, $N$7 - LOG( $N$8 ))</f>
        <v>4.3090000000000002</v>
      </c>
      <c r="O78" s="4">
        <f>ROUND( $O$77 + $O$6, $O$7 - LOG( $O$8 ))</f>
        <v>2.42</v>
      </c>
      <c r="P78" s="4">
        <f>ROUND( $P$77 + $P$6, $P$7 - LOG( $P$8 ))</f>
        <v>3.2240000000000002</v>
      </c>
      <c r="Q78" s="4">
        <f>ROUND( $Q$77 + $Q$6, $Q$7 - LOG( $Q$8 ))</f>
        <v>1.4787999999999999</v>
      </c>
      <c r="R78" s="4">
        <f>ROUND( $R$77 + $R$6, $R$7 - LOG( $R$8 ))</f>
        <v>23115</v>
      </c>
      <c r="S78" s="4">
        <f>ROUND( $S$77 + $S$6, $S$7 - LOG( $S$8 ))</f>
        <v>28740</v>
      </c>
      <c r="T78" s="4">
        <f>ROUND( $T$77 + $T$6, $T$7 - LOG( $T$8 ))</f>
        <v>32160</v>
      </c>
      <c r="U78" s="4">
        <f>ROUND( $U$77 + $U$6, $U$7 - LOG( $U$8 ))</f>
        <v>36850</v>
      </c>
      <c r="V78" s="4">
        <f>ROUND( $V$77 + $V$6, $V$7 - LOG( $V$8 ))</f>
        <v>23315</v>
      </c>
      <c r="W78" s="4">
        <f>ROUND( $W$77 + $W$6, $W$7 - LOG( $W$8 ))</f>
        <v>29140</v>
      </c>
      <c r="X78" s="4">
        <f>ROUND( $X$77 + $X$6, $X$7 - LOG( $X$8 ))</f>
        <v>33160</v>
      </c>
      <c r="Y78" s="4">
        <f>ROUND( $Y$77 + $Y$6, $Y$7 - LOG( $Y$8 ))</f>
        <v>39350</v>
      </c>
      <c r="Z78" s="4">
        <f>ROUND( $Z$77 + $Z$6, $Z$7 - LOG( $Z$8 ))</f>
        <v>89.1</v>
      </c>
      <c r="AA78" s="4">
        <f>ROUND( $AA$77 + $AA$6, $AA$7 - LOG( $AA$8 ))</f>
        <v>35.5</v>
      </c>
      <c r="AB78" s="4">
        <f>ROUND( $AB$77 + $AB$6, $AB$7 - LOG( $AB$8 ))</f>
        <v>115.9</v>
      </c>
      <c r="AC78" s="4">
        <f>ROUND( $AC$77 + $AC$6, $AC$7 - LOG( $AC$8 ))</f>
        <v>55.6</v>
      </c>
      <c r="AD78" s="4">
        <f>ROUND( $AD$77 + $AD$6, $AD$7 - LOG( $AD$8 ))</f>
        <v>1474</v>
      </c>
      <c r="AE78" s="4">
        <f>ROUND( $AE$77 + $AE$6, $AE$7 - LOG( $AE$8 ))</f>
        <v>679</v>
      </c>
      <c r="AF78" s="4">
        <f>ROUND( $AF$77 + $AF$6, $AF$7 - LOG( $AF$8 ))</f>
        <v>1340</v>
      </c>
      <c r="AG78" s="4">
        <f>ROUND( $AG$77 + $AG$6, $AG$7 - LOG( $AG$8 ))</f>
        <v>268</v>
      </c>
      <c r="AH78" s="4">
        <f>ROUND( $AH$77 + $AH$6, $AH$7 - LOG( $AH$8 ))</f>
        <v>142.19999999999999</v>
      </c>
      <c r="AI78" s="4">
        <f>ROUND( $AI$77 + $AI$6, $AI$7 - LOG( $AI$8 ))</f>
        <v>146.4</v>
      </c>
      <c r="AJ78" s="4">
        <f>ROUND( $AJ$77 + $AJ$6, $AJ$7 - LOG( $AJ$8 ))</f>
        <v>114.9</v>
      </c>
      <c r="AK78" s="4">
        <f>ROUND( $AK$77 + $AK$6, $AK$7 - LOG( $AK$8 ))</f>
        <v>42.5</v>
      </c>
      <c r="AL78" s="4">
        <f>ROUND( $AL$77 + $AL$6, $AL$7 - LOG( $AL$8 ))</f>
        <v>4422</v>
      </c>
      <c r="AM78" s="4">
        <f>ROUND( $AM$77 + $AM$6, $AM$7 - LOG( $AM$8 ))</f>
        <v>2067</v>
      </c>
      <c r="AN78" s="4">
        <f>ROUND( $AN$77 + $AN$6, $AN$7 - LOG( $AN$8 ))</f>
        <v>938</v>
      </c>
      <c r="AO78" s="4">
        <f>ROUND( $AO$77 + $AO$6, $AO$7 - LOG( $AO$8 ))</f>
        <v>201</v>
      </c>
    </row>
    <row r="79" spans="2:41" x14ac:dyDescent="0.25">
      <c r="B79" s="4">
        <f>ROUND( $B$78 + $B$6, $B$7 - LOG( $B$8 ))</f>
        <v>16424</v>
      </c>
      <c r="C79" s="4">
        <f>ROUND( $C$78 + $C$6, $C$7 - LOG( $C$8 ))</f>
        <v>8537</v>
      </c>
      <c r="D79" s="4">
        <f>ROUND( $D$78 + $D$6, $D$7 - LOG( $D$8 ))</f>
        <v>11212</v>
      </c>
      <c r="E79" s="4">
        <f>ROUND( $E$78 + $E$6, $E$7 - LOG( $E$8 ))</f>
        <v>5844</v>
      </c>
      <c r="F79" s="4">
        <f>ROUND( $F$78 + $F$6, $F$7 - LOG( $F$8 ))</f>
        <v>0</v>
      </c>
      <c r="G79" s="4">
        <f>ROUND( $G$78 + $G$6, $G$7 - LOG( $G$8 ))</f>
        <v>0</v>
      </c>
      <c r="H79" s="4">
        <f>ROUND( $H$78 + $H$6, $H$7 - LOG( $H$8 ))</f>
        <v>0</v>
      </c>
      <c r="I79" s="4">
        <f>ROUND( $I$78 + $I$6, $I$7 - LOG( $I$8 ))</f>
        <v>0</v>
      </c>
      <c r="J79" s="4">
        <f>ROUND( $J$78 + $J$6, $J$7 - LOG( $J$8 ))</f>
        <v>156.4</v>
      </c>
      <c r="K79" s="4">
        <f>ROUND( $K$78 + $K$6, $K$7 - LOG( $K$8 ))</f>
        <v>145.80000000000001</v>
      </c>
      <c r="L79" s="4">
        <f>ROUND( $L$78 + $L$6, $L$7 - LOG( $L$8 ))</f>
        <v>81.599999999999994</v>
      </c>
      <c r="M79" s="4">
        <f>ROUND( $M$78 + $M$6, $M$7 - LOG( $M$8 ))</f>
        <v>34</v>
      </c>
      <c r="N79" s="4">
        <f>ROUND( $N$78 + $N$6, $N$7 - LOG( $N$8 ))</f>
        <v>4.367</v>
      </c>
      <c r="O79" s="4">
        <f>ROUND( $O$78 + $O$6, $O$7 - LOG( $O$8 ))</f>
        <v>2.4449999999999998</v>
      </c>
      <c r="P79" s="4">
        <f>ROUND( $P$78 + $P$6, $P$7 - LOG( $P$8 ))</f>
        <v>3.2629999999999999</v>
      </c>
      <c r="Q79" s="4">
        <f>ROUND( $Q$78 + $Q$6, $Q$7 - LOG( $Q$8 ))</f>
        <v>1.4872000000000001</v>
      </c>
      <c r="R79" s="4">
        <f>ROUND( $R$78 + $R$6, $R$7 - LOG( $R$8 ))</f>
        <v>23460</v>
      </c>
      <c r="S79" s="4">
        <f>ROUND( $S$78 + $S$6, $S$7 - LOG( $S$8 ))</f>
        <v>29160</v>
      </c>
      <c r="T79" s="4">
        <f>ROUND( $T$78 + $T$6, $T$7 - LOG( $T$8 ))</f>
        <v>32640</v>
      </c>
      <c r="U79" s="4">
        <f>ROUND( $U$78 + $U$6, $U$7 - LOG( $U$8 ))</f>
        <v>37400</v>
      </c>
      <c r="V79" s="4">
        <f>ROUND( $V$78 + $V$6, $V$7 - LOG( $V$8 ))</f>
        <v>23660</v>
      </c>
      <c r="W79" s="4">
        <f>ROUND( $W$78 + $W$6, $W$7 - LOG( $W$8 ))</f>
        <v>29560</v>
      </c>
      <c r="X79" s="4">
        <f>ROUND( $X$78 + $X$6, $X$7 - LOG( $X$8 ))</f>
        <v>33640</v>
      </c>
      <c r="Y79" s="4">
        <f>ROUND( $Y$78 + $Y$6, $Y$7 - LOG( $Y$8 ))</f>
        <v>39900</v>
      </c>
      <c r="Z79" s="4">
        <f>ROUND( $Z$78 + $Z$6, $Z$7 - LOG( $Z$8 ))</f>
        <v>90.4</v>
      </c>
      <c r="AA79" s="4">
        <f>ROUND( $AA$78 + $AA$6, $AA$7 - LOG( $AA$8 ))</f>
        <v>36</v>
      </c>
      <c r="AB79" s="4">
        <f>ROUND( $AB$78 + $AB$6, $AB$7 - LOG( $AB$8 ))</f>
        <v>117.6</v>
      </c>
      <c r="AC79" s="4">
        <f>ROUND( $AC$78 + $AC$6, $AC$7 - LOG( $AC$8 ))</f>
        <v>56.4</v>
      </c>
      <c r="AD79" s="4">
        <f>ROUND( $AD$78 + $AD$6, $AD$7 - LOG( $AD$8 ))</f>
        <v>1496</v>
      </c>
      <c r="AE79" s="4">
        <f>ROUND( $AE$78 + $AE$6, $AE$7 - LOG( $AE$8 ))</f>
        <v>689</v>
      </c>
      <c r="AF79" s="4">
        <f>ROUND( $AF$78 + $AF$6, $AF$7 - LOG( $AF$8 ))</f>
        <v>1360</v>
      </c>
      <c r="AG79" s="4">
        <f>ROUND( $AG$78 + $AG$6, $AG$7 - LOG( $AG$8 ))</f>
        <v>272</v>
      </c>
      <c r="AH79" s="4">
        <f>ROUND( $AH$78 + $AH$6, $AH$7 - LOG( $AH$8 ))</f>
        <v>144</v>
      </c>
      <c r="AI79" s="4">
        <f>ROUND( $AI$78 + $AI$6, $AI$7 - LOG( $AI$8 ))</f>
        <v>148.6</v>
      </c>
      <c r="AJ79" s="4">
        <f>ROUND( $AJ$78 + $AJ$6, $AJ$7 - LOG( $AJ$8 ))</f>
        <v>116.6</v>
      </c>
      <c r="AK79" s="4">
        <f>ROUND( $AK$78 + $AK$6, $AK$7 - LOG( $AK$8 ))</f>
        <v>43.1</v>
      </c>
      <c r="AL79" s="4">
        <f>ROUND( $AL$78 + $AL$6, $AL$7 - LOG( $AL$8 ))</f>
        <v>4488</v>
      </c>
      <c r="AM79" s="4">
        <f>ROUND( $AM$78 + $AM$6, $AM$7 - LOG( $AM$8 ))</f>
        <v>2098</v>
      </c>
      <c r="AN79" s="4">
        <f>ROUND( $AN$78 + $AN$6, $AN$7 - LOG( $AN$8 ))</f>
        <v>952</v>
      </c>
      <c r="AO79" s="4">
        <f>ROUND( $AO$78 + $AO$6, $AO$7 - LOG( $AO$8 ))</f>
        <v>204</v>
      </c>
    </row>
    <row r="80" spans="2:41" x14ac:dyDescent="0.25">
      <c r="B80" s="4">
        <f>ROUND( $B$79 + $B$6, $B$7 - LOG( $B$8 ))</f>
        <v>16642</v>
      </c>
      <c r="C80" s="4">
        <f>ROUND( $C$79 + $C$6, $C$7 - LOG( $C$8 ))</f>
        <v>8624</v>
      </c>
      <c r="D80" s="4">
        <f>ROUND( $D$79 + $D$6, $D$7 - LOG( $D$8 ))</f>
        <v>11346</v>
      </c>
      <c r="E80" s="4">
        <f>ROUND( $E$79 + $E$6, $E$7 - LOG( $E$8 ))</f>
        <v>5877</v>
      </c>
      <c r="F80" s="4">
        <f>ROUND( $F$79 + $F$6, $F$7 - LOG( $F$8 ))</f>
        <v>0</v>
      </c>
      <c r="G80" s="4">
        <f>ROUND( $G$79 + $G$6, $G$7 - LOG( $G$8 ))</f>
        <v>0</v>
      </c>
      <c r="H80" s="4">
        <f>ROUND( $H$79 + $H$6, $H$7 - LOG( $H$8 ))</f>
        <v>0</v>
      </c>
      <c r="I80" s="4">
        <f>ROUND( $I$79 + $I$6, $I$7 - LOG( $I$8 ))</f>
        <v>0</v>
      </c>
      <c r="J80" s="4">
        <f>ROUND( $J$79 + $J$6, $J$7 - LOG( $J$8 ))</f>
        <v>158.69999999999999</v>
      </c>
      <c r="K80" s="4">
        <f>ROUND( $K$79 + $K$6, $K$7 - LOG( $K$8 ))</f>
        <v>147.9</v>
      </c>
      <c r="L80" s="4">
        <f>ROUND( $L$79 + $L$6, $L$7 - LOG( $L$8 ))</f>
        <v>82.8</v>
      </c>
      <c r="M80" s="4">
        <f>ROUND( $M$79 + $M$6, $M$7 - LOG( $M$8 ))</f>
        <v>34.5</v>
      </c>
      <c r="N80" s="4">
        <f>ROUND( $N$79 + $N$6, $N$7 - LOG( $N$8 ))</f>
        <v>4.4249999999999998</v>
      </c>
      <c r="O80" s="4">
        <f>ROUND( $O$79 + $O$6, $O$7 - LOG( $O$8 ))</f>
        <v>2.4700000000000002</v>
      </c>
      <c r="P80" s="4">
        <f>ROUND( $P$79 + $P$6, $P$7 - LOG( $P$8 ))</f>
        <v>3.302</v>
      </c>
      <c r="Q80" s="4">
        <f>ROUND( $Q$79 + $Q$6, $Q$7 - LOG( $Q$8 ))</f>
        <v>1.4956</v>
      </c>
      <c r="R80" s="4">
        <f>ROUND( $R$79 + $R$6, $R$7 - LOG( $R$8 ))</f>
        <v>23805</v>
      </c>
      <c r="S80" s="4">
        <f>ROUND( $S$79 + $S$6, $S$7 - LOG( $S$8 ))</f>
        <v>29580</v>
      </c>
      <c r="T80" s="4">
        <f>ROUND( $T$79 + $T$6, $T$7 - LOG( $T$8 ))</f>
        <v>33120</v>
      </c>
      <c r="U80" s="4">
        <f>ROUND( $U$79 + $U$6, $U$7 - LOG( $U$8 ))</f>
        <v>37950</v>
      </c>
      <c r="V80" s="4">
        <f>ROUND( $V$79 + $V$6, $V$7 - LOG( $V$8 ))</f>
        <v>24005</v>
      </c>
      <c r="W80" s="4">
        <f>ROUND( $W$79 + $W$6, $W$7 - LOG( $W$8 ))</f>
        <v>29980</v>
      </c>
      <c r="X80" s="4">
        <f>ROUND( $X$79 + $X$6, $X$7 - LOG( $X$8 ))</f>
        <v>34120</v>
      </c>
      <c r="Y80" s="4">
        <f>ROUND( $Y$79 + $Y$6, $Y$7 - LOG( $Y$8 ))</f>
        <v>40450</v>
      </c>
      <c r="Z80" s="4">
        <f>ROUND( $Z$79 + $Z$6, $Z$7 - LOG( $Z$8 ))</f>
        <v>91.7</v>
      </c>
      <c r="AA80" s="4">
        <f>ROUND( $AA$79 + $AA$6, $AA$7 - LOG( $AA$8 ))</f>
        <v>36.5</v>
      </c>
      <c r="AB80" s="4">
        <f>ROUND( $AB$79 + $AB$6, $AB$7 - LOG( $AB$8 ))</f>
        <v>119.3</v>
      </c>
      <c r="AC80" s="4">
        <f>ROUND( $AC$79 + $AC$6, $AC$7 - LOG( $AC$8 ))</f>
        <v>57.2</v>
      </c>
      <c r="AD80" s="4">
        <f>ROUND( $AD$79 + $AD$6, $AD$7 - LOG( $AD$8 ))</f>
        <v>1518</v>
      </c>
      <c r="AE80" s="4">
        <f>ROUND( $AE$79 + $AE$6, $AE$7 - LOG( $AE$8 ))</f>
        <v>699</v>
      </c>
      <c r="AF80" s="4">
        <f>ROUND( $AF$79 + $AF$6, $AF$7 - LOG( $AF$8 ))</f>
        <v>1380</v>
      </c>
      <c r="AG80" s="4">
        <f>ROUND( $AG$79 + $AG$6, $AG$7 - LOG( $AG$8 ))</f>
        <v>276</v>
      </c>
      <c r="AH80" s="4">
        <f>ROUND( $AH$79 + $AH$6, $AH$7 - LOG( $AH$8 ))</f>
        <v>145.80000000000001</v>
      </c>
      <c r="AI80" s="4">
        <f>ROUND( $AI$79 + $AI$6, $AI$7 - LOG( $AI$8 ))</f>
        <v>150.80000000000001</v>
      </c>
      <c r="AJ80" s="4">
        <f>ROUND( $AJ$79 + $AJ$6, $AJ$7 - LOG( $AJ$8 ))</f>
        <v>118.3</v>
      </c>
      <c r="AK80" s="4">
        <f>ROUND( $AK$79 + $AK$6, $AK$7 - LOG( $AK$8 ))</f>
        <v>43.7</v>
      </c>
      <c r="AL80" s="4">
        <f>ROUND( $AL$79 + $AL$6, $AL$7 - LOG( $AL$8 ))</f>
        <v>4554</v>
      </c>
      <c r="AM80" s="4">
        <f>ROUND( $AM$79 + $AM$6, $AM$7 - LOG( $AM$8 ))</f>
        <v>2129</v>
      </c>
      <c r="AN80" s="4">
        <f>ROUND( $AN$79 + $AN$6, $AN$7 - LOG( $AN$8 ))</f>
        <v>966</v>
      </c>
      <c r="AO80" s="4">
        <f>ROUND( $AO$79 + $AO$6, $AO$7 - LOG( $AO$8 ))</f>
        <v>207</v>
      </c>
    </row>
    <row r="81" spans="2:41" x14ac:dyDescent="0.25">
      <c r="B81" s="4">
        <f>ROUND( $B$80 + $B$6, $B$7 - LOG( $B$8 ))</f>
        <v>16860</v>
      </c>
      <c r="C81" s="4">
        <f>ROUND( $C$80 + $C$6, $C$7 - LOG( $C$8 ))</f>
        <v>8711</v>
      </c>
      <c r="D81" s="4">
        <f>ROUND( $D$80 + $D$6, $D$7 - LOG( $D$8 ))</f>
        <v>11480</v>
      </c>
      <c r="E81" s="4">
        <f>ROUND( $E$80 + $E$6, $E$7 - LOG( $E$8 ))</f>
        <v>5910</v>
      </c>
      <c r="F81" s="4">
        <f>ROUND( $F$80 + $F$6, $F$7 - LOG( $F$8 ))</f>
        <v>0</v>
      </c>
      <c r="G81" s="4">
        <f>ROUND( $G$80 + $G$6, $G$7 - LOG( $G$8 ))</f>
        <v>0</v>
      </c>
      <c r="H81" s="4">
        <f>ROUND( $H$80 + $H$6, $H$7 - LOG( $H$8 ))</f>
        <v>0</v>
      </c>
      <c r="I81" s="4">
        <f>ROUND( $I$80 + $I$6, $I$7 - LOG( $I$8 ))</f>
        <v>0</v>
      </c>
      <c r="J81" s="4">
        <f>ROUND( $J$80 + $J$6, $J$7 - LOG( $J$8 ))</f>
        <v>161</v>
      </c>
      <c r="K81" s="4">
        <f>ROUND( $K$80 + $K$6, $K$7 - LOG( $K$8 ))</f>
        <v>150</v>
      </c>
      <c r="L81" s="4">
        <f>ROUND( $L$80 + $L$6, $L$7 - LOG( $L$8 ))</f>
        <v>84</v>
      </c>
      <c r="M81" s="4">
        <f>ROUND( $M$80 + $M$6, $M$7 - LOG( $M$8 ))</f>
        <v>35</v>
      </c>
      <c r="N81" s="4">
        <f>ROUND( $N$80 + $N$6, $N$7 - LOG( $N$8 ))</f>
        <v>4.4829999999999997</v>
      </c>
      <c r="O81" s="4">
        <f>ROUND( $O$80 + $O$6, $O$7 - LOG( $O$8 ))</f>
        <v>2.4950000000000001</v>
      </c>
      <c r="P81" s="4">
        <f>ROUND( $P$80 + $P$6, $P$7 - LOG( $P$8 ))</f>
        <v>3.3410000000000002</v>
      </c>
      <c r="Q81" s="4">
        <f>ROUND( $Q$80 + $Q$6, $Q$7 - LOG( $Q$8 ))</f>
        <v>1.504</v>
      </c>
      <c r="R81" s="4">
        <f>ROUND( $R$80 + $R$6, $R$7 - LOG( $R$8 ))</f>
        <v>24150</v>
      </c>
      <c r="S81" s="4">
        <f>ROUND( $S$80 + $S$6, $S$7 - LOG( $S$8 ))</f>
        <v>30000</v>
      </c>
      <c r="T81" s="4">
        <f>ROUND( $T$80 + $T$6, $T$7 - LOG( $T$8 ))</f>
        <v>33600</v>
      </c>
      <c r="U81" s="4">
        <f>ROUND( $U$80 + $U$6, $U$7 - LOG( $U$8 ))</f>
        <v>38500</v>
      </c>
      <c r="V81" s="4">
        <f>ROUND( $V$80 + $V$6, $V$7 - LOG( $V$8 ))</f>
        <v>24350</v>
      </c>
      <c r="W81" s="4">
        <f>ROUND( $W$80 + $W$6, $W$7 - LOG( $W$8 ))</f>
        <v>30400</v>
      </c>
      <c r="X81" s="4">
        <f>ROUND( $X$80 + $X$6, $X$7 - LOG( $X$8 ))</f>
        <v>34600</v>
      </c>
      <c r="Y81" s="4">
        <f>ROUND( $Y$80 + $Y$6, $Y$7 - LOG( $Y$8 ))</f>
        <v>41000</v>
      </c>
      <c r="Z81" s="4">
        <f>ROUND( $Z$80 + $Z$6, $Z$7 - LOG( $Z$8 ))</f>
        <v>93</v>
      </c>
      <c r="AA81" s="4">
        <f>ROUND( $AA$80 + $AA$6, $AA$7 - LOG( $AA$8 ))</f>
        <v>37</v>
      </c>
      <c r="AB81" s="4">
        <f>ROUND( $AB$80 + $AB$6, $AB$7 - LOG( $AB$8 ))</f>
        <v>121</v>
      </c>
      <c r="AC81" s="4">
        <f>ROUND( $AC$80 + $AC$6, $AC$7 - LOG( $AC$8 ))</f>
        <v>58</v>
      </c>
      <c r="AD81" s="4">
        <f>ROUND( $AD$80 + $AD$6, $AD$7 - LOG( $AD$8 ))</f>
        <v>1540</v>
      </c>
      <c r="AE81" s="4">
        <f>ROUND( $AE$80 + $AE$6, $AE$7 - LOG( $AE$8 ))</f>
        <v>709</v>
      </c>
      <c r="AF81" s="4">
        <f>ROUND( $AF$80 + $AF$6, $AF$7 - LOG( $AF$8 ))</f>
        <v>1400</v>
      </c>
      <c r="AG81" s="4">
        <f>ROUND( $AG$80 + $AG$6, $AG$7 - LOG( $AG$8 ))</f>
        <v>280</v>
      </c>
      <c r="AH81" s="4">
        <f>ROUND( $AH$80 + $AH$6, $AH$7 - LOG( $AH$8 ))</f>
        <v>147.6</v>
      </c>
      <c r="AI81" s="4">
        <f>ROUND( $AI$80 + $AI$6, $AI$7 - LOG( $AI$8 ))</f>
        <v>153</v>
      </c>
      <c r="AJ81" s="4">
        <f>ROUND( $AJ$80 + $AJ$6, $AJ$7 - LOG( $AJ$8 ))</f>
        <v>120</v>
      </c>
      <c r="AK81" s="4">
        <f>ROUND( $AK$80 + $AK$6, $AK$7 - LOG( $AK$8 ))</f>
        <v>44.3</v>
      </c>
      <c r="AL81" s="4">
        <f>ROUND( $AL$80 + $AL$6, $AL$7 - LOG( $AL$8 ))</f>
        <v>4620</v>
      </c>
      <c r="AM81" s="4">
        <f>ROUND( $AM$80 + $AM$6, $AM$7 - LOG( $AM$8 ))</f>
        <v>2160</v>
      </c>
      <c r="AN81" s="4">
        <f>ROUND( $AN$80 + $AN$6, $AN$7 - LOG( $AN$8 ))</f>
        <v>980</v>
      </c>
      <c r="AO81" s="4">
        <f>ROUND( $AO$80 + $AO$6, $AO$7 - LOG( $AO$8 ))</f>
        <v>210</v>
      </c>
    </row>
    <row r="82" spans="2:41" x14ac:dyDescent="0.25">
      <c r="B82" s="4">
        <f>ROUND( $B$81 + $B$6, $B$7 - LOG( $B$8 ))</f>
        <v>17078</v>
      </c>
      <c r="C82" s="4">
        <f>ROUND( $C$81 + $C$6, $C$7 - LOG( $C$8 ))</f>
        <v>8798</v>
      </c>
      <c r="D82" s="4">
        <f>ROUND( $D$81 + $D$6, $D$7 - LOG( $D$8 ))</f>
        <v>11614</v>
      </c>
      <c r="E82" s="4">
        <f>ROUND( $E$81 + $E$6, $E$7 - LOG( $E$8 ))</f>
        <v>5943</v>
      </c>
      <c r="F82" s="4">
        <f>ROUND( $F$81 + $F$6, $F$7 - LOG( $F$8 ))</f>
        <v>0</v>
      </c>
      <c r="G82" s="4">
        <f>ROUND( $G$81 + $G$6, $G$7 - LOG( $G$8 ))</f>
        <v>0</v>
      </c>
      <c r="H82" s="4">
        <f>ROUND( $H$81 + $H$6, $H$7 - LOG( $H$8 ))</f>
        <v>0</v>
      </c>
      <c r="I82" s="4">
        <f>ROUND( $I$81 + $I$6, $I$7 - LOG( $I$8 ))</f>
        <v>0</v>
      </c>
      <c r="J82" s="4">
        <f>ROUND( $J$81 + $J$6, $J$7 - LOG( $J$8 ))</f>
        <v>163.30000000000001</v>
      </c>
      <c r="K82" s="4">
        <f>ROUND( $K$81 + $K$6, $K$7 - LOG( $K$8 ))</f>
        <v>152.1</v>
      </c>
      <c r="L82" s="4">
        <f>ROUND( $L$81 + $L$6, $L$7 - LOG( $L$8 ))</f>
        <v>85.2</v>
      </c>
      <c r="M82" s="4">
        <f>ROUND( $M$81 + $M$6, $M$7 - LOG( $M$8 ))</f>
        <v>35.5</v>
      </c>
      <c r="N82" s="4">
        <f>ROUND( $N$81 + $N$6, $N$7 - LOG( $N$8 ))</f>
        <v>4.5410000000000004</v>
      </c>
      <c r="O82" s="4">
        <f>ROUND( $O$81 + $O$6, $O$7 - LOG( $O$8 ))</f>
        <v>2.52</v>
      </c>
      <c r="P82" s="4">
        <f>ROUND( $P$81 + $P$6, $P$7 - LOG( $P$8 ))</f>
        <v>3.38</v>
      </c>
      <c r="Q82" s="4">
        <f>ROUND( $Q$81 + $Q$6, $Q$7 - LOG( $Q$8 ))</f>
        <v>1.5124</v>
      </c>
      <c r="R82" s="4">
        <f>ROUND( $R$81 + $R$6, $R$7 - LOG( $R$8 ))</f>
        <v>24495</v>
      </c>
      <c r="S82" s="4">
        <f>ROUND( $S$81 + $S$6, $S$7 - LOG( $S$8 ))</f>
        <v>30420</v>
      </c>
      <c r="T82" s="4">
        <f>ROUND( $T$81 + $T$6, $T$7 - LOG( $T$8 ))</f>
        <v>34080</v>
      </c>
      <c r="U82" s="4">
        <f>ROUND( $U$81 + $U$6, $U$7 - LOG( $U$8 ))</f>
        <v>39050</v>
      </c>
      <c r="V82" s="4">
        <f>ROUND( $V$81 + $V$6, $V$7 - LOG( $V$8 ))</f>
        <v>24695</v>
      </c>
      <c r="W82" s="4">
        <f>ROUND( $W$81 + $W$6, $W$7 - LOG( $W$8 ))</f>
        <v>30820</v>
      </c>
      <c r="X82" s="4">
        <f>ROUND( $X$81 + $X$6, $X$7 - LOG( $X$8 ))</f>
        <v>35080</v>
      </c>
      <c r="Y82" s="4">
        <f>ROUND( $Y$81 + $Y$6, $Y$7 - LOG( $Y$8 ))</f>
        <v>41550</v>
      </c>
      <c r="Z82" s="4">
        <f>ROUND( $Z$81 + $Z$6, $Z$7 - LOG( $Z$8 ))</f>
        <v>94.3</v>
      </c>
      <c r="AA82" s="4">
        <f>ROUND( $AA$81 + $AA$6, $AA$7 - LOG( $AA$8 ))</f>
        <v>37.5</v>
      </c>
      <c r="AB82" s="4">
        <f>ROUND( $AB$81 + $AB$6, $AB$7 - LOG( $AB$8 ))</f>
        <v>122.7</v>
      </c>
      <c r="AC82" s="4">
        <f>ROUND( $AC$81 + $AC$6, $AC$7 - LOG( $AC$8 ))</f>
        <v>58.8</v>
      </c>
      <c r="AD82" s="4">
        <f>ROUND( $AD$81 + $AD$6, $AD$7 - LOG( $AD$8 ))</f>
        <v>1562</v>
      </c>
      <c r="AE82" s="4">
        <f>ROUND( $AE$81 + $AE$6, $AE$7 - LOG( $AE$8 ))</f>
        <v>719</v>
      </c>
      <c r="AF82" s="4">
        <f>ROUND( $AF$81 + $AF$6, $AF$7 - LOG( $AF$8 ))</f>
        <v>1420</v>
      </c>
      <c r="AG82" s="4">
        <f>ROUND( $AG$81 + $AG$6, $AG$7 - LOG( $AG$8 ))</f>
        <v>284</v>
      </c>
      <c r="AH82" s="4">
        <f>ROUND( $AH$81 + $AH$6, $AH$7 - LOG( $AH$8 ))</f>
        <v>149.4</v>
      </c>
      <c r="AI82" s="4">
        <f>ROUND( $AI$81 + $AI$6, $AI$7 - LOG( $AI$8 ))</f>
        <v>155.19999999999999</v>
      </c>
      <c r="AJ82" s="4">
        <f>ROUND( $AJ$81 + $AJ$6, $AJ$7 - LOG( $AJ$8 ))</f>
        <v>121.7</v>
      </c>
      <c r="AK82" s="4">
        <f>ROUND( $AK$81 + $AK$6, $AK$7 - LOG( $AK$8 ))</f>
        <v>44.9</v>
      </c>
      <c r="AL82" s="4">
        <f>ROUND( $AL$81 + $AL$6, $AL$7 - LOG( $AL$8 ))</f>
        <v>4686</v>
      </c>
      <c r="AM82" s="4">
        <f>ROUND( $AM$81 + $AM$6, $AM$7 - LOG( $AM$8 ))</f>
        <v>2191</v>
      </c>
      <c r="AN82" s="4">
        <f>ROUND( $AN$81 + $AN$6, $AN$7 - LOG( $AN$8 ))</f>
        <v>994</v>
      </c>
      <c r="AO82" s="4">
        <f>ROUND( $AO$81 + $AO$6, $AO$7 - LOG( $AO$8 ))</f>
        <v>213</v>
      </c>
    </row>
    <row r="83" spans="2:41" x14ac:dyDescent="0.25">
      <c r="B83" s="4">
        <f>ROUND( $B$82 + $B$6, $B$7 - LOG( $B$8 ))</f>
        <v>17296</v>
      </c>
      <c r="C83" s="4">
        <f>ROUND( $C$82 + $C$6, $C$7 - LOG( $C$8 ))</f>
        <v>8885</v>
      </c>
      <c r="D83" s="4">
        <f>ROUND( $D$82 + $D$6, $D$7 - LOG( $D$8 ))</f>
        <v>11748</v>
      </c>
      <c r="E83" s="4">
        <f>ROUND( $E$82 + $E$6, $E$7 - LOG( $E$8 ))</f>
        <v>5976</v>
      </c>
      <c r="F83" s="4">
        <f>ROUND( $F$82 + $F$6, $F$7 - LOG( $F$8 ))</f>
        <v>0</v>
      </c>
      <c r="G83" s="4">
        <f>ROUND( $G$82 + $G$6, $G$7 - LOG( $G$8 ))</f>
        <v>0</v>
      </c>
      <c r="H83" s="4">
        <f>ROUND( $H$82 + $H$6, $H$7 - LOG( $H$8 ))</f>
        <v>0</v>
      </c>
      <c r="I83" s="4">
        <f>ROUND( $I$82 + $I$6, $I$7 - LOG( $I$8 ))</f>
        <v>0</v>
      </c>
      <c r="J83" s="4">
        <f>ROUND( $J$82 + $J$6, $J$7 - LOG( $J$8 ))</f>
        <v>165.6</v>
      </c>
      <c r="K83" s="4">
        <f>ROUND( $K$82 + $K$6, $K$7 - LOG( $K$8 ))</f>
        <v>154.19999999999999</v>
      </c>
      <c r="L83" s="4">
        <f>ROUND( $L$82 + $L$6, $L$7 - LOG( $L$8 ))</f>
        <v>86.4</v>
      </c>
      <c r="M83" s="4">
        <f>ROUND( $M$82 + $M$6, $M$7 - LOG( $M$8 ))</f>
        <v>36</v>
      </c>
      <c r="N83" s="4">
        <f>ROUND( $N$82 + $N$6, $N$7 - LOG( $N$8 ))</f>
        <v>4.5990000000000002</v>
      </c>
      <c r="O83" s="4">
        <f>ROUND( $O$82 + $O$6, $O$7 - LOG( $O$8 ))</f>
        <v>2.5449999999999999</v>
      </c>
      <c r="P83" s="4">
        <f>ROUND( $P$82 + $P$6, $P$7 - LOG( $P$8 ))</f>
        <v>3.419</v>
      </c>
      <c r="Q83" s="4">
        <f>ROUND( $Q$82 + $Q$6, $Q$7 - LOG( $Q$8 ))</f>
        <v>1.5207999999999999</v>
      </c>
      <c r="R83" s="4">
        <f>ROUND( $R$82 + $R$6, $R$7 - LOG( $R$8 ))</f>
        <v>24840</v>
      </c>
      <c r="S83" s="4">
        <f>ROUND( $S$82 + $S$6, $S$7 - LOG( $S$8 ))</f>
        <v>30840</v>
      </c>
      <c r="T83" s="4">
        <f>ROUND( $T$82 + $T$6, $T$7 - LOG( $T$8 ))</f>
        <v>34560</v>
      </c>
      <c r="U83" s="4">
        <f>ROUND( $U$82 + $U$6, $U$7 - LOG( $U$8 ))</f>
        <v>39600</v>
      </c>
      <c r="V83" s="4">
        <f>ROUND( $V$82 + $V$6, $V$7 - LOG( $V$8 ))</f>
        <v>25040</v>
      </c>
      <c r="W83" s="4">
        <f>ROUND( $W$82 + $W$6, $W$7 - LOG( $W$8 ))</f>
        <v>31240</v>
      </c>
      <c r="X83" s="4">
        <f>ROUND( $X$82 + $X$6, $X$7 - LOG( $X$8 ))</f>
        <v>35560</v>
      </c>
      <c r="Y83" s="4">
        <f>ROUND( $Y$82 + $Y$6, $Y$7 - LOG( $Y$8 ))</f>
        <v>42100</v>
      </c>
      <c r="Z83" s="4">
        <f>ROUND( $Z$82 + $Z$6, $Z$7 - LOG( $Z$8 ))</f>
        <v>95.6</v>
      </c>
      <c r="AA83" s="4">
        <f>ROUND( $AA$82 + $AA$6, $AA$7 - LOG( $AA$8 ))</f>
        <v>38</v>
      </c>
      <c r="AB83" s="4">
        <f>ROUND( $AB$82 + $AB$6, $AB$7 - LOG( $AB$8 ))</f>
        <v>124.4</v>
      </c>
      <c r="AC83" s="4">
        <f>ROUND( $AC$82 + $AC$6, $AC$7 - LOG( $AC$8 ))</f>
        <v>59.6</v>
      </c>
      <c r="AD83" s="4">
        <f>ROUND( $AD$82 + $AD$6, $AD$7 - LOG( $AD$8 ))</f>
        <v>1584</v>
      </c>
      <c r="AE83" s="4">
        <f>ROUND( $AE$82 + $AE$6, $AE$7 - LOG( $AE$8 ))</f>
        <v>729</v>
      </c>
      <c r="AF83" s="4">
        <f>ROUND( $AF$82 + $AF$6, $AF$7 - LOG( $AF$8 ))</f>
        <v>1440</v>
      </c>
      <c r="AG83" s="4">
        <f>ROUND( $AG$82 + $AG$6, $AG$7 - LOG( $AG$8 ))</f>
        <v>288</v>
      </c>
      <c r="AH83" s="4">
        <f>ROUND( $AH$82 + $AH$6, $AH$7 - LOG( $AH$8 ))</f>
        <v>151.19999999999999</v>
      </c>
      <c r="AI83" s="4">
        <f>ROUND( $AI$82 + $AI$6, $AI$7 - LOG( $AI$8 ))</f>
        <v>157.4</v>
      </c>
      <c r="AJ83" s="4">
        <f>ROUND( $AJ$82 + $AJ$6, $AJ$7 - LOG( $AJ$8 ))</f>
        <v>123.4</v>
      </c>
      <c r="AK83" s="4">
        <f>ROUND( $AK$82 + $AK$6, $AK$7 - LOG( $AK$8 ))</f>
        <v>45.5</v>
      </c>
      <c r="AL83" s="4">
        <f>ROUND( $AL$82 + $AL$6, $AL$7 - LOG( $AL$8 ))</f>
        <v>4752</v>
      </c>
      <c r="AM83" s="4">
        <f>ROUND( $AM$82 + $AM$6, $AM$7 - LOG( $AM$8 ))</f>
        <v>2222</v>
      </c>
      <c r="AN83" s="4">
        <f>ROUND( $AN$82 + $AN$6, $AN$7 - LOG( $AN$8 ))</f>
        <v>1008</v>
      </c>
      <c r="AO83" s="4">
        <f>ROUND( $AO$82 + $AO$6, $AO$7 - LOG( $AO$8 ))</f>
        <v>216</v>
      </c>
    </row>
    <row r="84" spans="2:41" x14ac:dyDescent="0.25">
      <c r="B84" s="4">
        <f>ROUND( $B$83 + $B$6, $B$7 - LOG( $B$8 ))</f>
        <v>17514</v>
      </c>
      <c r="C84" s="4">
        <f>ROUND( $C$83 + $C$6, $C$7 - LOG( $C$8 ))</f>
        <v>8972</v>
      </c>
      <c r="D84" s="4">
        <f>ROUND( $D$83 + $D$6, $D$7 - LOG( $D$8 ))</f>
        <v>11882</v>
      </c>
      <c r="E84" s="4">
        <f>ROUND( $E$83 + $E$6, $E$7 - LOG( $E$8 ))</f>
        <v>6009</v>
      </c>
      <c r="F84" s="4">
        <f>ROUND( $F$83 + $F$6, $F$7 - LOG( $F$8 ))</f>
        <v>0</v>
      </c>
      <c r="G84" s="4">
        <f>ROUND( $G$83 + $G$6, $G$7 - LOG( $G$8 ))</f>
        <v>0</v>
      </c>
      <c r="H84" s="4">
        <f>ROUND( $H$83 + $H$6, $H$7 - LOG( $H$8 ))</f>
        <v>0</v>
      </c>
      <c r="I84" s="4">
        <f>ROUND( $I$83 + $I$6, $I$7 - LOG( $I$8 ))</f>
        <v>0</v>
      </c>
      <c r="J84" s="4">
        <f>ROUND( $J$83 + $J$6, $J$7 - LOG( $J$8 ))</f>
        <v>167.9</v>
      </c>
      <c r="K84" s="4">
        <f>ROUND( $K$83 + $K$6, $K$7 - LOG( $K$8 ))</f>
        <v>156.30000000000001</v>
      </c>
      <c r="L84" s="4">
        <f>ROUND( $L$83 + $L$6, $L$7 - LOG( $L$8 ))</f>
        <v>87.6</v>
      </c>
      <c r="M84" s="4">
        <f>ROUND( $M$83 + $M$6, $M$7 - LOG( $M$8 ))</f>
        <v>36.5</v>
      </c>
      <c r="N84" s="4">
        <f>ROUND( $N$83 + $N$6, $N$7 - LOG( $N$8 ))</f>
        <v>4.657</v>
      </c>
      <c r="O84" s="4">
        <f>ROUND( $O$83 + $O$6, $O$7 - LOG( $O$8 ))</f>
        <v>2.57</v>
      </c>
      <c r="P84" s="4">
        <f>ROUND( $P$83 + $P$6, $P$7 - LOG( $P$8 ))</f>
        <v>3.4580000000000002</v>
      </c>
      <c r="Q84" s="4">
        <f>ROUND( $Q$83 + $Q$6, $Q$7 - LOG( $Q$8 ))</f>
        <v>1.5291999999999999</v>
      </c>
      <c r="R84" s="4">
        <f>ROUND( $R$83 + $R$6, $R$7 - LOG( $R$8 ))</f>
        <v>25185</v>
      </c>
      <c r="S84" s="4">
        <f>ROUND( $S$83 + $S$6, $S$7 - LOG( $S$8 ))</f>
        <v>31260</v>
      </c>
      <c r="T84" s="4">
        <f>ROUND( $T$83 + $T$6, $T$7 - LOG( $T$8 ))</f>
        <v>35040</v>
      </c>
      <c r="U84" s="4">
        <f>ROUND( $U$83 + $U$6, $U$7 - LOG( $U$8 ))</f>
        <v>40150</v>
      </c>
      <c r="V84" s="4">
        <f>ROUND( $V$83 + $V$6, $V$7 - LOG( $V$8 ))</f>
        <v>25385</v>
      </c>
      <c r="W84" s="4">
        <f>ROUND( $W$83 + $W$6, $W$7 - LOG( $W$8 ))</f>
        <v>31660</v>
      </c>
      <c r="X84" s="4">
        <f>ROUND( $X$83 + $X$6, $X$7 - LOG( $X$8 ))</f>
        <v>36040</v>
      </c>
      <c r="Y84" s="4">
        <f>ROUND( $Y$83 + $Y$6, $Y$7 - LOG( $Y$8 ))</f>
        <v>42650</v>
      </c>
      <c r="Z84" s="4">
        <f>ROUND( $Z$83 + $Z$6, $Z$7 - LOG( $Z$8 ))</f>
        <v>96.9</v>
      </c>
      <c r="AA84" s="4">
        <f>ROUND( $AA$83 + $AA$6, $AA$7 - LOG( $AA$8 ))</f>
        <v>38.5</v>
      </c>
      <c r="AB84" s="4">
        <f>ROUND( $AB$83 + $AB$6, $AB$7 - LOG( $AB$8 ))</f>
        <v>126.1</v>
      </c>
      <c r="AC84" s="4">
        <f>ROUND( $AC$83 + $AC$6, $AC$7 - LOG( $AC$8 ))</f>
        <v>60.4</v>
      </c>
      <c r="AD84" s="4">
        <f>ROUND( $AD$83 + $AD$6, $AD$7 - LOG( $AD$8 ))</f>
        <v>1606</v>
      </c>
      <c r="AE84" s="4">
        <f>ROUND( $AE$83 + $AE$6, $AE$7 - LOG( $AE$8 ))</f>
        <v>739</v>
      </c>
      <c r="AF84" s="4">
        <f>ROUND( $AF$83 + $AF$6, $AF$7 - LOG( $AF$8 ))</f>
        <v>1460</v>
      </c>
      <c r="AG84" s="4">
        <f>ROUND( $AG$83 + $AG$6, $AG$7 - LOG( $AG$8 ))</f>
        <v>292</v>
      </c>
      <c r="AH84" s="4">
        <f>ROUND( $AH$83 + $AH$6, $AH$7 - LOG( $AH$8 ))</f>
        <v>153</v>
      </c>
      <c r="AI84" s="4">
        <f>ROUND( $AI$83 + $AI$6, $AI$7 - LOG( $AI$8 ))</f>
        <v>159.6</v>
      </c>
      <c r="AJ84" s="4">
        <f>ROUND( $AJ$83 + $AJ$6, $AJ$7 - LOG( $AJ$8 ))</f>
        <v>125.1</v>
      </c>
      <c r="AK84" s="4">
        <f>ROUND( $AK$83 + $AK$6, $AK$7 - LOG( $AK$8 ))</f>
        <v>46.1</v>
      </c>
      <c r="AL84" s="4">
        <f>ROUND( $AL$83 + $AL$6, $AL$7 - LOG( $AL$8 ))</f>
        <v>4818</v>
      </c>
      <c r="AM84" s="4">
        <f>ROUND( $AM$83 + $AM$6, $AM$7 - LOG( $AM$8 ))</f>
        <v>2253</v>
      </c>
      <c r="AN84" s="4">
        <f>ROUND( $AN$83 + $AN$6, $AN$7 - LOG( $AN$8 ))</f>
        <v>1022</v>
      </c>
      <c r="AO84" s="4">
        <f>ROUND( $AO$83 + $AO$6, $AO$7 - LOG( $AO$8 ))</f>
        <v>219</v>
      </c>
    </row>
    <row r="85" spans="2:41" x14ac:dyDescent="0.25">
      <c r="B85" s="4">
        <f>ROUND( $B$84 + $B$6, $B$7 - LOG( $B$8 ))</f>
        <v>17732</v>
      </c>
      <c r="C85" s="4">
        <f>ROUND( $C$84 + $C$6, $C$7 - LOG( $C$8 ))</f>
        <v>9059</v>
      </c>
      <c r="D85" s="4">
        <f>ROUND( $D$84 + $D$6, $D$7 - LOG( $D$8 ))</f>
        <v>12016</v>
      </c>
      <c r="E85" s="4">
        <f>ROUND( $E$84 + $E$6, $E$7 - LOG( $E$8 ))</f>
        <v>6042</v>
      </c>
      <c r="F85" s="4">
        <f>ROUND( $F$84 + $F$6, $F$7 - LOG( $F$8 ))</f>
        <v>0</v>
      </c>
      <c r="G85" s="4">
        <f>ROUND( $G$84 + $G$6, $G$7 - LOG( $G$8 ))</f>
        <v>0</v>
      </c>
      <c r="H85" s="4">
        <f>ROUND( $H$84 + $H$6, $H$7 - LOG( $H$8 ))</f>
        <v>0</v>
      </c>
      <c r="I85" s="4">
        <f>ROUND( $I$84 + $I$6, $I$7 - LOG( $I$8 ))</f>
        <v>0</v>
      </c>
      <c r="J85" s="4">
        <f>ROUND( $J$84 + $J$6, $J$7 - LOG( $J$8 ))</f>
        <v>170.2</v>
      </c>
      <c r="K85" s="4">
        <f>ROUND( $K$84 + $K$6, $K$7 - LOG( $K$8 ))</f>
        <v>158.4</v>
      </c>
      <c r="L85" s="4">
        <f>ROUND( $L$84 + $L$6, $L$7 - LOG( $L$8 ))</f>
        <v>88.8</v>
      </c>
      <c r="M85" s="4">
        <f>ROUND( $M$84 + $M$6, $M$7 - LOG( $M$8 ))</f>
        <v>37</v>
      </c>
      <c r="N85" s="4">
        <f>ROUND( $N$84 + $N$6, $N$7 - LOG( $N$8 ))</f>
        <v>4.7149999999999999</v>
      </c>
      <c r="O85" s="4">
        <f>ROUND( $O$84 + $O$6, $O$7 - LOG( $O$8 ))</f>
        <v>2.5950000000000002</v>
      </c>
      <c r="P85" s="4">
        <f>ROUND( $P$84 + $P$6, $P$7 - LOG( $P$8 ))</f>
        <v>3.4969999999999999</v>
      </c>
      <c r="Q85" s="4">
        <f>ROUND( $Q$84 + $Q$6, $Q$7 - LOG( $Q$8 ))</f>
        <v>1.5376000000000001</v>
      </c>
      <c r="R85" s="4">
        <f>ROUND( $R$84 + $R$6, $R$7 - LOG( $R$8 ))</f>
        <v>25530</v>
      </c>
      <c r="S85" s="4">
        <f>ROUND( $S$84 + $S$6, $S$7 - LOG( $S$8 ))</f>
        <v>31680</v>
      </c>
      <c r="T85" s="4">
        <f>ROUND( $T$84 + $T$6, $T$7 - LOG( $T$8 ))</f>
        <v>35520</v>
      </c>
      <c r="U85" s="4">
        <f>ROUND( $U$84 + $U$6, $U$7 - LOG( $U$8 ))</f>
        <v>40700</v>
      </c>
      <c r="V85" s="4">
        <f>ROUND( $V$84 + $V$6, $V$7 - LOG( $V$8 ))</f>
        <v>25730</v>
      </c>
      <c r="W85" s="4">
        <f>ROUND( $W$84 + $W$6, $W$7 - LOG( $W$8 ))</f>
        <v>32080</v>
      </c>
      <c r="X85" s="4">
        <f>ROUND( $X$84 + $X$6, $X$7 - LOG( $X$8 ))</f>
        <v>36520</v>
      </c>
      <c r="Y85" s="4">
        <f>ROUND( $Y$84 + $Y$6, $Y$7 - LOG( $Y$8 ))</f>
        <v>43200</v>
      </c>
      <c r="Z85" s="4">
        <f>ROUND( $Z$84 + $Z$6, $Z$7 - LOG( $Z$8 ))</f>
        <v>98.2</v>
      </c>
      <c r="AA85" s="4">
        <f>ROUND( $AA$84 + $AA$6, $AA$7 - LOG( $AA$8 ))</f>
        <v>39</v>
      </c>
      <c r="AB85" s="4">
        <f>ROUND( $AB$84 + $AB$6, $AB$7 - LOG( $AB$8 ))</f>
        <v>127.8</v>
      </c>
      <c r="AC85" s="4">
        <f>ROUND( $AC$84 + $AC$6, $AC$7 - LOG( $AC$8 ))</f>
        <v>61.2</v>
      </c>
      <c r="AD85" s="4">
        <f>ROUND( $AD$84 + $AD$6, $AD$7 - LOG( $AD$8 ))</f>
        <v>1628</v>
      </c>
      <c r="AE85" s="4">
        <f>ROUND( $AE$84 + $AE$6, $AE$7 - LOG( $AE$8 ))</f>
        <v>749</v>
      </c>
      <c r="AF85" s="4">
        <f>ROUND( $AF$84 + $AF$6, $AF$7 - LOG( $AF$8 ))</f>
        <v>1480</v>
      </c>
      <c r="AG85" s="4">
        <f>ROUND( $AG$84 + $AG$6, $AG$7 - LOG( $AG$8 ))</f>
        <v>296</v>
      </c>
      <c r="AH85" s="4">
        <f>ROUND( $AH$84 + $AH$6, $AH$7 - LOG( $AH$8 ))</f>
        <v>154.80000000000001</v>
      </c>
      <c r="AI85" s="4">
        <f>ROUND( $AI$84 + $AI$6, $AI$7 - LOG( $AI$8 ))</f>
        <v>161.80000000000001</v>
      </c>
      <c r="AJ85" s="4">
        <f>ROUND( $AJ$84 + $AJ$6, $AJ$7 - LOG( $AJ$8 ))</f>
        <v>126.8</v>
      </c>
      <c r="AK85" s="4">
        <f>ROUND( $AK$84 + $AK$6, $AK$7 - LOG( $AK$8 ))</f>
        <v>46.7</v>
      </c>
      <c r="AL85" s="4">
        <f>ROUND( $AL$84 + $AL$6, $AL$7 - LOG( $AL$8 ))</f>
        <v>4884</v>
      </c>
      <c r="AM85" s="4">
        <f>ROUND( $AM$84 + $AM$6, $AM$7 - LOG( $AM$8 ))</f>
        <v>2284</v>
      </c>
      <c r="AN85" s="4">
        <f>ROUND( $AN$84 + $AN$6, $AN$7 - LOG( $AN$8 ))</f>
        <v>1036</v>
      </c>
      <c r="AO85" s="4">
        <f>ROUND( $AO$84 + $AO$6, $AO$7 - LOG( $AO$8 ))</f>
        <v>222</v>
      </c>
    </row>
    <row r="86" spans="2:41" x14ac:dyDescent="0.25">
      <c r="B86" s="4">
        <f>ROUND( $B$85 + $B$6, $B$7 - LOG( $B$8 ))</f>
        <v>17950</v>
      </c>
      <c r="C86" s="4">
        <f>ROUND( $C$85 + $C$6, $C$7 - LOG( $C$8 ))</f>
        <v>9146</v>
      </c>
      <c r="D86" s="4">
        <f>ROUND( $D$85 + $D$6, $D$7 - LOG( $D$8 ))</f>
        <v>12150</v>
      </c>
      <c r="E86" s="4">
        <f>ROUND( $E$85 + $E$6, $E$7 - LOG( $E$8 ))</f>
        <v>6075</v>
      </c>
      <c r="F86" s="4">
        <f>ROUND( $F$85 + $F$6, $F$7 - LOG( $F$8 ))</f>
        <v>0</v>
      </c>
      <c r="G86" s="4">
        <f>ROUND( $G$85 + $G$6, $G$7 - LOG( $G$8 ))</f>
        <v>0</v>
      </c>
      <c r="H86" s="4">
        <f>ROUND( $H$85 + $H$6, $H$7 - LOG( $H$8 ))</f>
        <v>0</v>
      </c>
      <c r="I86" s="4">
        <f>ROUND( $I$85 + $I$6, $I$7 - LOG( $I$8 ))</f>
        <v>0</v>
      </c>
      <c r="J86" s="4">
        <f>ROUND( $J$85 + $J$6, $J$7 - LOG( $J$8 ))</f>
        <v>172.5</v>
      </c>
      <c r="K86" s="4">
        <f>ROUND( $K$85 + $K$6, $K$7 - LOG( $K$8 ))</f>
        <v>160.5</v>
      </c>
      <c r="L86" s="4">
        <f>ROUND( $L$85 + $L$6, $L$7 - LOG( $L$8 ))</f>
        <v>90</v>
      </c>
      <c r="M86" s="4">
        <f>ROUND( $M$85 + $M$6, $M$7 - LOG( $M$8 ))</f>
        <v>37.5</v>
      </c>
      <c r="N86" s="4">
        <f>ROUND( $N$85 + $N$6, $N$7 - LOG( $N$8 ))</f>
        <v>4.7729999999999997</v>
      </c>
      <c r="O86" s="4">
        <f>ROUND( $O$85 + $O$6, $O$7 - LOG( $O$8 ))</f>
        <v>2.62</v>
      </c>
      <c r="P86" s="4">
        <f>ROUND( $P$85 + $P$6, $P$7 - LOG( $P$8 ))</f>
        <v>3.536</v>
      </c>
      <c r="Q86" s="4">
        <f>ROUND( $Q$85 + $Q$6, $Q$7 - LOG( $Q$8 ))</f>
        <v>1.546</v>
      </c>
      <c r="R86" s="4">
        <f>ROUND( $R$85 + $R$6, $R$7 - LOG( $R$8 ))</f>
        <v>25875</v>
      </c>
      <c r="S86" s="4">
        <f>ROUND( $S$85 + $S$6, $S$7 - LOG( $S$8 ))</f>
        <v>32100</v>
      </c>
      <c r="T86" s="4">
        <f>ROUND( $T$85 + $T$6, $T$7 - LOG( $T$8 ))</f>
        <v>36000</v>
      </c>
      <c r="U86" s="4">
        <f>ROUND( $U$85 + $U$6, $U$7 - LOG( $U$8 ))</f>
        <v>41250</v>
      </c>
      <c r="V86" s="4">
        <f>ROUND( $V$85 + $V$6, $V$7 - LOG( $V$8 ))</f>
        <v>26075</v>
      </c>
      <c r="W86" s="4">
        <f>ROUND( $W$85 + $W$6, $W$7 - LOG( $W$8 ))</f>
        <v>32500</v>
      </c>
      <c r="X86" s="4">
        <f>ROUND( $X$85 + $X$6, $X$7 - LOG( $X$8 ))</f>
        <v>37000</v>
      </c>
      <c r="Y86" s="4">
        <f>ROUND( $Y$85 + $Y$6, $Y$7 - LOG( $Y$8 ))</f>
        <v>43750</v>
      </c>
      <c r="Z86" s="4">
        <f>ROUND( $Z$85 + $Z$6, $Z$7 - LOG( $Z$8 ))</f>
        <v>99.5</v>
      </c>
      <c r="AA86" s="4">
        <f>ROUND( $AA$85 + $AA$6, $AA$7 - LOG( $AA$8 ))</f>
        <v>39.5</v>
      </c>
      <c r="AB86" s="4">
        <f>ROUND( $AB$85 + $AB$6, $AB$7 - LOG( $AB$8 ))</f>
        <v>129.5</v>
      </c>
      <c r="AC86" s="4">
        <f>ROUND( $AC$85 + $AC$6, $AC$7 - LOG( $AC$8 ))</f>
        <v>62</v>
      </c>
      <c r="AD86" s="4">
        <f>ROUND( $AD$85 + $AD$6, $AD$7 - LOG( $AD$8 ))</f>
        <v>1650</v>
      </c>
      <c r="AE86" s="4">
        <f>ROUND( $AE$85 + $AE$6, $AE$7 - LOG( $AE$8 ))</f>
        <v>759</v>
      </c>
      <c r="AF86" s="4">
        <f>ROUND( $AF$85 + $AF$6, $AF$7 - LOG( $AF$8 ))</f>
        <v>1500</v>
      </c>
      <c r="AG86" s="4">
        <f>ROUND( $AG$85 + $AG$6, $AG$7 - LOG( $AG$8 ))</f>
        <v>300</v>
      </c>
      <c r="AH86" s="4">
        <f>ROUND( $AH$85 + $AH$6, $AH$7 - LOG( $AH$8 ))</f>
        <v>156.6</v>
      </c>
      <c r="AI86" s="4">
        <f>ROUND( $AI$85 + $AI$6, $AI$7 - LOG( $AI$8 ))</f>
        <v>164</v>
      </c>
      <c r="AJ86" s="4">
        <f>ROUND( $AJ$85 + $AJ$6, $AJ$7 - LOG( $AJ$8 ))</f>
        <v>128.5</v>
      </c>
      <c r="AK86" s="4">
        <f>ROUND( $AK$85 + $AK$6, $AK$7 - LOG( $AK$8 ))</f>
        <v>47.3</v>
      </c>
      <c r="AL86" s="4">
        <f>ROUND( $AL$85 + $AL$6, $AL$7 - LOG( $AL$8 ))</f>
        <v>4950</v>
      </c>
      <c r="AM86" s="4">
        <f>ROUND( $AM$85 + $AM$6, $AM$7 - LOG( $AM$8 ))</f>
        <v>2315</v>
      </c>
      <c r="AN86" s="4">
        <f>ROUND( $AN$85 + $AN$6, $AN$7 - LOG( $AN$8 ))</f>
        <v>1050</v>
      </c>
      <c r="AO86" s="4">
        <f>ROUND( $AO$85 + $AO$6, $AO$7 - LOG( $AO$8 ))</f>
        <v>225</v>
      </c>
    </row>
    <row r="87" spans="2:41" x14ac:dyDescent="0.25">
      <c r="B87" s="4">
        <f>ROUND( $B$86 + $B$6, $B$7 - LOG( $B$8 ))</f>
        <v>18168</v>
      </c>
      <c r="C87" s="4">
        <f>ROUND( $C$86 + $C$6, $C$7 - LOG( $C$8 ))</f>
        <v>9233</v>
      </c>
      <c r="D87" s="4">
        <f>ROUND( $D$86 + $D$6, $D$7 - LOG( $D$8 ))</f>
        <v>12284</v>
      </c>
      <c r="E87" s="4">
        <f>ROUND( $E$86 + $E$6, $E$7 - LOG( $E$8 ))</f>
        <v>6108</v>
      </c>
      <c r="F87" s="4">
        <f>ROUND( $F$86 + $F$6, $F$7 - LOG( $F$8 ))</f>
        <v>0</v>
      </c>
      <c r="G87" s="4">
        <f>ROUND( $G$86 + $G$6, $G$7 - LOG( $G$8 ))</f>
        <v>0</v>
      </c>
      <c r="H87" s="4">
        <f>ROUND( $H$86 + $H$6, $H$7 - LOG( $H$8 ))</f>
        <v>0</v>
      </c>
      <c r="I87" s="4">
        <f>ROUND( $I$86 + $I$6, $I$7 - LOG( $I$8 ))</f>
        <v>0</v>
      </c>
      <c r="J87" s="4">
        <f>ROUND( $J$86 + $J$6, $J$7 - LOG( $J$8 ))</f>
        <v>174.8</v>
      </c>
      <c r="K87" s="4">
        <f>ROUND( $K$86 + $K$6, $K$7 - LOG( $K$8 ))</f>
        <v>162.6</v>
      </c>
      <c r="L87" s="4">
        <f>ROUND( $L$86 + $L$6, $L$7 - LOG( $L$8 ))</f>
        <v>91.2</v>
      </c>
      <c r="M87" s="4">
        <f>ROUND( $M$86 + $M$6, $M$7 - LOG( $M$8 ))</f>
        <v>38</v>
      </c>
      <c r="N87" s="4">
        <f>ROUND( $N$86 + $N$6, $N$7 - LOG( $N$8 ))</f>
        <v>4.8310000000000004</v>
      </c>
      <c r="O87" s="4">
        <f>ROUND( $O$86 + $O$6, $O$7 - LOG( $O$8 ))</f>
        <v>2.645</v>
      </c>
      <c r="P87" s="4">
        <f>ROUND( $P$86 + $P$6, $P$7 - LOG( $P$8 ))</f>
        <v>3.5750000000000002</v>
      </c>
      <c r="Q87" s="4">
        <f>ROUND( $Q$86 + $Q$6, $Q$7 - LOG( $Q$8 ))</f>
        <v>1.5544</v>
      </c>
      <c r="R87" s="4">
        <f>ROUND( $R$86 + $R$6, $R$7 - LOG( $R$8 ))</f>
        <v>26220</v>
      </c>
      <c r="S87" s="4">
        <f>ROUND( $S$86 + $S$6, $S$7 - LOG( $S$8 ))</f>
        <v>32520</v>
      </c>
      <c r="T87" s="4">
        <f>ROUND( $T$86 + $T$6, $T$7 - LOG( $T$8 ))</f>
        <v>36480</v>
      </c>
      <c r="U87" s="4">
        <f>ROUND( $U$86 + $U$6, $U$7 - LOG( $U$8 ))</f>
        <v>41800</v>
      </c>
      <c r="V87" s="4">
        <f>ROUND( $V$86 + $V$6, $V$7 - LOG( $V$8 ))</f>
        <v>26420</v>
      </c>
      <c r="W87" s="4">
        <f>ROUND( $W$86 + $W$6, $W$7 - LOG( $W$8 ))</f>
        <v>32920</v>
      </c>
      <c r="X87" s="4">
        <f>ROUND( $X$86 + $X$6, $X$7 - LOG( $X$8 ))</f>
        <v>37480</v>
      </c>
      <c r="Y87" s="4">
        <f>ROUND( $Y$86 + $Y$6, $Y$7 - LOG( $Y$8 ))</f>
        <v>44300</v>
      </c>
      <c r="Z87" s="4">
        <f>ROUND( $Z$86 + $Z$6, $Z$7 - LOG( $Z$8 ))</f>
        <v>100.8</v>
      </c>
      <c r="AA87" s="4">
        <f>ROUND( $AA$86 + $AA$6, $AA$7 - LOG( $AA$8 ))</f>
        <v>40</v>
      </c>
      <c r="AB87" s="4">
        <f>ROUND( $AB$86 + $AB$6, $AB$7 - LOG( $AB$8 ))</f>
        <v>131.19999999999999</v>
      </c>
      <c r="AC87" s="4">
        <f>ROUND( $AC$86 + $AC$6, $AC$7 - LOG( $AC$8 ))</f>
        <v>62.8</v>
      </c>
      <c r="AD87" s="4">
        <f>ROUND( $AD$86 + $AD$6, $AD$7 - LOG( $AD$8 ))</f>
        <v>1672</v>
      </c>
      <c r="AE87" s="4">
        <f>ROUND( $AE$86 + $AE$6, $AE$7 - LOG( $AE$8 ))</f>
        <v>769</v>
      </c>
      <c r="AF87" s="4">
        <f>ROUND( $AF$86 + $AF$6, $AF$7 - LOG( $AF$8 ))</f>
        <v>1520</v>
      </c>
      <c r="AG87" s="4">
        <f>ROUND( $AG$86 + $AG$6, $AG$7 - LOG( $AG$8 ))</f>
        <v>304</v>
      </c>
      <c r="AH87" s="4">
        <f>ROUND( $AH$86 + $AH$6, $AH$7 - LOG( $AH$8 ))</f>
        <v>158.4</v>
      </c>
      <c r="AI87" s="4">
        <f>ROUND( $AI$86 + $AI$6, $AI$7 - LOG( $AI$8 ))</f>
        <v>166.2</v>
      </c>
      <c r="AJ87" s="4">
        <f>ROUND( $AJ$86 + $AJ$6, $AJ$7 - LOG( $AJ$8 ))</f>
        <v>130.19999999999999</v>
      </c>
      <c r="AK87" s="4">
        <f>ROUND( $AK$86 + $AK$6, $AK$7 - LOG( $AK$8 ))</f>
        <v>47.9</v>
      </c>
      <c r="AL87" s="4">
        <f>ROUND( $AL$86 + $AL$6, $AL$7 - LOG( $AL$8 ))</f>
        <v>5016</v>
      </c>
      <c r="AM87" s="4">
        <f>ROUND( $AM$86 + $AM$6, $AM$7 - LOG( $AM$8 ))</f>
        <v>2346</v>
      </c>
      <c r="AN87" s="4">
        <f>ROUND( $AN$86 + $AN$6, $AN$7 - LOG( $AN$8 ))</f>
        <v>1064</v>
      </c>
      <c r="AO87" s="4">
        <f>ROUND( $AO$86 + $AO$6, $AO$7 - LOG( $AO$8 ))</f>
        <v>228</v>
      </c>
    </row>
    <row r="88" spans="2:41" x14ac:dyDescent="0.25">
      <c r="B88" s="4">
        <f>ROUND( $B$87 + $B$6, $B$7 - LOG( $B$8 ))</f>
        <v>18386</v>
      </c>
      <c r="C88" s="4">
        <f>ROUND( $C$87 + $C$6, $C$7 - LOG( $C$8 ))</f>
        <v>9320</v>
      </c>
      <c r="D88" s="4">
        <f>ROUND( $D$87 + $D$6, $D$7 - LOG( $D$8 ))</f>
        <v>12418</v>
      </c>
      <c r="E88" s="4">
        <f>ROUND( $E$87 + $E$6, $E$7 - LOG( $E$8 ))</f>
        <v>6141</v>
      </c>
      <c r="F88" s="4">
        <f>ROUND( $F$87 + $F$6, $F$7 - LOG( $F$8 ))</f>
        <v>0</v>
      </c>
      <c r="G88" s="4">
        <f>ROUND( $G$87 + $G$6, $G$7 - LOG( $G$8 ))</f>
        <v>0</v>
      </c>
      <c r="H88" s="4">
        <f>ROUND( $H$87 + $H$6, $H$7 - LOG( $H$8 ))</f>
        <v>0</v>
      </c>
      <c r="I88" s="4">
        <f>ROUND( $I$87 + $I$6, $I$7 - LOG( $I$8 ))</f>
        <v>0</v>
      </c>
      <c r="J88" s="4">
        <f>ROUND( $J$87 + $J$6, $J$7 - LOG( $J$8 ))</f>
        <v>177.1</v>
      </c>
      <c r="K88" s="4">
        <f>ROUND( $K$87 + $K$6, $K$7 - LOG( $K$8 ))</f>
        <v>164.7</v>
      </c>
      <c r="L88" s="4">
        <f>ROUND( $L$87 + $L$6, $L$7 - LOG( $L$8 ))</f>
        <v>92.4</v>
      </c>
      <c r="M88" s="4">
        <f>ROUND( $M$87 + $M$6, $M$7 - LOG( $M$8 ))</f>
        <v>38.5</v>
      </c>
      <c r="N88" s="4">
        <f>ROUND( $N$87 + $N$6, $N$7 - LOG( $N$8 ))</f>
        <v>4.8890000000000002</v>
      </c>
      <c r="O88" s="4">
        <f>ROUND( $O$87 + $O$6, $O$7 - LOG( $O$8 ))</f>
        <v>2.67</v>
      </c>
      <c r="P88" s="4">
        <f>ROUND( $P$87 + $P$6, $P$7 - LOG( $P$8 ))</f>
        <v>3.6139999999999999</v>
      </c>
      <c r="Q88" s="4">
        <f>ROUND( $Q$87 + $Q$6, $Q$7 - LOG( $Q$8 ))</f>
        <v>1.5628</v>
      </c>
      <c r="R88" s="4">
        <f>ROUND( $R$87 + $R$6, $R$7 - LOG( $R$8 ))</f>
        <v>26565</v>
      </c>
      <c r="S88" s="4">
        <f>ROUND( $S$87 + $S$6, $S$7 - LOG( $S$8 ))</f>
        <v>32940</v>
      </c>
      <c r="T88" s="4">
        <f>ROUND( $T$87 + $T$6, $T$7 - LOG( $T$8 ))</f>
        <v>36960</v>
      </c>
      <c r="U88" s="4">
        <f>ROUND( $U$87 + $U$6, $U$7 - LOG( $U$8 ))</f>
        <v>42350</v>
      </c>
      <c r="V88" s="4">
        <f>ROUND( $V$87 + $V$6, $V$7 - LOG( $V$8 ))</f>
        <v>26765</v>
      </c>
      <c r="W88" s="4">
        <f>ROUND( $W$87 + $W$6, $W$7 - LOG( $W$8 ))</f>
        <v>33340</v>
      </c>
      <c r="X88" s="4">
        <f>ROUND( $X$87 + $X$6, $X$7 - LOG( $X$8 ))</f>
        <v>37960</v>
      </c>
      <c r="Y88" s="4">
        <f>ROUND( $Y$87 + $Y$6, $Y$7 - LOG( $Y$8 ))</f>
        <v>44850</v>
      </c>
      <c r="Z88" s="4">
        <f>ROUND( $Z$87 + $Z$6, $Z$7 - LOG( $Z$8 ))</f>
        <v>102.1</v>
      </c>
      <c r="AA88" s="4">
        <f>ROUND( $AA$87 + $AA$6, $AA$7 - LOG( $AA$8 ))</f>
        <v>40.5</v>
      </c>
      <c r="AB88" s="4">
        <f>ROUND( $AB$87 + $AB$6, $AB$7 - LOG( $AB$8 ))</f>
        <v>132.9</v>
      </c>
      <c r="AC88" s="4">
        <f>ROUND( $AC$87 + $AC$6, $AC$7 - LOG( $AC$8 ))</f>
        <v>63.6</v>
      </c>
      <c r="AD88" s="4">
        <f>ROUND( $AD$87 + $AD$6, $AD$7 - LOG( $AD$8 ))</f>
        <v>1694</v>
      </c>
      <c r="AE88" s="4">
        <f>ROUND( $AE$87 + $AE$6, $AE$7 - LOG( $AE$8 ))</f>
        <v>779</v>
      </c>
      <c r="AF88" s="4">
        <f>ROUND( $AF$87 + $AF$6, $AF$7 - LOG( $AF$8 ))</f>
        <v>1540</v>
      </c>
      <c r="AG88" s="4">
        <f>ROUND( $AG$87 + $AG$6, $AG$7 - LOG( $AG$8 ))</f>
        <v>308</v>
      </c>
      <c r="AH88" s="4">
        <f>ROUND( $AH$87 + $AH$6, $AH$7 - LOG( $AH$8 ))</f>
        <v>160.19999999999999</v>
      </c>
      <c r="AI88" s="4">
        <f>ROUND( $AI$87 + $AI$6, $AI$7 - LOG( $AI$8 ))</f>
        <v>168.4</v>
      </c>
      <c r="AJ88" s="4">
        <f>ROUND( $AJ$87 + $AJ$6, $AJ$7 - LOG( $AJ$8 ))</f>
        <v>131.9</v>
      </c>
      <c r="AK88" s="4">
        <f>ROUND( $AK$87 + $AK$6, $AK$7 - LOG( $AK$8 ))</f>
        <v>48.5</v>
      </c>
      <c r="AL88" s="4">
        <f>ROUND( $AL$87 + $AL$6, $AL$7 - LOG( $AL$8 ))</f>
        <v>5082</v>
      </c>
      <c r="AM88" s="4">
        <f>ROUND( $AM$87 + $AM$6, $AM$7 - LOG( $AM$8 ))</f>
        <v>2377</v>
      </c>
      <c r="AN88" s="4">
        <f>ROUND( $AN$87 + $AN$6, $AN$7 - LOG( $AN$8 ))</f>
        <v>1078</v>
      </c>
      <c r="AO88" s="4">
        <f>ROUND( $AO$87 + $AO$6, $AO$7 - LOG( $AO$8 ))</f>
        <v>231</v>
      </c>
    </row>
    <row r="89" spans="2:41" x14ac:dyDescent="0.25">
      <c r="B89" s="4">
        <f>ROUND( $B$88 + $B$6, $B$7 - LOG( $B$8 ))</f>
        <v>18604</v>
      </c>
      <c r="C89" s="4">
        <f>ROUND( $C$88 + $C$6, $C$7 - LOG( $C$8 ))</f>
        <v>9407</v>
      </c>
      <c r="D89" s="4">
        <f>ROUND( $D$88 + $D$6, $D$7 - LOG( $D$8 ))</f>
        <v>12552</v>
      </c>
      <c r="E89" s="4">
        <f>ROUND( $E$88 + $E$6, $E$7 - LOG( $E$8 ))</f>
        <v>6174</v>
      </c>
      <c r="F89" s="4">
        <f>ROUND( $F$88 + $F$6, $F$7 - LOG( $F$8 ))</f>
        <v>0</v>
      </c>
      <c r="G89" s="4">
        <f>ROUND( $G$88 + $G$6, $G$7 - LOG( $G$8 ))</f>
        <v>0</v>
      </c>
      <c r="H89" s="4">
        <f>ROUND( $H$88 + $H$6, $H$7 - LOG( $H$8 ))</f>
        <v>0</v>
      </c>
      <c r="I89" s="4">
        <f>ROUND( $I$88 + $I$6, $I$7 - LOG( $I$8 ))</f>
        <v>0</v>
      </c>
      <c r="J89" s="4">
        <f>ROUND( $J$88 + $J$6, $J$7 - LOG( $J$8 ))</f>
        <v>179.4</v>
      </c>
      <c r="K89" s="4">
        <f>ROUND( $K$88 + $K$6, $K$7 - LOG( $K$8 ))</f>
        <v>166.8</v>
      </c>
      <c r="L89" s="4">
        <f>ROUND( $L$88 + $L$6, $L$7 - LOG( $L$8 ))</f>
        <v>93.6</v>
      </c>
      <c r="M89" s="4">
        <f>ROUND( $M$88 + $M$6, $M$7 - LOG( $M$8 ))</f>
        <v>39</v>
      </c>
      <c r="N89" s="4">
        <f>ROUND( $N$88 + $N$6, $N$7 - LOG( $N$8 ))</f>
        <v>4.9470000000000001</v>
      </c>
      <c r="O89" s="4">
        <f>ROUND( $O$88 + $O$6, $O$7 - LOG( $O$8 ))</f>
        <v>2.6949999999999998</v>
      </c>
      <c r="P89" s="4">
        <f>ROUND( $P$88 + $P$6, $P$7 - LOG( $P$8 ))</f>
        <v>3.653</v>
      </c>
      <c r="Q89" s="4">
        <f>ROUND( $Q$88 + $Q$6, $Q$7 - LOG( $Q$8 ))</f>
        <v>1.5711999999999999</v>
      </c>
      <c r="R89" s="4">
        <f>ROUND( $R$88 + $R$6, $R$7 - LOG( $R$8 ))</f>
        <v>26910</v>
      </c>
      <c r="S89" s="4">
        <f>ROUND( $S$88 + $S$6, $S$7 - LOG( $S$8 ))</f>
        <v>33360</v>
      </c>
      <c r="T89" s="4">
        <f>ROUND( $T$88 + $T$6, $T$7 - LOG( $T$8 ))</f>
        <v>37440</v>
      </c>
      <c r="U89" s="4">
        <f>ROUND( $U$88 + $U$6, $U$7 - LOG( $U$8 ))</f>
        <v>42900</v>
      </c>
      <c r="V89" s="4">
        <f>ROUND( $V$88 + $V$6, $V$7 - LOG( $V$8 ))</f>
        <v>27110</v>
      </c>
      <c r="W89" s="4">
        <f>ROUND( $W$88 + $W$6, $W$7 - LOG( $W$8 ))</f>
        <v>33760</v>
      </c>
      <c r="X89" s="4">
        <f>ROUND( $X$88 + $X$6, $X$7 - LOG( $X$8 ))</f>
        <v>38440</v>
      </c>
      <c r="Y89" s="4">
        <f>ROUND( $Y$88 + $Y$6, $Y$7 - LOG( $Y$8 ))</f>
        <v>45400</v>
      </c>
      <c r="Z89" s="4">
        <f>ROUND( $Z$88 + $Z$6, $Z$7 - LOG( $Z$8 ))</f>
        <v>103.4</v>
      </c>
      <c r="AA89" s="4">
        <f>ROUND( $AA$88 + $AA$6, $AA$7 - LOG( $AA$8 ))</f>
        <v>41</v>
      </c>
      <c r="AB89" s="4">
        <f>ROUND( $AB$88 + $AB$6, $AB$7 - LOG( $AB$8 ))</f>
        <v>134.6</v>
      </c>
      <c r="AC89" s="4">
        <f>ROUND( $AC$88 + $AC$6, $AC$7 - LOG( $AC$8 ))</f>
        <v>64.400000000000006</v>
      </c>
      <c r="AD89" s="4">
        <f>ROUND( $AD$88 + $AD$6, $AD$7 - LOG( $AD$8 ))</f>
        <v>1716</v>
      </c>
      <c r="AE89" s="4">
        <f>ROUND( $AE$88 + $AE$6, $AE$7 - LOG( $AE$8 ))</f>
        <v>789</v>
      </c>
      <c r="AF89" s="4">
        <f>ROUND( $AF$88 + $AF$6, $AF$7 - LOG( $AF$8 ))</f>
        <v>1560</v>
      </c>
      <c r="AG89" s="4">
        <f>ROUND( $AG$88 + $AG$6, $AG$7 - LOG( $AG$8 ))</f>
        <v>312</v>
      </c>
      <c r="AH89" s="4">
        <f>ROUND( $AH$88 + $AH$6, $AH$7 - LOG( $AH$8 ))</f>
        <v>162</v>
      </c>
      <c r="AI89" s="4">
        <f>ROUND( $AI$88 + $AI$6, $AI$7 - LOG( $AI$8 ))</f>
        <v>170.6</v>
      </c>
      <c r="AJ89" s="4">
        <f>ROUND( $AJ$88 + $AJ$6, $AJ$7 - LOG( $AJ$8 ))</f>
        <v>133.6</v>
      </c>
      <c r="AK89" s="4">
        <f>ROUND( $AK$88 + $AK$6, $AK$7 - LOG( $AK$8 ))</f>
        <v>49.1</v>
      </c>
      <c r="AL89" s="4">
        <f>ROUND( $AL$88 + $AL$6, $AL$7 - LOG( $AL$8 ))</f>
        <v>5148</v>
      </c>
      <c r="AM89" s="4">
        <f>ROUND( $AM$88 + $AM$6, $AM$7 - LOG( $AM$8 ))</f>
        <v>2408</v>
      </c>
      <c r="AN89" s="4">
        <f>ROUND( $AN$88 + $AN$6, $AN$7 - LOG( $AN$8 ))</f>
        <v>1092</v>
      </c>
      <c r="AO89" s="4">
        <f>ROUND( $AO$88 + $AO$6, $AO$7 - LOG( $AO$8 ))</f>
        <v>234</v>
      </c>
    </row>
    <row r="90" spans="2:41" x14ac:dyDescent="0.25">
      <c r="B90" s="4">
        <f>ROUND( $B$89 + $B$6, $B$7 - LOG( $B$8 ))</f>
        <v>18822</v>
      </c>
      <c r="C90" s="4">
        <f>ROUND( $C$89 + $C$6, $C$7 - LOG( $C$8 ))</f>
        <v>9494</v>
      </c>
      <c r="D90" s="4">
        <f>ROUND( $D$89 + $D$6, $D$7 - LOG( $D$8 ))</f>
        <v>12686</v>
      </c>
      <c r="E90" s="4">
        <f>ROUND( $E$89 + $E$6, $E$7 - LOG( $E$8 ))</f>
        <v>6207</v>
      </c>
      <c r="F90" s="4">
        <f>ROUND( $F$89 + $F$6, $F$7 - LOG( $F$8 ))</f>
        <v>0</v>
      </c>
      <c r="G90" s="4">
        <f>ROUND( $G$89 + $G$6, $G$7 - LOG( $G$8 ))</f>
        <v>0</v>
      </c>
      <c r="H90" s="4">
        <f>ROUND( $H$89 + $H$6, $H$7 - LOG( $H$8 ))</f>
        <v>0</v>
      </c>
      <c r="I90" s="4">
        <f>ROUND( $I$89 + $I$6, $I$7 - LOG( $I$8 ))</f>
        <v>0</v>
      </c>
      <c r="J90" s="4">
        <f>ROUND( $J$89 + $J$6, $J$7 - LOG( $J$8 ))</f>
        <v>181.7</v>
      </c>
      <c r="K90" s="4">
        <f>ROUND( $K$89 + $K$6, $K$7 - LOG( $K$8 ))</f>
        <v>168.9</v>
      </c>
      <c r="L90" s="4">
        <f>ROUND( $L$89 + $L$6, $L$7 - LOG( $L$8 ))</f>
        <v>94.8</v>
      </c>
      <c r="M90" s="4">
        <f>ROUND( $M$89 + $M$6, $M$7 - LOG( $M$8 ))</f>
        <v>39.5</v>
      </c>
      <c r="N90" s="4">
        <f>ROUND( $N$89 + $N$6, $N$7 - LOG( $N$8 ))</f>
        <v>5.0049999999999999</v>
      </c>
      <c r="O90" s="4">
        <f>ROUND( $O$89 + $O$6, $O$7 - LOG( $O$8 ))</f>
        <v>2.72</v>
      </c>
      <c r="P90" s="4">
        <f>ROUND( $P$89 + $P$6, $P$7 - LOG( $P$8 ))</f>
        <v>3.6920000000000002</v>
      </c>
      <c r="Q90" s="4">
        <f>ROUND( $Q$89 + $Q$6, $Q$7 - LOG( $Q$8 ))</f>
        <v>1.5795999999999999</v>
      </c>
      <c r="R90" s="4">
        <f>ROUND( $R$89 + $R$6, $R$7 - LOG( $R$8 ))</f>
        <v>27255</v>
      </c>
      <c r="S90" s="4">
        <f>ROUND( $S$89 + $S$6, $S$7 - LOG( $S$8 ))</f>
        <v>33780</v>
      </c>
      <c r="T90" s="4">
        <f>ROUND( $T$89 + $T$6, $T$7 - LOG( $T$8 ))</f>
        <v>37920</v>
      </c>
      <c r="U90" s="4">
        <f>ROUND( $U$89 + $U$6, $U$7 - LOG( $U$8 ))</f>
        <v>43450</v>
      </c>
      <c r="V90" s="4">
        <f>ROUND( $V$89 + $V$6, $V$7 - LOG( $V$8 ))</f>
        <v>27455</v>
      </c>
      <c r="W90" s="4">
        <f>ROUND( $W$89 + $W$6, $W$7 - LOG( $W$8 ))</f>
        <v>34180</v>
      </c>
      <c r="X90" s="4">
        <f>ROUND( $X$89 + $X$6, $X$7 - LOG( $X$8 ))</f>
        <v>38920</v>
      </c>
      <c r="Y90" s="4">
        <f>ROUND( $Y$89 + $Y$6, $Y$7 - LOG( $Y$8 ))</f>
        <v>45950</v>
      </c>
      <c r="Z90" s="4">
        <f>ROUND( $Z$89 + $Z$6, $Z$7 - LOG( $Z$8 ))</f>
        <v>104.7</v>
      </c>
      <c r="AA90" s="4">
        <f>ROUND( $AA$89 + $AA$6, $AA$7 - LOG( $AA$8 ))</f>
        <v>41.5</v>
      </c>
      <c r="AB90" s="4">
        <f>ROUND( $AB$89 + $AB$6, $AB$7 - LOG( $AB$8 ))</f>
        <v>136.30000000000001</v>
      </c>
      <c r="AC90" s="4">
        <f>ROUND( $AC$89 + $AC$6, $AC$7 - LOG( $AC$8 ))</f>
        <v>65.2</v>
      </c>
      <c r="AD90" s="4">
        <f>ROUND( $AD$89 + $AD$6, $AD$7 - LOG( $AD$8 ))</f>
        <v>1738</v>
      </c>
      <c r="AE90" s="4">
        <f>ROUND( $AE$89 + $AE$6, $AE$7 - LOG( $AE$8 ))</f>
        <v>799</v>
      </c>
      <c r="AF90" s="4">
        <f>ROUND( $AF$89 + $AF$6, $AF$7 - LOG( $AF$8 ))</f>
        <v>1580</v>
      </c>
      <c r="AG90" s="4">
        <f>ROUND( $AG$89 + $AG$6, $AG$7 - LOG( $AG$8 ))</f>
        <v>316</v>
      </c>
      <c r="AH90" s="4">
        <f>ROUND( $AH$89 + $AH$6, $AH$7 - LOG( $AH$8 ))</f>
        <v>163.80000000000001</v>
      </c>
      <c r="AI90" s="4">
        <f>ROUND( $AI$89 + $AI$6, $AI$7 - LOG( $AI$8 ))</f>
        <v>172.8</v>
      </c>
      <c r="AJ90" s="4">
        <f>ROUND( $AJ$89 + $AJ$6, $AJ$7 - LOG( $AJ$8 ))</f>
        <v>135.30000000000001</v>
      </c>
      <c r="AK90" s="4">
        <f>ROUND( $AK$89 + $AK$6, $AK$7 - LOG( $AK$8 ))</f>
        <v>49.7</v>
      </c>
      <c r="AL90" s="4">
        <f>ROUND( $AL$89 + $AL$6, $AL$7 - LOG( $AL$8 ))</f>
        <v>5214</v>
      </c>
      <c r="AM90" s="4">
        <f>ROUND( $AM$89 + $AM$6, $AM$7 - LOG( $AM$8 ))</f>
        <v>2439</v>
      </c>
      <c r="AN90" s="4">
        <f>ROUND( $AN$89 + $AN$6, $AN$7 - LOG( $AN$8 ))</f>
        <v>1106</v>
      </c>
      <c r="AO90" s="4">
        <f>ROUND( $AO$89 + $AO$6, $AO$7 - LOG( $AO$8 ))</f>
        <v>237</v>
      </c>
    </row>
    <row r="91" spans="2:41" x14ac:dyDescent="0.25">
      <c r="B91" s="4">
        <f>ROUND( $B$90 + $B$6, $B$7 - LOG( $B$8 ))</f>
        <v>19040</v>
      </c>
      <c r="C91" s="4">
        <f>ROUND( $C$90 + $C$6, $C$7 - LOG( $C$8 ))</f>
        <v>9581</v>
      </c>
      <c r="D91" s="4">
        <f>ROUND( $D$90 + $D$6, $D$7 - LOG( $D$8 ))</f>
        <v>12820</v>
      </c>
      <c r="E91" s="4">
        <f>ROUND( $E$90 + $E$6, $E$7 - LOG( $E$8 ))</f>
        <v>6240</v>
      </c>
      <c r="F91" s="4">
        <f>ROUND( $F$90 + $F$6, $F$7 - LOG( $F$8 ))</f>
        <v>0</v>
      </c>
      <c r="G91" s="4">
        <f>ROUND( $G$90 + $G$6, $G$7 - LOG( $G$8 ))</f>
        <v>0</v>
      </c>
      <c r="H91" s="4">
        <f>ROUND( $H$90 + $H$6, $H$7 - LOG( $H$8 ))</f>
        <v>0</v>
      </c>
      <c r="I91" s="4">
        <f>ROUND( $I$90 + $I$6, $I$7 - LOG( $I$8 ))</f>
        <v>0</v>
      </c>
      <c r="J91" s="4">
        <f>ROUND( $J$90 + $J$6, $J$7 - LOG( $J$8 ))</f>
        <v>184</v>
      </c>
      <c r="K91" s="4">
        <f>ROUND( $K$90 + $K$6, $K$7 - LOG( $K$8 ))</f>
        <v>171</v>
      </c>
      <c r="L91" s="4">
        <f>ROUND( $L$90 + $L$6, $L$7 - LOG( $L$8 ))</f>
        <v>96</v>
      </c>
      <c r="M91" s="4">
        <f>ROUND( $M$90 + $M$6, $M$7 - LOG( $M$8 ))</f>
        <v>40</v>
      </c>
      <c r="N91" s="4">
        <f>ROUND( $N$90 + $N$6, $N$7 - LOG( $N$8 ))</f>
        <v>5.0629999999999997</v>
      </c>
      <c r="O91" s="4">
        <f>ROUND( $O$90 + $O$6, $O$7 - LOG( $O$8 ))</f>
        <v>2.7450000000000001</v>
      </c>
      <c r="P91" s="4">
        <f>ROUND( $P$90 + $P$6, $P$7 - LOG( $P$8 ))</f>
        <v>3.7309999999999999</v>
      </c>
      <c r="Q91" s="4">
        <f>ROUND( $Q$90 + $Q$6, $Q$7 - LOG( $Q$8 ))</f>
        <v>1.5880000000000001</v>
      </c>
      <c r="R91" s="4">
        <f>ROUND( $R$90 + $R$6, $R$7 - LOG( $R$8 ))</f>
        <v>27600</v>
      </c>
      <c r="S91" s="4">
        <f>ROUND( $S$90 + $S$6, $S$7 - LOG( $S$8 ))</f>
        <v>34200</v>
      </c>
      <c r="T91" s="4">
        <f>ROUND( $T$90 + $T$6, $T$7 - LOG( $T$8 ))</f>
        <v>38400</v>
      </c>
      <c r="U91" s="4">
        <f>ROUND( $U$90 + $U$6, $U$7 - LOG( $U$8 ))</f>
        <v>44000</v>
      </c>
      <c r="V91" s="4">
        <f>ROUND( $V$90 + $V$6, $V$7 - LOG( $V$8 ))</f>
        <v>27800</v>
      </c>
      <c r="W91" s="4">
        <f>ROUND( $W$90 + $W$6, $W$7 - LOG( $W$8 ))</f>
        <v>34600</v>
      </c>
      <c r="X91" s="4">
        <f>ROUND( $X$90 + $X$6, $X$7 - LOG( $X$8 ))</f>
        <v>39400</v>
      </c>
      <c r="Y91" s="4">
        <f>ROUND( $Y$90 + $Y$6, $Y$7 - LOG( $Y$8 ))</f>
        <v>46500</v>
      </c>
      <c r="Z91" s="4">
        <f>ROUND( $Z$90 + $Z$6, $Z$7 - LOG( $Z$8 ))</f>
        <v>106</v>
      </c>
      <c r="AA91" s="4">
        <f>ROUND( $AA$90 + $AA$6, $AA$7 - LOG( $AA$8 ))</f>
        <v>42</v>
      </c>
      <c r="AB91" s="4">
        <f>ROUND( $AB$90 + $AB$6, $AB$7 - LOG( $AB$8 ))</f>
        <v>138</v>
      </c>
      <c r="AC91" s="4">
        <f>ROUND( $AC$90 + $AC$6, $AC$7 - LOG( $AC$8 ))</f>
        <v>66</v>
      </c>
      <c r="AD91" s="4">
        <f>ROUND( $AD$90 + $AD$6, $AD$7 - LOG( $AD$8 ))</f>
        <v>1760</v>
      </c>
      <c r="AE91" s="4">
        <f>ROUND( $AE$90 + $AE$6, $AE$7 - LOG( $AE$8 ))</f>
        <v>809</v>
      </c>
      <c r="AF91" s="4">
        <f>ROUND( $AF$90 + $AF$6, $AF$7 - LOG( $AF$8 ))</f>
        <v>1600</v>
      </c>
      <c r="AG91" s="4">
        <f>ROUND( $AG$90 + $AG$6, $AG$7 - LOG( $AG$8 ))</f>
        <v>320</v>
      </c>
      <c r="AH91" s="4">
        <f>ROUND( $AH$90 + $AH$6, $AH$7 - LOG( $AH$8 ))</f>
        <v>165.6</v>
      </c>
      <c r="AI91" s="4">
        <f>ROUND( $AI$90 + $AI$6, $AI$7 - LOG( $AI$8 ))</f>
        <v>175</v>
      </c>
      <c r="AJ91" s="4">
        <f>ROUND( $AJ$90 + $AJ$6, $AJ$7 - LOG( $AJ$8 ))</f>
        <v>137</v>
      </c>
      <c r="AK91" s="4">
        <f>ROUND( $AK$90 + $AK$6, $AK$7 - LOG( $AK$8 ))</f>
        <v>50.3</v>
      </c>
      <c r="AL91" s="4">
        <f>ROUND( $AL$90 + $AL$6, $AL$7 - LOG( $AL$8 ))</f>
        <v>5280</v>
      </c>
      <c r="AM91" s="4">
        <f>ROUND( $AM$90 + $AM$6, $AM$7 - LOG( $AM$8 ))</f>
        <v>2470</v>
      </c>
      <c r="AN91" s="4">
        <f>ROUND( $AN$90 + $AN$6, $AN$7 - LOG( $AN$8 ))</f>
        <v>1120</v>
      </c>
      <c r="AO91" s="4">
        <f>ROUND( $AO$90 + $AO$6, $AO$7 - LOG( $AO$8 ))</f>
        <v>240</v>
      </c>
    </row>
    <row r="92" spans="2:41" x14ac:dyDescent="0.25">
      <c r="B92" s="4">
        <f>ROUND( $B$91 + $B$6, $B$7 - LOG( $B$8 ))</f>
        <v>19258</v>
      </c>
      <c r="C92" s="4">
        <f>ROUND( $C$91 + $C$6, $C$7 - LOG( $C$8 ))</f>
        <v>9668</v>
      </c>
      <c r="D92" s="4">
        <f>ROUND( $D$91 + $D$6, $D$7 - LOG( $D$8 ))</f>
        <v>12954</v>
      </c>
      <c r="E92" s="4">
        <f>ROUND( $E$91 + $E$6, $E$7 - LOG( $E$8 ))</f>
        <v>6273</v>
      </c>
      <c r="F92" s="4">
        <f>ROUND( $F$91 + $F$6, $F$7 - LOG( $F$8 ))</f>
        <v>0</v>
      </c>
      <c r="G92" s="4">
        <f>ROUND( $G$91 + $G$6, $G$7 - LOG( $G$8 ))</f>
        <v>0</v>
      </c>
      <c r="H92" s="4">
        <f>ROUND( $H$91 + $H$6, $H$7 - LOG( $H$8 ))</f>
        <v>0</v>
      </c>
      <c r="I92" s="4">
        <f>ROUND( $I$91 + $I$6, $I$7 - LOG( $I$8 ))</f>
        <v>0</v>
      </c>
      <c r="J92" s="4">
        <f>ROUND( $J$91 + $J$6, $J$7 - LOG( $J$8 ))</f>
        <v>186.3</v>
      </c>
      <c r="K92" s="4">
        <f>ROUND( $K$91 + $K$6, $K$7 - LOG( $K$8 ))</f>
        <v>173.1</v>
      </c>
      <c r="L92" s="4">
        <f>ROUND( $L$91 + $L$6, $L$7 - LOG( $L$8 ))</f>
        <v>97.2</v>
      </c>
      <c r="M92" s="4">
        <f>ROUND( $M$91 + $M$6, $M$7 - LOG( $M$8 ))</f>
        <v>40.5</v>
      </c>
      <c r="N92" s="4">
        <f>ROUND( $N$91 + $N$6, $N$7 - LOG( $N$8 ))</f>
        <v>5.1210000000000004</v>
      </c>
      <c r="O92" s="4">
        <f>ROUND( $O$91 + $O$6, $O$7 - LOG( $O$8 ))</f>
        <v>2.77</v>
      </c>
      <c r="P92" s="4">
        <f>ROUND( $P$91 + $P$6, $P$7 - LOG( $P$8 ))</f>
        <v>3.77</v>
      </c>
      <c r="Q92" s="4">
        <f>ROUND( $Q$91 + $Q$6, $Q$7 - LOG( $Q$8 ))</f>
        <v>1.5964</v>
      </c>
      <c r="R92" s="4">
        <f>ROUND( $R$91 + $R$6, $R$7 - LOG( $R$8 ))</f>
        <v>27945</v>
      </c>
      <c r="S92" s="4">
        <f>ROUND( $S$91 + $S$6, $S$7 - LOG( $S$8 ))</f>
        <v>34620</v>
      </c>
      <c r="T92" s="4">
        <f>ROUND( $T$91 + $T$6, $T$7 - LOG( $T$8 ))</f>
        <v>38880</v>
      </c>
      <c r="U92" s="4">
        <f>ROUND( $U$91 + $U$6, $U$7 - LOG( $U$8 ))</f>
        <v>44550</v>
      </c>
      <c r="V92" s="4">
        <f>ROUND( $V$91 + $V$6, $V$7 - LOG( $V$8 ))</f>
        <v>28145</v>
      </c>
      <c r="W92" s="4">
        <f>ROUND( $W$91 + $W$6, $W$7 - LOG( $W$8 ))</f>
        <v>35020</v>
      </c>
      <c r="X92" s="4">
        <f>ROUND( $X$91 + $X$6, $X$7 - LOG( $X$8 ))</f>
        <v>39880</v>
      </c>
      <c r="Y92" s="4">
        <f>ROUND( $Y$91 + $Y$6, $Y$7 - LOG( $Y$8 ))</f>
        <v>47050</v>
      </c>
      <c r="Z92" s="4">
        <f>ROUND( $Z$91 + $Z$6, $Z$7 - LOG( $Z$8 ))</f>
        <v>107.3</v>
      </c>
      <c r="AA92" s="4">
        <f>ROUND( $AA$91 + $AA$6, $AA$7 - LOG( $AA$8 ))</f>
        <v>42.5</v>
      </c>
      <c r="AB92" s="4">
        <f>ROUND( $AB$91 + $AB$6, $AB$7 - LOG( $AB$8 ))</f>
        <v>139.69999999999999</v>
      </c>
      <c r="AC92" s="4">
        <f>ROUND( $AC$91 + $AC$6, $AC$7 - LOG( $AC$8 ))</f>
        <v>66.8</v>
      </c>
      <c r="AD92" s="4">
        <f>ROUND( $AD$91 + $AD$6, $AD$7 - LOG( $AD$8 ))</f>
        <v>1782</v>
      </c>
      <c r="AE92" s="4">
        <f>ROUND( $AE$91 + $AE$6, $AE$7 - LOG( $AE$8 ))</f>
        <v>819</v>
      </c>
      <c r="AF92" s="4">
        <f>ROUND( $AF$91 + $AF$6, $AF$7 - LOG( $AF$8 ))</f>
        <v>1620</v>
      </c>
      <c r="AG92" s="4">
        <f>ROUND( $AG$91 + $AG$6, $AG$7 - LOG( $AG$8 ))</f>
        <v>324</v>
      </c>
      <c r="AH92" s="4">
        <f>ROUND( $AH$91 + $AH$6, $AH$7 - LOG( $AH$8 ))</f>
        <v>167.4</v>
      </c>
      <c r="AI92" s="4">
        <f>ROUND( $AI$91 + $AI$6, $AI$7 - LOG( $AI$8 ))</f>
        <v>177.2</v>
      </c>
      <c r="AJ92" s="4">
        <f>ROUND( $AJ$91 + $AJ$6, $AJ$7 - LOG( $AJ$8 ))</f>
        <v>138.69999999999999</v>
      </c>
      <c r="AK92" s="4">
        <f>ROUND( $AK$91 + $AK$6, $AK$7 - LOG( $AK$8 ))</f>
        <v>50.9</v>
      </c>
      <c r="AL92" s="4">
        <f>ROUND( $AL$91 + $AL$6, $AL$7 - LOG( $AL$8 ))</f>
        <v>5346</v>
      </c>
      <c r="AM92" s="4">
        <f>ROUND( $AM$91 + $AM$6, $AM$7 - LOG( $AM$8 ))</f>
        <v>2501</v>
      </c>
      <c r="AN92" s="4">
        <f>ROUND( $AN$91 + $AN$6, $AN$7 - LOG( $AN$8 ))</f>
        <v>1134</v>
      </c>
      <c r="AO92" s="4">
        <f>ROUND( $AO$91 + $AO$6, $AO$7 - LOG( $AO$8 ))</f>
        <v>243</v>
      </c>
    </row>
    <row r="93" spans="2:41" x14ac:dyDescent="0.25">
      <c r="B93" s="4">
        <f>ROUND( $B$92 + $B$6, $B$7 - LOG( $B$8 ))</f>
        <v>19476</v>
      </c>
      <c r="C93" s="4">
        <f>ROUND( $C$92 + $C$6, $C$7 - LOG( $C$8 ))</f>
        <v>9755</v>
      </c>
      <c r="D93" s="4">
        <f>ROUND( $D$92 + $D$6, $D$7 - LOG( $D$8 ))</f>
        <v>13088</v>
      </c>
      <c r="E93" s="4">
        <f>ROUND( $E$92 + $E$6, $E$7 - LOG( $E$8 ))</f>
        <v>6306</v>
      </c>
      <c r="F93" s="4">
        <f>ROUND( $F$92 + $F$6, $F$7 - LOG( $F$8 ))</f>
        <v>0</v>
      </c>
      <c r="G93" s="4">
        <f>ROUND( $G$92 + $G$6, $G$7 - LOG( $G$8 ))</f>
        <v>0</v>
      </c>
      <c r="H93" s="4">
        <f>ROUND( $H$92 + $H$6, $H$7 - LOG( $H$8 ))</f>
        <v>0</v>
      </c>
      <c r="I93" s="4">
        <f>ROUND( $I$92 + $I$6, $I$7 - LOG( $I$8 ))</f>
        <v>0</v>
      </c>
      <c r="J93" s="4">
        <f>ROUND( $J$92 + $J$6, $J$7 - LOG( $J$8 ))</f>
        <v>188.6</v>
      </c>
      <c r="K93" s="4">
        <f>ROUND( $K$92 + $K$6, $K$7 - LOG( $K$8 ))</f>
        <v>175.2</v>
      </c>
      <c r="L93" s="4">
        <f>ROUND( $L$92 + $L$6, $L$7 - LOG( $L$8 ))</f>
        <v>98.4</v>
      </c>
      <c r="M93" s="4">
        <f>ROUND( $M$92 + $M$6, $M$7 - LOG( $M$8 ))</f>
        <v>41</v>
      </c>
      <c r="N93" s="4">
        <f>ROUND( $N$92 + $N$6, $N$7 - LOG( $N$8 ))</f>
        <v>5.1790000000000003</v>
      </c>
      <c r="O93" s="4">
        <f>ROUND( $O$92 + $O$6, $O$7 - LOG( $O$8 ))</f>
        <v>2.7949999999999999</v>
      </c>
      <c r="P93" s="4">
        <f>ROUND( $P$92 + $P$6, $P$7 - LOG( $P$8 ))</f>
        <v>3.8090000000000002</v>
      </c>
      <c r="Q93" s="4">
        <f>ROUND( $Q$92 + $Q$6, $Q$7 - LOG( $Q$8 ))</f>
        <v>1.6048</v>
      </c>
      <c r="R93" s="4">
        <f>ROUND( $R$92 + $R$6, $R$7 - LOG( $R$8 ))</f>
        <v>28290</v>
      </c>
      <c r="S93" s="4">
        <f>ROUND( $S$92 + $S$6, $S$7 - LOG( $S$8 ))</f>
        <v>35040</v>
      </c>
      <c r="T93" s="4">
        <f>ROUND( $T$92 + $T$6, $T$7 - LOG( $T$8 ))</f>
        <v>39360</v>
      </c>
      <c r="U93" s="4">
        <f>ROUND( $U$92 + $U$6, $U$7 - LOG( $U$8 ))</f>
        <v>45100</v>
      </c>
      <c r="V93" s="4">
        <f>ROUND( $V$92 + $V$6, $V$7 - LOG( $V$8 ))</f>
        <v>28490</v>
      </c>
      <c r="W93" s="4">
        <f>ROUND( $W$92 + $W$6, $W$7 - LOG( $W$8 ))</f>
        <v>35440</v>
      </c>
      <c r="X93" s="4">
        <f>ROUND( $X$92 + $X$6, $X$7 - LOG( $X$8 ))</f>
        <v>40360</v>
      </c>
      <c r="Y93" s="4">
        <f>ROUND( $Y$92 + $Y$6, $Y$7 - LOG( $Y$8 ))</f>
        <v>47600</v>
      </c>
      <c r="Z93" s="4">
        <f>ROUND( $Z$92 + $Z$6, $Z$7 - LOG( $Z$8 ))</f>
        <v>108.6</v>
      </c>
      <c r="AA93" s="4">
        <f>ROUND( $AA$92 + $AA$6, $AA$7 - LOG( $AA$8 ))</f>
        <v>43</v>
      </c>
      <c r="AB93" s="4">
        <f>ROUND( $AB$92 + $AB$6, $AB$7 - LOG( $AB$8 ))</f>
        <v>141.4</v>
      </c>
      <c r="AC93" s="4">
        <f>ROUND( $AC$92 + $AC$6, $AC$7 - LOG( $AC$8 ))</f>
        <v>67.599999999999994</v>
      </c>
      <c r="AD93" s="4">
        <f>ROUND( $AD$92 + $AD$6, $AD$7 - LOG( $AD$8 ))</f>
        <v>1804</v>
      </c>
      <c r="AE93" s="4">
        <f>ROUND( $AE$92 + $AE$6, $AE$7 - LOG( $AE$8 ))</f>
        <v>829</v>
      </c>
      <c r="AF93" s="4">
        <f>ROUND( $AF$92 + $AF$6, $AF$7 - LOG( $AF$8 ))</f>
        <v>1640</v>
      </c>
      <c r="AG93" s="4">
        <f>ROUND( $AG$92 + $AG$6, $AG$7 - LOG( $AG$8 ))</f>
        <v>328</v>
      </c>
      <c r="AH93" s="4">
        <f>ROUND( $AH$92 + $AH$6, $AH$7 - LOG( $AH$8 ))</f>
        <v>169.2</v>
      </c>
      <c r="AI93" s="4">
        <f>ROUND( $AI$92 + $AI$6, $AI$7 - LOG( $AI$8 ))</f>
        <v>179.4</v>
      </c>
      <c r="AJ93" s="4">
        <f>ROUND( $AJ$92 + $AJ$6, $AJ$7 - LOG( $AJ$8 ))</f>
        <v>140.4</v>
      </c>
      <c r="AK93" s="4">
        <f>ROUND( $AK$92 + $AK$6, $AK$7 - LOG( $AK$8 ))</f>
        <v>51.5</v>
      </c>
      <c r="AL93" s="4">
        <f>ROUND( $AL$92 + $AL$6, $AL$7 - LOG( $AL$8 ))</f>
        <v>5412</v>
      </c>
      <c r="AM93" s="4">
        <f>ROUND( $AM$92 + $AM$6, $AM$7 - LOG( $AM$8 ))</f>
        <v>2532</v>
      </c>
      <c r="AN93" s="4">
        <f>ROUND( $AN$92 + $AN$6, $AN$7 - LOG( $AN$8 ))</f>
        <v>1148</v>
      </c>
      <c r="AO93" s="4">
        <f>ROUND( $AO$92 + $AO$6, $AO$7 - LOG( $AO$8 ))</f>
        <v>246</v>
      </c>
    </row>
    <row r="94" spans="2:41" x14ac:dyDescent="0.25">
      <c r="B94" s="4">
        <f>ROUND( $B$93 + $B$6, $B$7 - LOG( $B$8 ))</f>
        <v>19694</v>
      </c>
      <c r="C94" s="4">
        <f>ROUND( $C$93 + $C$6, $C$7 - LOG( $C$8 ))</f>
        <v>9842</v>
      </c>
      <c r="D94" s="4">
        <f>ROUND( $D$93 + $D$6, $D$7 - LOG( $D$8 ))</f>
        <v>13222</v>
      </c>
      <c r="E94" s="4">
        <f>ROUND( $E$93 + $E$6, $E$7 - LOG( $E$8 ))</f>
        <v>6339</v>
      </c>
      <c r="F94" s="4">
        <f>ROUND( $F$93 + $F$6, $F$7 - LOG( $F$8 ))</f>
        <v>0</v>
      </c>
      <c r="G94" s="4">
        <f>ROUND( $G$93 + $G$6, $G$7 - LOG( $G$8 ))</f>
        <v>0</v>
      </c>
      <c r="H94" s="4">
        <f>ROUND( $H$93 + $H$6, $H$7 - LOG( $H$8 ))</f>
        <v>0</v>
      </c>
      <c r="I94" s="4">
        <f>ROUND( $I$93 + $I$6, $I$7 - LOG( $I$8 ))</f>
        <v>0</v>
      </c>
      <c r="J94" s="4">
        <f>ROUND( $J$93 + $J$6, $J$7 - LOG( $J$8 ))</f>
        <v>190.9</v>
      </c>
      <c r="K94" s="4">
        <f>ROUND( $K$93 + $K$6, $K$7 - LOG( $K$8 ))</f>
        <v>177.3</v>
      </c>
      <c r="L94" s="4">
        <f>ROUND( $L$93 + $L$6, $L$7 - LOG( $L$8 ))</f>
        <v>99.6</v>
      </c>
      <c r="M94" s="4">
        <f>ROUND( $M$93 + $M$6, $M$7 - LOG( $M$8 ))</f>
        <v>41.5</v>
      </c>
      <c r="N94" s="4">
        <f>ROUND( $N$93 + $N$6, $N$7 - LOG( $N$8 ))</f>
        <v>5.2370000000000001</v>
      </c>
      <c r="O94" s="4">
        <f>ROUND( $O$93 + $O$6, $O$7 - LOG( $O$8 ))</f>
        <v>2.82</v>
      </c>
      <c r="P94" s="4">
        <f>ROUND( $P$93 + $P$6, $P$7 - LOG( $P$8 ))</f>
        <v>3.8479999999999999</v>
      </c>
      <c r="Q94" s="4">
        <f>ROUND( $Q$93 + $Q$6, $Q$7 - LOG( $Q$8 ))</f>
        <v>1.6132</v>
      </c>
      <c r="R94" s="4">
        <f>ROUND( $R$93 + $R$6, $R$7 - LOG( $R$8 ))</f>
        <v>28635</v>
      </c>
      <c r="S94" s="4">
        <f>ROUND( $S$93 + $S$6, $S$7 - LOG( $S$8 ))</f>
        <v>35460</v>
      </c>
      <c r="T94" s="4">
        <f>ROUND( $T$93 + $T$6, $T$7 - LOG( $T$8 ))</f>
        <v>39840</v>
      </c>
      <c r="U94" s="4">
        <f>ROUND( $U$93 + $U$6, $U$7 - LOG( $U$8 ))</f>
        <v>45650</v>
      </c>
      <c r="V94" s="4">
        <f>ROUND( $V$93 + $V$6, $V$7 - LOG( $V$8 ))</f>
        <v>28835</v>
      </c>
      <c r="W94" s="4">
        <f>ROUND( $W$93 + $W$6, $W$7 - LOG( $W$8 ))</f>
        <v>35860</v>
      </c>
      <c r="X94" s="4">
        <f>ROUND( $X$93 + $X$6, $X$7 - LOG( $X$8 ))</f>
        <v>40840</v>
      </c>
      <c r="Y94" s="4">
        <f>ROUND( $Y$93 + $Y$6, $Y$7 - LOG( $Y$8 ))</f>
        <v>48150</v>
      </c>
      <c r="Z94" s="4">
        <f>ROUND( $Z$93 + $Z$6, $Z$7 - LOG( $Z$8 ))</f>
        <v>109.9</v>
      </c>
      <c r="AA94" s="4">
        <f>ROUND( $AA$93 + $AA$6, $AA$7 - LOG( $AA$8 ))</f>
        <v>43.5</v>
      </c>
      <c r="AB94" s="4">
        <f>ROUND( $AB$93 + $AB$6, $AB$7 - LOG( $AB$8 ))</f>
        <v>143.1</v>
      </c>
      <c r="AC94" s="4">
        <f>ROUND( $AC$93 + $AC$6, $AC$7 - LOG( $AC$8 ))</f>
        <v>68.400000000000006</v>
      </c>
      <c r="AD94" s="4">
        <f>ROUND( $AD$93 + $AD$6, $AD$7 - LOG( $AD$8 ))</f>
        <v>1826</v>
      </c>
      <c r="AE94" s="4">
        <f>ROUND( $AE$93 + $AE$6, $AE$7 - LOG( $AE$8 ))</f>
        <v>839</v>
      </c>
      <c r="AF94" s="4">
        <f>ROUND( $AF$93 + $AF$6, $AF$7 - LOG( $AF$8 ))</f>
        <v>1660</v>
      </c>
      <c r="AG94" s="4">
        <f>ROUND( $AG$93 + $AG$6, $AG$7 - LOG( $AG$8 ))</f>
        <v>332</v>
      </c>
      <c r="AH94" s="4">
        <f>ROUND( $AH$93 + $AH$6, $AH$7 - LOG( $AH$8 ))</f>
        <v>171</v>
      </c>
      <c r="AI94" s="4">
        <f>ROUND( $AI$93 + $AI$6, $AI$7 - LOG( $AI$8 ))</f>
        <v>181.6</v>
      </c>
      <c r="AJ94" s="4">
        <f>ROUND( $AJ$93 + $AJ$6, $AJ$7 - LOG( $AJ$8 ))</f>
        <v>142.1</v>
      </c>
      <c r="AK94" s="4">
        <f>ROUND( $AK$93 + $AK$6, $AK$7 - LOG( $AK$8 ))</f>
        <v>52.1</v>
      </c>
      <c r="AL94" s="4">
        <f>ROUND( $AL$93 + $AL$6, $AL$7 - LOG( $AL$8 ))</f>
        <v>5478</v>
      </c>
      <c r="AM94" s="4">
        <f>ROUND( $AM$93 + $AM$6, $AM$7 - LOG( $AM$8 ))</f>
        <v>2563</v>
      </c>
      <c r="AN94" s="4">
        <f>ROUND( $AN$93 + $AN$6, $AN$7 - LOG( $AN$8 ))</f>
        <v>1162</v>
      </c>
      <c r="AO94" s="4">
        <f>ROUND( $AO$93 + $AO$6, $AO$7 - LOG( $AO$8 ))</f>
        <v>249</v>
      </c>
    </row>
    <row r="95" spans="2:41" x14ac:dyDescent="0.25">
      <c r="B95" s="4">
        <f>ROUND( $B$94 + $B$6, $B$7 - LOG( $B$8 ))</f>
        <v>19912</v>
      </c>
      <c r="C95" s="4">
        <f>ROUND( $C$94 + $C$6, $C$7 - LOG( $C$8 ))</f>
        <v>9929</v>
      </c>
      <c r="D95" s="4">
        <f>ROUND( $D$94 + $D$6, $D$7 - LOG( $D$8 ))</f>
        <v>13356</v>
      </c>
      <c r="E95" s="4">
        <f>ROUND( $E$94 + $E$6, $E$7 - LOG( $E$8 ))</f>
        <v>6372</v>
      </c>
      <c r="F95" s="4">
        <f>ROUND( $F$94 + $F$6, $F$7 - LOG( $F$8 ))</f>
        <v>0</v>
      </c>
      <c r="G95" s="4">
        <f>ROUND( $G$94 + $G$6, $G$7 - LOG( $G$8 ))</f>
        <v>0</v>
      </c>
      <c r="H95" s="4">
        <f>ROUND( $H$94 + $H$6, $H$7 - LOG( $H$8 ))</f>
        <v>0</v>
      </c>
      <c r="I95" s="4">
        <f>ROUND( $I$94 + $I$6, $I$7 - LOG( $I$8 ))</f>
        <v>0</v>
      </c>
      <c r="J95" s="4">
        <f>ROUND( $J$94 + $J$6, $J$7 - LOG( $J$8 ))</f>
        <v>193.2</v>
      </c>
      <c r="K95" s="4">
        <f>ROUND( $K$94 + $K$6, $K$7 - LOG( $K$8 ))</f>
        <v>179.4</v>
      </c>
      <c r="L95" s="4">
        <f>ROUND( $L$94 + $L$6, $L$7 - LOG( $L$8 ))</f>
        <v>100.8</v>
      </c>
      <c r="M95" s="4">
        <f>ROUND( $M$94 + $M$6, $M$7 - LOG( $M$8 ))</f>
        <v>42</v>
      </c>
      <c r="N95" s="4">
        <f>ROUND( $N$94 + $N$6, $N$7 - LOG( $N$8 ))</f>
        <v>5.2949999999999999</v>
      </c>
      <c r="O95" s="4">
        <f>ROUND( $O$94 + $O$6, $O$7 - LOG( $O$8 ))</f>
        <v>2.8450000000000002</v>
      </c>
      <c r="P95" s="4">
        <f>ROUND( $P$94 + $P$6, $P$7 - LOG( $P$8 ))</f>
        <v>3.887</v>
      </c>
      <c r="Q95" s="4">
        <f>ROUND( $Q$94 + $Q$6, $Q$7 - LOG( $Q$8 ))</f>
        <v>1.6215999999999999</v>
      </c>
      <c r="R95" s="4">
        <f>ROUND( $R$94 + $R$6, $R$7 - LOG( $R$8 ))</f>
        <v>28980</v>
      </c>
      <c r="S95" s="4">
        <f>ROUND( $S$94 + $S$6, $S$7 - LOG( $S$8 ))</f>
        <v>35880</v>
      </c>
      <c r="T95" s="4">
        <f>ROUND( $T$94 + $T$6, $T$7 - LOG( $T$8 ))</f>
        <v>40320</v>
      </c>
      <c r="U95" s="4">
        <f>ROUND( $U$94 + $U$6, $U$7 - LOG( $U$8 ))</f>
        <v>46200</v>
      </c>
      <c r="V95" s="4">
        <f>ROUND( $V$94 + $V$6, $V$7 - LOG( $V$8 ))</f>
        <v>29180</v>
      </c>
      <c r="W95" s="4">
        <f>ROUND( $W$94 + $W$6, $W$7 - LOG( $W$8 ))</f>
        <v>36280</v>
      </c>
      <c r="X95" s="4">
        <f>ROUND( $X$94 + $X$6, $X$7 - LOG( $X$8 ))</f>
        <v>41320</v>
      </c>
      <c r="Y95" s="4">
        <f>ROUND( $Y$94 + $Y$6, $Y$7 - LOG( $Y$8 ))</f>
        <v>48700</v>
      </c>
      <c r="Z95" s="4">
        <f>ROUND( $Z$94 + $Z$6, $Z$7 - LOG( $Z$8 ))</f>
        <v>111.2</v>
      </c>
      <c r="AA95" s="4">
        <f>ROUND( $AA$94 + $AA$6, $AA$7 - LOG( $AA$8 ))</f>
        <v>44</v>
      </c>
      <c r="AB95" s="4">
        <f>ROUND( $AB$94 + $AB$6, $AB$7 - LOG( $AB$8 ))</f>
        <v>144.80000000000001</v>
      </c>
      <c r="AC95" s="4">
        <f>ROUND( $AC$94 + $AC$6, $AC$7 - LOG( $AC$8 ))</f>
        <v>69.2</v>
      </c>
      <c r="AD95" s="4">
        <f>ROUND( $AD$94 + $AD$6, $AD$7 - LOG( $AD$8 ))</f>
        <v>1848</v>
      </c>
      <c r="AE95" s="4">
        <f>ROUND( $AE$94 + $AE$6, $AE$7 - LOG( $AE$8 ))</f>
        <v>849</v>
      </c>
      <c r="AF95" s="4">
        <f>ROUND( $AF$94 + $AF$6, $AF$7 - LOG( $AF$8 ))</f>
        <v>1680</v>
      </c>
      <c r="AG95" s="4">
        <f>ROUND( $AG$94 + $AG$6, $AG$7 - LOG( $AG$8 ))</f>
        <v>336</v>
      </c>
      <c r="AH95" s="4">
        <f>ROUND( $AH$94 + $AH$6, $AH$7 - LOG( $AH$8 ))</f>
        <v>172.8</v>
      </c>
      <c r="AI95" s="4">
        <f>ROUND( $AI$94 + $AI$6, $AI$7 - LOG( $AI$8 ))</f>
        <v>183.8</v>
      </c>
      <c r="AJ95" s="4">
        <f>ROUND( $AJ$94 + $AJ$6, $AJ$7 - LOG( $AJ$8 ))</f>
        <v>143.80000000000001</v>
      </c>
      <c r="AK95" s="4">
        <f>ROUND( $AK$94 + $AK$6, $AK$7 - LOG( $AK$8 ))</f>
        <v>52.7</v>
      </c>
      <c r="AL95" s="4">
        <f>ROUND( $AL$94 + $AL$6, $AL$7 - LOG( $AL$8 ))</f>
        <v>5544</v>
      </c>
      <c r="AM95" s="4">
        <f>ROUND( $AM$94 + $AM$6, $AM$7 - LOG( $AM$8 ))</f>
        <v>2594</v>
      </c>
      <c r="AN95" s="4">
        <f>ROUND( $AN$94 + $AN$6, $AN$7 - LOG( $AN$8 ))</f>
        <v>1176</v>
      </c>
      <c r="AO95" s="4">
        <f>ROUND( $AO$94 + $AO$6, $AO$7 - LOG( $AO$8 ))</f>
        <v>252</v>
      </c>
    </row>
    <row r="96" spans="2:41" x14ac:dyDescent="0.25">
      <c r="B96" s="4">
        <f>ROUND( $B$95 + $B$6, $B$7 - LOG( $B$8 ))</f>
        <v>20130</v>
      </c>
      <c r="C96" s="4">
        <f>ROUND( $C$95 + $C$6, $C$7 - LOG( $C$8 ))</f>
        <v>10016</v>
      </c>
      <c r="D96" s="4">
        <f>ROUND( $D$95 + $D$6, $D$7 - LOG( $D$8 ))</f>
        <v>13490</v>
      </c>
      <c r="E96" s="4">
        <f>ROUND( $E$95 + $E$6, $E$7 - LOG( $E$8 ))</f>
        <v>6405</v>
      </c>
      <c r="F96" s="4">
        <f>ROUND( $F$95 + $F$6, $F$7 - LOG( $F$8 ))</f>
        <v>0</v>
      </c>
      <c r="G96" s="4">
        <f>ROUND( $G$95 + $G$6, $G$7 - LOG( $G$8 ))</f>
        <v>0</v>
      </c>
      <c r="H96" s="4">
        <f>ROUND( $H$95 + $H$6, $H$7 - LOG( $H$8 ))</f>
        <v>0</v>
      </c>
      <c r="I96" s="4">
        <f>ROUND( $I$95 + $I$6, $I$7 - LOG( $I$8 ))</f>
        <v>0</v>
      </c>
      <c r="J96" s="4">
        <f>ROUND( $J$95 + $J$6, $J$7 - LOG( $J$8 ))</f>
        <v>195.5</v>
      </c>
      <c r="K96" s="4">
        <f>ROUND( $K$95 + $K$6, $K$7 - LOG( $K$8 ))</f>
        <v>181.5</v>
      </c>
      <c r="L96" s="4">
        <f>ROUND( $L$95 + $L$6, $L$7 - LOG( $L$8 ))</f>
        <v>102</v>
      </c>
      <c r="M96" s="4">
        <f>ROUND( $M$95 + $M$6, $M$7 - LOG( $M$8 ))</f>
        <v>42.5</v>
      </c>
      <c r="N96" s="4">
        <f>ROUND( $N$95 + $N$6, $N$7 - LOG( $N$8 ))</f>
        <v>5.3529999999999998</v>
      </c>
      <c r="O96" s="4">
        <f>ROUND( $O$95 + $O$6, $O$7 - LOG( $O$8 ))</f>
        <v>2.87</v>
      </c>
      <c r="P96" s="4">
        <f>ROUND( $P$95 + $P$6, $P$7 - LOG( $P$8 ))</f>
        <v>3.9260000000000002</v>
      </c>
      <c r="Q96" s="4">
        <f>ROUND( $Q$95 + $Q$6, $Q$7 - LOG( $Q$8 ))</f>
        <v>1.63</v>
      </c>
      <c r="R96" s="4">
        <f>ROUND( $R$95 + $R$6, $R$7 - LOG( $R$8 ))</f>
        <v>29325</v>
      </c>
      <c r="S96" s="4">
        <f>ROUND( $S$95 + $S$6, $S$7 - LOG( $S$8 ))</f>
        <v>36300</v>
      </c>
      <c r="T96" s="4">
        <f>ROUND( $T$95 + $T$6, $T$7 - LOG( $T$8 ))</f>
        <v>40800</v>
      </c>
      <c r="U96" s="4">
        <f>ROUND( $U$95 + $U$6, $U$7 - LOG( $U$8 ))</f>
        <v>46750</v>
      </c>
      <c r="V96" s="4">
        <f>ROUND( $V$95 + $V$6, $V$7 - LOG( $V$8 ))</f>
        <v>29525</v>
      </c>
      <c r="W96" s="4">
        <f>ROUND( $W$95 + $W$6, $W$7 - LOG( $W$8 ))</f>
        <v>36700</v>
      </c>
      <c r="X96" s="4">
        <f>ROUND( $X$95 + $X$6, $X$7 - LOG( $X$8 ))</f>
        <v>41800</v>
      </c>
      <c r="Y96" s="4">
        <f>ROUND( $Y$95 + $Y$6, $Y$7 - LOG( $Y$8 ))</f>
        <v>49250</v>
      </c>
      <c r="Z96" s="4">
        <f>ROUND( $Z$95 + $Z$6, $Z$7 - LOG( $Z$8 ))</f>
        <v>112.5</v>
      </c>
      <c r="AA96" s="4">
        <f>ROUND( $AA$95 + $AA$6, $AA$7 - LOG( $AA$8 ))</f>
        <v>44.5</v>
      </c>
      <c r="AB96" s="4">
        <f>ROUND( $AB$95 + $AB$6, $AB$7 - LOG( $AB$8 ))</f>
        <v>146.5</v>
      </c>
      <c r="AC96" s="4">
        <f>ROUND( $AC$95 + $AC$6, $AC$7 - LOG( $AC$8 ))</f>
        <v>70</v>
      </c>
      <c r="AD96" s="4">
        <f>ROUND( $AD$95 + $AD$6, $AD$7 - LOG( $AD$8 ))</f>
        <v>1870</v>
      </c>
      <c r="AE96" s="4">
        <f>ROUND( $AE$95 + $AE$6, $AE$7 - LOG( $AE$8 ))</f>
        <v>859</v>
      </c>
      <c r="AF96" s="4">
        <f>ROUND( $AF$95 + $AF$6, $AF$7 - LOG( $AF$8 ))</f>
        <v>1700</v>
      </c>
      <c r="AG96" s="4">
        <f>ROUND( $AG$95 + $AG$6, $AG$7 - LOG( $AG$8 ))</f>
        <v>340</v>
      </c>
      <c r="AH96" s="4">
        <f>ROUND( $AH$95 + $AH$6, $AH$7 - LOG( $AH$8 ))</f>
        <v>174.6</v>
      </c>
      <c r="AI96" s="4">
        <f>ROUND( $AI$95 + $AI$6, $AI$7 - LOG( $AI$8 ))</f>
        <v>186</v>
      </c>
      <c r="AJ96" s="4">
        <f>ROUND( $AJ$95 + $AJ$6, $AJ$7 - LOG( $AJ$8 ))</f>
        <v>145.5</v>
      </c>
      <c r="AK96" s="4">
        <f>ROUND( $AK$95 + $AK$6, $AK$7 - LOG( $AK$8 ))</f>
        <v>53.3</v>
      </c>
      <c r="AL96" s="4">
        <f>ROUND( $AL$95 + $AL$6, $AL$7 - LOG( $AL$8 ))</f>
        <v>5610</v>
      </c>
      <c r="AM96" s="4">
        <f>ROUND( $AM$95 + $AM$6, $AM$7 - LOG( $AM$8 ))</f>
        <v>2625</v>
      </c>
      <c r="AN96" s="4">
        <f>ROUND( $AN$95 + $AN$6, $AN$7 - LOG( $AN$8 ))</f>
        <v>1190</v>
      </c>
      <c r="AO96" s="4">
        <f>ROUND( $AO$95 + $AO$6, $AO$7 - LOG( $AO$8 ))</f>
        <v>255</v>
      </c>
    </row>
    <row r="97" spans="2:41" x14ac:dyDescent="0.25">
      <c r="B97" s="4">
        <f>ROUND( $B$96 + $B$6, $B$7 - LOG( $B$8 ))</f>
        <v>20348</v>
      </c>
      <c r="C97" s="4">
        <f>ROUND( $C$96 + $C$6, $C$7 - LOG( $C$8 ))</f>
        <v>10103</v>
      </c>
      <c r="D97" s="4">
        <f>ROUND( $D$96 + $D$6, $D$7 - LOG( $D$8 ))</f>
        <v>13624</v>
      </c>
      <c r="E97" s="4">
        <f>ROUND( $E$96 + $E$6, $E$7 - LOG( $E$8 ))</f>
        <v>6438</v>
      </c>
      <c r="F97" s="4">
        <f>ROUND( $F$96 + $F$6, $F$7 - LOG( $F$8 ))</f>
        <v>0</v>
      </c>
      <c r="G97" s="4">
        <f>ROUND( $G$96 + $G$6, $G$7 - LOG( $G$8 ))</f>
        <v>0</v>
      </c>
      <c r="H97" s="4">
        <f>ROUND( $H$96 + $H$6, $H$7 - LOG( $H$8 ))</f>
        <v>0</v>
      </c>
      <c r="I97" s="4">
        <f>ROUND( $I$96 + $I$6, $I$7 - LOG( $I$8 ))</f>
        <v>0</v>
      </c>
      <c r="J97" s="4">
        <f>ROUND( $J$96 + $J$6, $J$7 - LOG( $J$8 ))</f>
        <v>197.8</v>
      </c>
      <c r="K97" s="4">
        <f>ROUND( $K$96 + $K$6, $K$7 - LOG( $K$8 ))</f>
        <v>183.6</v>
      </c>
      <c r="L97" s="4">
        <f>ROUND( $L$96 + $L$6, $L$7 - LOG( $L$8 ))</f>
        <v>103.2</v>
      </c>
      <c r="M97" s="4">
        <f>ROUND( $M$96 + $M$6, $M$7 - LOG( $M$8 ))</f>
        <v>43</v>
      </c>
      <c r="N97" s="4">
        <f>ROUND( $N$96 + $N$6, $N$7 - LOG( $N$8 ))</f>
        <v>5.4109999999999996</v>
      </c>
      <c r="O97" s="4">
        <f>ROUND( $O$96 + $O$6, $O$7 - LOG( $O$8 ))</f>
        <v>2.895</v>
      </c>
      <c r="P97" s="4">
        <f>ROUND( $P$96 + $P$6, $P$7 - LOG( $P$8 ))</f>
        <v>3.9649999999999999</v>
      </c>
      <c r="Q97" s="4">
        <f>ROUND( $Q$96 + $Q$6, $Q$7 - LOG( $Q$8 ))</f>
        <v>1.6384000000000001</v>
      </c>
      <c r="R97" s="4">
        <f>ROUND( $R$96 + $R$6, $R$7 - LOG( $R$8 ))</f>
        <v>29670</v>
      </c>
      <c r="S97" s="4">
        <f>ROUND( $S$96 + $S$6, $S$7 - LOG( $S$8 ))</f>
        <v>36720</v>
      </c>
      <c r="T97" s="4">
        <f>ROUND( $T$96 + $T$6, $T$7 - LOG( $T$8 ))</f>
        <v>41280</v>
      </c>
      <c r="U97" s="4">
        <f>ROUND( $U$96 + $U$6, $U$7 - LOG( $U$8 ))</f>
        <v>47300</v>
      </c>
      <c r="V97" s="4">
        <f>ROUND( $V$96 + $V$6, $V$7 - LOG( $V$8 ))</f>
        <v>29870</v>
      </c>
      <c r="W97" s="4">
        <f>ROUND( $W$96 + $W$6, $W$7 - LOG( $W$8 ))</f>
        <v>37120</v>
      </c>
      <c r="X97" s="4">
        <f>ROUND( $X$96 + $X$6, $X$7 - LOG( $X$8 ))</f>
        <v>42280</v>
      </c>
      <c r="Y97" s="4">
        <f>ROUND( $Y$96 + $Y$6, $Y$7 - LOG( $Y$8 ))</f>
        <v>49800</v>
      </c>
      <c r="Z97" s="4">
        <f>ROUND( $Z$96 + $Z$6, $Z$7 - LOG( $Z$8 ))</f>
        <v>113.8</v>
      </c>
      <c r="AA97" s="4">
        <f>ROUND( $AA$96 + $AA$6, $AA$7 - LOG( $AA$8 ))</f>
        <v>45</v>
      </c>
      <c r="AB97" s="4">
        <f>ROUND( $AB$96 + $AB$6, $AB$7 - LOG( $AB$8 ))</f>
        <v>148.19999999999999</v>
      </c>
      <c r="AC97" s="4">
        <f>ROUND( $AC$96 + $AC$6, $AC$7 - LOG( $AC$8 ))</f>
        <v>70.8</v>
      </c>
      <c r="AD97" s="4">
        <f>ROUND( $AD$96 + $AD$6, $AD$7 - LOG( $AD$8 ))</f>
        <v>1892</v>
      </c>
      <c r="AE97" s="4">
        <f>ROUND( $AE$96 + $AE$6, $AE$7 - LOG( $AE$8 ))</f>
        <v>869</v>
      </c>
      <c r="AF97" s="4">
        <f>ROUND( $AF$96 + $AF$6, $AF$7 - LOG( $AF$8 ))</f>
        <v>1720</v>
      </c>
      <c r="AG97" s="4">
        <f>ROUND( $AG$96 + $AG$6, $AG$7 - LOG( $AG$8 ))</f>
        <v>344</v>
      </c>
      <c r="AH97" s="4">
        <f>ROUND( $AH$96 + $AH$6, $AH$7 - LOG( $AH$8 ))</f>
        <v>176.4</v>
      </c>
      <c r="AI97" s="4">
        <f>ROUND( $AI$96 + $AI$6, $AI$7 - LOG( $AI$8 ))</f>
        <v>188.2</v>
      </c>
      <c r="AJ97" s="4">
        <f>ROUND( $AJ$96 + $AJ$6, $AJ$7 - LOG( $AJ$8 ))</f>
        <v>147.19999999999999</v>
      </c>
      <c r="AK97" s="4">
        <f>ROUND( $AK$96 + $AK$6, $AK$7 - LOG( $AK$8 ))</f>
        <v>53.9</v>
      </c>
      <c r="AL97" s="4">
        <f>ROUND( $AL$96 + $AL$6, $AL$7 - LOG( $AL$8 ))</f>
        <v>5676</v>
      </c>
      <c r="AM97" s="4">
        <f>ROUND( $AM$96 + $AM$6, $AM$7 - LOG( $AM$8 ))</f>
        <v>2656</v>
      </c>
      <c r="AN97" s="4">
        <f>ROUND( $AN$96 + $AN$6, $AN$7 - LOG( $AN$8 ))</f>
        <v>1204</v>
      </c>
      <c r="AO97" s="4">
        <f>ROUND( $AO$96 + $AO$6, $AO$7 - LOG( $AO$8 ))</f>
        <v>258</v>
      </c>
    </row>
    <row r="98" spans="2:41" x14ac:dyDescent="0.25">
      <c r="B98" s="4">
        <f>ROUND( $B$97 + $B$6, $B$7 - LOG( $B$8 ))</f>
        <v>20566</v>
      </c>
      <c r="C98" s="4">
        <f>ROUND( $C$97 + $C$6, $C$7 - LOG( $C$8 ))</f>
        <v>10190</v>
      </c>
      <c r="D98" s="4">
        <f>ROUND( $D$97 + $D$6, $D$7 - LOG( $D$8 ))</f>
        <v>13758</v>
      </c>
      <c r="E98" s="4">
        <f>ROUND( $E$97 + $E$6, $E$7 - LOG( $E$8 ))</f>
        <v>6471</v>
      </c>
      <c r="F98" s="4">
        <f>ROUND( $F$97 + $F$6, $F$7 - LOG( $F$8 ))</f>
        <v>0</v>
      </c>
      <c r="G98" s="4">
        <f>ROUND( $G$97 + $G$6, $G$7 - LOG( $G$8 ))</f>
        <v>0</v>
      </c>
      <c r="H98" s="4">
        <f>ROUND( $H$97 + $H$6, $H$7 - LOG( $H$8 ))</f>
        <v>0</v>
      </c>
      <c r="I98" s="4">
        <f>ROUND( $I$97 + $I$6, $I$7 - LOG( $I$8 ))</f>
        <v>0</v>
      </c>
      <c r="J98" s="4">
        <f>ROUND( $J$97 + $J$6, $J$7 - LOG( $J$8 ))</f>
        <v>200.1</v>
      </c>
      <c r="K98" s="4">
        <f>ROUND( $K$97 + $K$6, $K$7 - LOG( $K$8 ))</f>
        <v>185.7</v>
      </c>
      <c r="L98" s="4">
        <f>ROUND( $L$97 + $L$6, $L$7 - LOG( $L$8 ))</f>
        <v>104.4</v>
      </c>
      <c r="M98" s="4">
        <f>ROUND( $M$97 + $M$6, $M$7 - LOG( $M$8 ))</f>
        <v>43.5</v>
      </c>
      <c r="N98" s="4">
        <f>ROUND( $N$97 + $N$6, $N$7 - LOG( $N$8 ))</f>
        <v>5.4690000000000003</v>
      </c>
      <c r="O98" s="4">
        <f>ROUND( $O$97 + $O$6, $O$7 - LOG( $O$8 ))</f>
        <v>2.92</v>
      </c>
      <c r="P98" s="4">
        <f>ROUND( $P$97 + $P$6, $P$7 - LOG( $P$8 ))</f>
        <v>4.0039999999999996</v>
      </c>
      <c r="Q98" s="4">
        <f>ROUND( $Q$97 + $Q$6, $Q$7 - LOG( $Q$8 ))</f>
        <v>1.6468</v>
      </c>
      <c r="R98" s="4">
        <f>ROUND( $R$97 + $R$6, $R$7 - LOG( $R$8 ))</f>
        <v>30015</v>
      </c>
      <c r="S98" s="4">
        <f>ROUND( $S$97 + $S$6, $S$7 - LOG( $S$8 ))</f>
        <v>37140</v>
      </c>
      <c r="T98" s="4">
        <f>ROUND( $T$97 + $T$6, $T$7 - LOG( $T$8 ))</f>
        <v>41760</v>
      </c>
      <c r="U98" s="4">
        <f>ROUND( $U$97 + $U$6, $U$7 - LOG( $U$8 ))</f>
        <v>47850</v>
      </c>
      <c r="V98" s="4">
        <f>ROUND( $V$97 + $V$6, $V$7 - LOG( $V$8 ))</f>
        <v>30215</v>
      </c>
      <c r="W98" s="4">
        <f>ROUND( $W$97 + $W$6, $W$7 - LOG( $W$8 ))</f>
        <v>37540</v>
      </c>
      <c r="X98" s="4">
        <f>ROUND( $X$97 + $X$6, $X$7 - LOG( $X$8 ))</f>
        <v>42760</v>
      </c>
      <c r="Y98" s="4">
        <f>ROUND( $Y$97 + $Y$6, $Y$7 - LOG( $Y$8 ))</f>
        <v>50350</v>
      </c>
      <c r="Z98" s="4">
        <f>ROUND( $Z$97 + $Z$6, $Z$7 - LOG( $Z$8 ))</f>
        <v>115.1</v>
      </c>
      <c r="AA98" s="4">
        <f>ROUND( $AA$97 + $AA$6, $AA$7 - LOG( $AA$8 ))</f>
        <v>45.5</v>
      </c>
      <c r="AB98" s="4">
        <f>ROUND( $AB$97 + $AB$6, $AB$7 - LOG( $AB$8 ))</f>
        <v>149.9</v>
      </c>
      <c r="AC98" s="4">
        <f>ROUND( $AC$97 + $AC$6, $AC$7 - LOG( $AC$8 ))</f>
        <v>71.599999999999994</v>
      </c>
      <c r="AD98" s="4">
        <f>ROUND( $AD$97 + $AD$6, $AD$7 - LOG( $AD$8 ))</f>
        <v>1914</v>
      </c>
      <c r="AE98" s="4">
        <f>ROUND( $AE$97 + $AE$6, $AE$7 - LOG( $AE$8 ))</f>
        <v>879</v>
      </c>
      <c r="AF98" s="4">
        <f>ROUND( $AF$97 + $AF$6, $AF$7 - LOG( $AF$8 ))</f>
        <v>1740</v>
      </c>
      <c r="AG98" s="4">
        <f>ROUND( $AG$97 + $AG$6, $AG$7 - LOG( $AG$8 ))</f>
        <v>348</v>
      </c>
      <c r="AH98" s="4">
        <f>ROUND( $AH$97 + $AH$6, $AH$7 - LOG( $AH$8 ))</f>
        <v>178.2</v>
      </c>
      <c r="AI98" s="4">
        <f>ROUND( $AI$97 + $AI$6, $AI$7 - LOG( $AI$8 ))</f>
        <v>190.4</v>
      </c>
      <c r="AJ98" s="4">
        <f>ROUND( $AJ$97 + $AJ$6, $AJ$7 - LOG( $AJ$8 ))</f>
        <v>148.9</v>
      </c>
      <c r="AK98" s="4">
        <f>ROUND( $AK$97 + $AK$6, $AK$7 - LOG( $AK$8 ))</f>
        <v>54.5</v>
      </c>
      <c r="AL98" s="4">
        <f>ROUND( $AL$97 + $AL$6, $AL$7 - LOG( $AL$8 ))</f>
        <v>5742</v>
      </c>
      <c r="AM98" s="4">
        <f>ROUND( $AM$97 + $AM$6, $AM$7 - LOG( $AM$8 ))</f>
        <v>2687</v>
      </c>
      <c r="AN98" s="4">
        <f>ROUND( $AN$97 + $AN$6, $AN$7 - LOG( $AN$8 ))</f>
        <v>1218</v>
      </c>
      <c r="AO98" s="4">
        <f>ROUND( $AO$97 + $AO$6, $AO$7 - LOG( $AO$8 ))</f>
        <v>261</v>
      </c>
    </row>
    <row r="99" spans="2:41" x14ac:dyDescent="0.25">
      <c r="B99" s="4">
        <f>ROUND( $B$98 + $B$6, $B$7 - LOG( $B$8 ))</f>
        <v>20784</v>
      </c>
      <c r="C99" s="4">
        <f>ROUND( $C$98 + $C$6, $C$7 - LOG( $C$8 ))</f>
        <v>10277</v>
      </c>
      <c r="D99" s="4">
        <f>ROUND( $D$98 + $D$6, $D$7 - LOG( $D$8 ))</f>
        <v>13892</v>
      </c>
      <c r="E99" s="4">
        <f>ROUND( $E$98 + $E$6, $E$7 - LOG( $E$8 ))</f>
        <v>6504</v>
      </c>
      <c r="F99" s="4">
        <f>ROUND( $F$98 + $F$6, $F$7 - LOG( $F$8 ))</f>
        <v>0</v>
      </c>
      <c r="G99" s="4">
        <f>ROUND( $G$98 + $G$6, $G$7 - LOG( $G$8 ))</f>
        <v>0</v>
      </c>
      <c r="H99" s="4">
        <f>ROUND( $H$98 + $H$6, $H$7 - LOG( $H$8 ))</f>
        <v>0</v>
      </c>
      <c r="I99" s="4">
        <f>ROUND( $I$98 + $I$6, $I$7 - LOG( $I$8 ))</f>
        <v>0</v>
      </c>
      <c r="J99" s="4">
        <f>ROUND( $J$98 + $J$6, $J$7 - LOG( $J$8 ))</f>
        <v>202.4</v>
      </c>
      <c r="K99" s="4">
        <f>ROUND( $K$98 + $K$6, $K$7 - LOG( $K$8 ))</f>
        <v>187.8</v>
      </c>
      <c r="L99" s="4">
        <f>ROUND( $L$98 + $L$6, $L$7 - LOG( $L$8 ))</f>
        <v>105.6</v>
      </c>
      <c r="M99" s="4">
        <f>ROUND( $M$98 + $M$6, $M$7 - LOG( $M$8 ))</f>
        <v>44</v>
      </c>
      <c r="N99" s="4">
        <f>ROUND( $N$98 + $N$6, $N$7 - LOG( $N$8 ))</f>
        <v>5.5270000000000001</v>
      </c>
      <c r="O99" s="4">
        <f>ROUND( $O$98 + $O$6, $O$7 - LOG( $O$8 ))</f>
        <v>2.9449999999999998</v>
      </c>
      <c r="P99" s="4">
        <f>ROUND( $P$98 + $P$6, $P$7 - LOG( $P$8 ))</f>
        <v>4.0430000000000001</v>
      </c>
      <c r="Q99" s="4">
        <f>ROUND( $Q$98 + $Q$6, $Q$7 - LOG( $Q$8 ))</f>
        <v>1.6552</v>
      </c>
      <c r="R99" s="4">
        <f>ROUND( $R$98 + $R$6, $R$7 - LOG( $R$8 ))</f>
        <v>30360</v>
      </c>
      <c r="S99" s="4">
        <f>ROUND( $S$98 + $S$6, $S$7 - LOG( $S$8 ))</f>
        <v>37560</v>
      </c>
      <c r="T99" s="4">
        <f>ROUND( $T$98 + $T$6, $T$7 - LOG( $T$8 ))</f>
        <v>42240</v>
      </c>
      <c r="U99" s="4">
        <f>ROUND( $U$98 + $U$6, $U$7 - LOG( $U$8 ))</f>
        <v>48400</v>
      </c>
      <c r="V99" s="4">
        <f>ROUND( $V$98 + $V$6, $V$7 - LOG( $V$8 ))</f>
        <v>30560</v>
      </c>
      <c r="W99" s="4">
        <f>ROUND( $W$98 + $W$6, $W$7 - LOG( $W$8 ))</f>
        <v>37960</v>
      </c>
      <c r="X99" s="4">
        <f>ROUND( $X$98 + $X$6, $X$7 - LOG( $X$8 ))</f>
        <v>43240</v>
      </c>
      <c r="Y99" s="4">
        <f>ROUND( $Y$98 + $Y$6, $Y$7 - LOG( $Y$8 ))</f>
        <v>50900</v>
      </c>
      <c r="Z99" s="4">
        <f>ROUND( $Z$98 + $Z$6, $Z$7 - LOG( $Z$8 ))</f>
        <v>116.4</v>
      </c>
      <c r="AA99" s="4">
        <f>ROUND( $AA$98 + $AA$6, $AA$7 - LOG( $AA$8 ))</f>
        <v>46</v>
      </c>
      <c r="AB99" s="4">
        <f>ROUND( $AB$98 + $AB$6, $AB$7 - LOG( $AB$8 ))</f>
        <v>151.6</v>
      </c>
      <c r="AC99" s="4">
        <f>ROUND( $AC$98 + $AC$6, $AC$7 - LOG( $AC$8 ))</f>
        <v>72.400000000000006</v>
      </c>
      <c r="AD99" s="4">
        <f>ROUND( $AD$98 + $AD$6, $AD$7 - LOG( $AD$8 ))</f>
        <v>1936</v>
      </c>
      <c r="AE99" s="4">
        <f>ROUND( $AE$98 + $AE$6, $AE$7 - LOG( $AE$8 ))</f>
        <v>889</v>
      </c>
      <c r="AF99" s="4">
        <f>ROUND( $AF$98 + $AF$6, $AF$7 - LOG( $AF$8 ))</f>
        <v>1760</v>
      </c>
      <c r="AG99" s="4">
        <f>ROUND( $AG$98 + $AG$6, $AG$7 - LOG( $AG$8 ))</f>
        <v>352</v>
      </c>
      <c r="AH99" s="4">
        <f>ROUND( $AH$98 + $AH$6, $AH$7 - LOG( $AH$8 ))</f>
        <v>180</v>
      </c>
      <c r="AI99" s="4">
        <f>ROUND( $AI$98 + $AI$6, $AI$7 - LOG( $AI$8 ))</f>
        <v>192.6</v>
      </c>
      <c r="AJ99" s="4">
        <f>ROUND( $AJ$98 + $AJ$6, $AJ$7 - LOG( $AJ$8 ))</f>
        <v>150.6</v>
      </c>
      <c r="AK99" s="4">
        <f>ROUND( $AK$98 + $AK$6, $AK$7 - LOG( $AK$8 ))</f>
        <v>55.1</v>
      </c>
      <c r="AL99" s="4">
        <f>ROUND( $AL$98 + $AL$6, $AL$7 - LOG( $AL$8 ))</f>
        <v>5808</v>
      </c>
      <c r="AM99" s="4">
        <f>ROUND( $AM$98 + $AM$6, $AM$7 - LOG( $AM$8 ))</f>
        <v>2718</v>
      </c>
      <c r="AN99" s="4">
        <f>ROUND( $AN$98 + $AN$6, $AN$7 - LOG( $AN$8 ))</f>
        <v>1232</v>
      </c>
      <c r="AO99" s="4">
        <f>ROUND( $AO$98 + $AO$6, $AO$7 - LOG( $AO$8 ))</f>
        <v>264</v>
      </c>
    </row>
    <row r="100" spans="2:41" x14ac:dyDescent="0.25">
      <c r="B100" s="4">
        <f>ROUND( $B$99 + $B$6, $B$7 - LOG( $B$8 ))</f>
        <v>21002</v>
      </c>
      <c r="C100" s="4">
        <f>ROUND( $C$99 + $C$6, $C$7 - LOG( $C$8 ))</f>
        <v>10364</v>
      </c>
      <c r="D100" s="4">
        <f>ROUND( $D$99 + $D$6, $D$7 - LOG( $D$8 ))</f>
        <v>14026</v>
      </c>
      <c r="E100" s="4">
        <f>ROUND( $E$99 + $E$6, $E$7 - LOG( $E$8 ))</f>
        <v>6537</v>
      </c>
      <c r="F100" s="4">
        <f>ROUND( $F$99 + $F$6, $F$7 - LOG( $F$8 ))</f>
        <v>0</v>
      </c>
      <c r="G100" s="4">
        <f>ROUND( $G$99 + $G$6, $G$7 - LOG( $G$8 ))</f>
        <v>0</v>
      </c>
      <c r="H100" s="4">
        <f>ROUND( $H$99 + $H$6, $H$7 - LOG( $H$8 ))</f>
        <v>0</v>
      </c>
      <c r="I100" s="4">
        <f>ROUND( $I$99 + $I$6, $I$7 - LOG( $I$8 ))</f>
        <v>0</v>
      </c>
      <c r="J100" s="4">
        <f>ROUND( $J$99 + $J$6, $J$7 - LOG( $J$8 ))</f>
        <v>204.7</v>
      </c>
      <c r="K100" s="4">
        <f>ROUND( $K$99 + $K$6, $K$7 - LOG( $K$8 ))</f>
        <v>189.9</v>
      </c>
      <c r="L100" s="4">
        <f>ROUND( $L$99 + $L$6, $L$7 - LOG( $L$8 ))</f>
        <v>106.8</v>
      </c>
      <c r="M100" s="4">
        <f>ROUND( $M$99 + $M$6, $M$7 - LOG( $M$8 ))</f>
        <v>44.5</v>
      </c>
      <c r="N100" s="4">
        <f>ROUND( $N$99 + $N$6, $N$7 - LOG( $N$8 ))</f>
        <v>5.585</v>
      </c>
      <c r="O100" s="4">
        <f>ROUND( $O$99 + $O$6, $O$7 - LOG( $O$8 ))</f>
        <v>2.97</v>
      </c>
      <c r="P100" s="4">
        <f>ROUND( $P$99 + $P$6, $P$7 - LOG( $P$8 ))</f>
        <v>4.0819999999999999</v>
      </c>
      <c r="Q100" s="4">
        <f>ROUND( $Q$99 + $Q$6, $Q$7 - LOG( $Q$8 ))</f>
        <v>1.6636</v>
      </c>
      <c r="R100" s="4">
        <f>ROUND( $R$99 + $R$6, $R$7 - LOG( $R$8 ))</f>
        <v>30705</v>
      </c>
      <c r="S100" s="4">
        <f>ROUND( $S$99 + $S$6, $S$7 - LOG( $S$8 ))</f>
        <v>37980</v>
      </c>
      <c r="T100" s="4">
        <f>ROUND( $T$99 + $T$6, $T$7 - LOG( $T$8 ))</f>
        <v>42720</v>
      </c>
      <c r="U100" s="4">
        <f>ROUND( $U$99 + $U$6, $U$7 - LOG( $U$8 ))</f>
        <v>48950</v>
      </c>
      <c r="V100" s="4">
        <f>ROUND( $V$99 + $V$6, $V$7 - LOG( $V$8 ))</f>
        <v>30905</v>
      </c>
      <c r="W100" s="4">
        <f>ROUND( $W$99 + $W$6, $W$7 - LOG( $W$8 ))</f>
        <v>38380</v>
      </c>
      <c r="X100" s="4">
        <f>ROUND( $X$99 + $X$6, $X$7 - LOG( $X$8 ))</f>
        <v>43720</v>
      </c>
      <c r="Y100" s="4">
        <f>ROUND( $Y$99 + $Y$6, $Y$7 - LOG( $Y$8 ))</f>
        <v>51450</v>
      </c>
      <c r="Z100" s="4">
        <f>ROUND( $Z$99 + $Z$6, $Z$7 - LOG( $Z$8 ))</f>
        <v>117.7</v>
      </c>
      <c r="AA100" s="4">
        <f>ROUND( $AA$99 + $AA$6, $AA$7 - LOG( $AA$8 ))</f>
        <v>46.5</v>
      </c>
      <c r="AB100" s="4">
        <f>ROUND( $AB$99 + $AB$6, $AB$7 - LOG( $AB$8 ))</f>
        <v>153.30000000000001</v>
      </c>
      <c r="AC100" s="4">
        <f>ROUND( $AC$99 + $AC$6, $AC$7 - LOG( $AC$8 ))</f>
        <v>73.2</v>
      </c>
      <c r="AD100" s="4">
        <f>ROUND( $AD$99 + $AD$6, $AD$7 - LOG( $AD$8 ))</f>
        <v>1958</v>
      </c>
      <c r="AE100" s="4">
        <f>ROUND( $AE$99 + $AE$6, $AE$7 - LOG( $AE$8 ))</f>
        <v>899</v>
      </c>
      <c r="AF100" s="4">
        <f>ROUND( $AF$99 + $AF$6, $AF$7 - LOG( $AF$8 ))</f>
        <v>1780</v>
      </c>
      <c r="AG100" s="4">
        <f>ROUND( $AG$99 + $AG$6, $AG$7 - LOG( $AG$8 ))</f>
        <v>356</v>
      </c>
      <c r="AH100" s="4">
        <f>ROUND( $AH$99 + $AH$6, $AH$7 - LOG( $AH$8 ))</f>
        <v>181.8</v>
      </c>
      <c r="AI100" s="4">
        <f>ROUND( $AI$99 + $AI$6, $AI$7 - LOG( $AI$8 ))</f>
        <v>194.8</v>
      </c>
      <c r="AJ100" s="4">
        <f>ROUND( $AJ$99 + $AJ$6, $AJ$7 - LOG( $AJ$8 ))</f>
        <v>152.30000000000001</v>
      </c>
      <c r="AK100" s="4">
        <f>ROUND( $AK$99 + $AK$6, $AK$7 - LOG( $AK$8 ))</f>
        <v>55.7</v>
      </c>
      <c r="AL100" s="4">
        <f>ROUND( $AL$99 + $AL$6, $AL$7 - LOG( $AL$8 ))</f>
        <v>5874</v>
      </c>
      <c r="AM100" s="4">
        <f>ROUND( $AM$99 + $AM$6, $AM$7 - LOG( $AM$8 ))</f>
        <v>2749</v>
      </c>
      <c r="AN100" s="4">
        <f>ROUND( $AN$99 + $AN$6, $AN$7 - LOG( $AN$8 ))</f>
        <v>1246</v>
      </c>
      <c r="AO100" s="4">
        <f>ROUND( $AO$99 + $AO$6, $AO$7 - LOG( $AO$8 ))</f>
        <v>267</v>
      </c>
    </row>
    <row r="101" spans="2:41" x14ac:dyDescent="0.25">
      <c r="B101" s="4">
        <f>ROUND( $B$100 + $B$6, $B$7 - LOG( $B$8 ))</f>
        <v>21220</v>
      </c>
      <c r="C101" s="4">
        <f>ROUND( $C$100 + $C$6, $C$7 - LOG( $C$8 ))</f>
        <v>10451</v>
      </c>
      <c r="D101" s="4">
        <f>ROUND( $D$100 + $D$6, $D$7 - LOG( $D$8 ))</f>
        <v>14160</v>
      </c>
      <c r="E101" s="4">
        <f>ROUND( $E$100 + $E$6, $E$7 - LOG( $E$8 ))</f>
        <v>6570</v>
      </c>
      <c r="F101" s="4">
        <f>ROUND( $F$100 + $F$6, $F$7 - LOG( $F$8 ))</f>
        <v>0</v>
      </c>
      <c r="G101" s="4">
        <f>ROUND( $G$100 + $G$6, $G$7 - LOG( $G$8 ))</f>
        <v>0</v>
      </c>
      <c r="H101" s="4">
        <f>ROUND( $H$100 + $H$6, $H$7 - LOG( $H$8 ))</f>
        <v>0</v>
      </c>
      <c r="I101" s="4">
        <f>ROUND( $I$100 + $I$6, $I$7 - LOG( $I$8 ))</f>
        <v>0</v>
      </c>
      <c r="J101" s="4">
        <f>ROUND( $J$100 + $J$6, $J$7 - LOG( $J$8 ))</f>
        <v>207</v>
      </c>
      <c r="K101" s="4">
        <f>ROUND( $K$100 + $K$6, $K$7 - LOG( $K$8 ))</f>
        <v>192</v>
      </c>
      <c r="L101" s="4">
        <f>ROUND( $L$100 + $L$6, $L$7 - LOG( $L$8 ))</f>
        <v>108</v>
      </c>
      <c r="M101" s="4">
        <f>ROUND( $M$100 + $M$6, $M$7 - LOG( $M$8 ))</f>
        <v>45</v>
      </c>
      <c r="N101" s="4">
        <f>ROUND( $N$100 + $N$6, $N$7 - LOG( $N$8 ))</f>
        <v>5.6429999999999998</v>
      </c>
      <c r="O101" s="4">
        <f>ROUND( $O$100 + $O$6, $O$7 - LOG( $O$8 ))</f>
        <v>2.9950000000000001</v>
      </c>
      <c r="P101" s="4">
        <f>ROUND( $P$100 + $P$6, $P$7 - LOG( $P$8 ))</f>
        <v>4.1210000000000004</v>
      </c>
      <c r="Q101" s="4">
        <f>ROUND( $Q$100 + $Q$6, $Q$7 - LOG( $Q$8 ))</f>
        <v>1.6719999999999999</v>
      </c>
      <c r="R101" s="4">
        <f>ROUND( $R$100 + $R$6, $R$7 - LOG( $R$8 ))</f>
        <v>31050</v>
      </c>
      <c r="S101" s="4">
        <f>ROUND( $S$100 + $S$6, $S$7 - LOG( $S$8 ))</f>
        <v>38400</v>
      </c>
      <c r="T101" s="4">
        <f>ROUND( $T$100 + $T$6, $T$7 - LOG( $T$8 ))</f>
        <v>43200</v>
      </c>
      <c r="U101" s="4">
        <f>ROUND( $U$100 + $U$6, $U$7 - LOG( $U$8 ))</f>
        <v>49500</v>
      </c>
      <c r="V101" s="4">
        <f>ROUND( $V$100 + $V$6, $V$7 - LOG( $V$8 ))</f>
        <v>31250</v>
      </c>
      <c r="W101" s="4">
        <f>ROUND( $W$100 + $W$6, $W$7 - LOG( $W$8 ))</f>
        <v>38800</v>
      </c>
      <c r="X101" s="4">
        <f>ROUND( $X$100 + $X$6, $X$7 - LOG( $X$8 ))</f>
        <v>44200</v>
      </c>
      <c r="Y101" s="4">
        <f>ROUND( $Y$100 + $Y$6, $Y$7 - LOG( $Y$8 ))</f>
        <v>52000</v>
      </c>
      <c r="Z101" s="4">
        <f>ROUND( $Z$100 + $Z$6, $Z$7 - LOG( $Z$8 ))</f>
        <v>119</v>
      </c>
      <c r="AA101" s="4">
        <f>ROUND( $AA$100 + $AA$6, $AA$7 - LOG( $AA$8 ))</f>
        <v>47</v>
      </c>
      <c r="AB101" s="4">
        <f>ROUND( $AB$100 + $AB$6, $AB$7 - LOG( $AB$8 ))</f>
        <v>155</v>
      </c>
      <c r="AC101" s="4">
        <f>ROUND( $AC$100 + $AC$6, $AC$7 - LOG( $AC$8 ))</f>
        <v>74</v>
      </c>
      <c r="AD101" s="4">
        <f>ROUND( $AD$100 + $AD$6, $AD$7 - LOG( $AD$8 ))</f>
        <v>1980</v>
      </c>
      <c r="AE101" s="4">
        <f>ROUND( $AE$100 + $AE$6, $AE$7 - LOG( $AE$8 ))</f>
        <v>909</v>
      </c>
      <c r="AF101" s="4">
        <f>ROUND( $AF$100 + $AF$6, $AF$7 - LOG( $AF$8 ))</f>
        <v>1800</v>
      </c>
      <c r="AG101" s="4">
        <f>ROUND( $AG$100 + $AG$6, $AG$7 - LOG( $AG$8 ))</f>
        <v>360</v>
      </c>
      <c r="AH101" s="4">
        <f>ROUND( $AH$100 + $AH$6, $AH$7 - LOG( $AH$8 ))</f>
        <v>183.6</v>
      </c>
      <c r="AI101" s="4">
        <f>ROUND( $AI$100 + $AI$6, $AI$7 - LOG( $AI$8 ))</f>
        <v>197</v>
      </c>
      <c r="AJ101" s="4">
        <f>ROUND( $AJ$100 + $AJ$6, $AJ$7 - LOG( $AJ$8 ))</f>
        <v>154</v>
      </c>
      <c r="AK101" s="4">
        <f>ROUND( $AK$100 + $AK$6, $AK$7 - LOG( $AK$8 ))</f>
        <v>56.3</v>
      </c>
      <c r="AL101" s="4">
        <f>ROUND( $AL$100 + $AL$6, $AL$7 - LOG( $AL$8 ))</f>
        <v>5940</v>
      </c>
      <c r="AM101" s="4">
        <f>ROUND( $AM$100 + $AM$6, $AM$7 - LOG( $AM$8 ))</f>
        <v>2780</v>
      </c>
      <c r="AN101" s="4">
        <f>ROUND( $AN$100 + $AN$6, $AN$7 - LOG( $AN$8 ))</f>
        <v>1260</v>
      </c>
      <c r="AO101" s="4">
        <f>ROUND( $AO$100 + $AO$6, $AO$7 - LOG( $AO$8 ))</f>
        <v>270</v>
      </c>
    </row>
    <row r="102" spans="2:41" x14ac:dyDescent="0.25">
      <c r="B102" s="4">
        <f>ROUND( $B$101 + $B$6, $B$7 - LOG( $B$8 ))</f>
        <v>21438</v>
      </c>
      <c r="C102" s="4">
        <f>ROUND( $C$101 + $C$6, $C$7 - LOG( $C$8 ))</f>
        <v>10538</v>
      </c>
      <c r="D102" s="4">
        <f>ROUND( $D$101 + $D$6, $D$7 - LOG( $D$8 ))</f>
        <v>14294</v>
      </c>
      <c r="E102" s="4">
        <f>ROUND( $E$101 + $E$6, $E$7 - LOG( $E$8 ))</f>
        <v>6603</v>
      </c>
      <c r="F102" s="4">
        <f>ROUND( $F$101 + $F$6, $F$7 - LOG( $F$8 ))</f>
        <v>0</v>
      </c>
      <c r="G102" s="4">
        <f>ROUND( $G$101 + $G$6, $G$7 - LOG( $G$8 ))</f>
        <v>0</v>
      </c>
      <c r="H102" s="4">
        <f>ROUND( $H$101 + $H$6, $H$7 - LOG( $H$8 ))</f>
        <v>0</v>
      </c>
      <c r="I102" s="4">
        <f>ROUND( $I$101 + $I$6, $I$7 - LOG( $I$8 ))</f>
        <v>0</v>
      </c>
      <c r="J102" s="4">
        <f>ROUND( $J$101 + $J$6, $J$7 - LOG( $J$8 ))</f>
        <v>209.3</v>
      </c>
      <c r="K102" s="4">
        <f>ROUND( $K$101 + $K$6, $K$7 - LOG( $K$8 ))</f>
        <v>194.1</v>
      </c>
      <c r="L102" s="4">
        <f>ROUND( $L$101 + $L$6, $L$7 - LOG( $L$8 ))</f>
        <v>109.2</v>
      </c>
      <c r="M102" s="4">
        <f>ROUND( $M$101 + $M$6, $M$7 - LOG( $M$8 ))</f>
        <v>45.5</v>
      </c>
      <c r="N102" s="4">
        <f>ROUND( $N$101 + $N$6, $N$7 - LOG( $N$8 ))</f>
        <v>5.7009999999999996</v>
      </c>
      <c r="O102" s="4">
        <f>ROUND( $O$101 + $O$6, $O$7 - LOG( $O$8 ))</f>
        <v>3.02</v>
      </c>
      <c r="P102" s="4">
        <f>ROUND( $P$101 + $P$6, $P$7 - LOG( $P$8 ))</f>
        <v>4.16</v>
      </c>
      <c r="Q102" s="4">
        <f>ROUND( $Q$101 + $Q$6, $Q$7 - LOG( $Q$8 ))</f>
        <v>1.6803999999999999</v>
      </c>
      <c r="R102" s="4">
        <f>ROUND( $R$101 + $R$6, $R$7 - LOG( $R$8 ))</f>
        <v>31395</v>
      </c>
      <c r="S102" s="4">
        <f>ROUND( $S$101 + $S$6, $S$7 - LOG( $S$8 ))</f>
        <v>38820</v>
      </c>
      <c r="T102" s="4">
        <f>ROUND( $T$101 + $T$6, $T$7 - LOG( $T$8 ))</f>
        <v>43680</v>
      </c>
      <c r="U102" s="4">
        <f>ROUND( $U$101 + $U$6, $U$7 - LOG( $U$8 ))</f>
        <v>50050</v>
      </c>
      <c r="V102" s="4">
        <f>ROUND( $V$101 + $V$6, $V$7 - LOG( $V$8 ))</f>
        <v>31595</v>
      </c>
      <c r="W102" s="4">
        <f>ROUND( $W$101 + $W$6, $W$7 - LOG( $W$8 ))</f>
        <v>39220</v>
      </c>
      <c r="X102" s="4">
        <f>ROUND( $X$101 + $X$6, $X$7 - LOG( $X$8 ))</f>
        <v>44680</v>
      </c>
      <c r="Y102" s="4">
        <f>ROUND( $Y$101 + $Y$6, $Y$7 - LOG( $Y$8 ))</f>
        <v>52550</v>
      </c>
      <c r="Z102" s="4">
        <f>ROUND( $Z$101 + $Z$6, $Z$7 - LOG( $Z$8 ))</f>
        <v>120.3</v>
      </c>
      <c r="AA102" s="4">
        <f>ROUND( $AA$101 + $AA$6, $AA$7 - LOG( $AA$8 ))</f>
        <v>47.5</v>
      </c>
      <c r="AB102" s="4">
        <f>ROUND( $AB$101 + $AB$6, $AB$7 - LOG( $AB$8 ))</f>
        <v>156.69999999999999</v>
      </c>
      <c r="AC102" s="4">
        <f>ROUND( $AC$101 + $AC$6, $AC$7 - LOG( $AC$8 ))</f>
        <v>74.8</v>
      </c>
      <c r="AD102" s="4">
        <f>ROUND( $AD$101 + $AD$6, $AD$7 - LOG( $AD$8 ))</f>
        <v>2002</v>
      </c>
      <c r="AE102" s="4">
        <f>ROUND( $AE$101 + $AE$6, $AE$7 - LOG( $AE$8 ))</f>
        <v>919</v>
      </c>
      <c r="AF102" s="4">
        <f>ROUND( $AF$101 + $AF$6, $AF$7 - LOG( $AF$8 ))</f>
        <v>1820</v>
      </c>
      <c r="AG102" s="4">
        <f>ROUND( $AG$101 + $AG$6, $AG$7 - LOG( $AG$8 ))</f>
        <v>364</v>
      </c>
      <c r="AH102" s="4">
        <f>ROUND( $AH$101 + $AH$6, $AH$7 - LOG( $AH$8 ))</f>
        <v>185.4</v>
      </c>
      <c r="AI102" s="4">
        <f>ROUND( $AI$101 + $AI$6, $AI$7 - LOG( $AI$8 ))</f>
        <v>199.2</v>
      </c>
      <c r="AJ102" s="4">
        <f>ROUND( $AJ$101 + $AJ$6, $AJ$7 - LOG( $AJ$8 ))</f>
        <v>155.69999999999999</v>
      </c>
      <c r="AK102" s="4">
        <f>ROUND( $AK$101 + $AK$6, $AK$7 - LOG( $AK$8 ))</f>
        <v>56.9</v>
      </c>
      <c r="AL102" s="4">
        <f>ROUND( $AL$101 + $AL$6, $AL$7 - LOG( $AL$8 ))</f>
        <v>6006</v>
      </c>
      <c r="AM102" s="4">
        <f>ROUND( $AM$101 + $AM$6, $AM$7 - LOG( $AM$8 ))</f>
        <v>2811</v>
      </c>
      <c r="AN102" s="4">
        <f>ROUND( $AN$101 + $AN$6, $AN$7 - LOG( $AN$8 ))</f>
        <v>1274</v>
      </c>
      <c r="AO102" s="4">
        <f>ROUND( $AO$101 + $AO$6, $AO$7 - LOG( $AO$8 ))</f>
        <v>273</v>
      </c>
    </row>
    <row r="103" spans="2:41" x14ac:dyDescent="0.25">
      <c r="B103" s="4">
        <f>ROUND( $B$102 + $B$6, $B$7 - LOG( $B$8 ))</f>
        <v>21656</v>
      </c>
      <c r="C103" s="4">
        <f>ROUND( $C$102 + $C$6, $C$7 - LOG( $C$8 ))</f>
        <v>10625</v>
      </c>
      <c r="D103" s="4">
        <f>ROUND( $D$102 + $D$6, $D$7 - LOG( $D$8 ))</f>
        <v>14428</v>
      </c>
      <c r="E103" s="4">
        <f>ROUND( $E$102 + $E$6, $E$7 - LOG( $E$8 ))</f>
        <v>6636</v>
      </c>
      <c r="F103" s="4">
        <f>ROUND( $F$102 + $F$6, $F$7 - LOG( $F$8 ))</f>
        <v>0</v>
      </c>
      <c r="G103" s="4">
        <f>ROUND( $G$102 + $G$6, $G$7 - LOG( $G$8 ))</f>
        <v>0</v>
      </c>
      <c r="H103" s="4">
        <f>ROUND( $H$102 + $H$6, $H$7 - LOG( $H$8 ))</f>
        <v>0</v>
      </c>
      <c r="I103" s="4">
        <f>ROUND( $I$102 + $I$6, $I$7 - LOG( $I$8 ))</f>
        <v>0</v>
      </c>
      <c r="J103" s="4">
        <f>ROUND( $J$102 + $J$6, $J$7 - LOG( $J$8 ))</f>
        <v>211.6</v>
      </c>
      <c r="K103" s="4">
        <f>ROUND( $K$102 + $K$6, $K$7 - LOG( $K$8 ))</f>
        <v>196.2</v>
      </c>
      <c r="L103" s="4">
        <f>ROUND( $L$102 + $L$6, $L$7 - LOG( $L$8 ))</f>
        <v>110.4</v>
      </c>
      <c r="M103" s="4">
        <f>ROUND( $M$102 + $M$6, $M$7 - LOG( $M$8 ))</f>
        <v>46</v>
      </c>
      <c r="N103" s="4">
        <f>ROUND( $N$102 + $N$6, $N$7 - LOG( $N$8 ))</f>
        <v>5.7590000000000003</v>
      </c>
      <c r="O103" s="4">
        <f>ROUND( $O$102 + $O$6, $O$7 - LOG( $O$8 ))</f>
        <v>3.0449999999999999</v>
      </c>
      <c r="P103" s="4">
        <f>ROUND( $P$102 + $P$6, $P$7 - LOG( $P$8 ))</f>
        <v>4.1989999999999998</v>
      </c>
      <c r="Q103" s="4">
        <f>ROUND( $Q$102 + $Q$6, $Q$7 - LOG( $Q$8 ))</f>
        <v>1.6888000000000001</v>
      </c>
      <c r="R103" s="4">
        <f>ROUND( $R$102 + $R$6, $R$7 - LOG( $R$8 ))</f>
        <v>31740</v>
      </c>
      <c r="S103" s="4">
        <f>ROUND( $S$102 + $S$6, $S$7 - LOG( $S$8 ))</f>
        <v>39240</v>
      </c>
      <c r="T103" s="4">
        <f>ROUND( $T$102 + $T$6, $T$7 - LOG( $T$8 ))</f>
        <v>44160</v>
      </c>
      <c r="U103" s="4">
        <f>ROUND( $U$102 + $U$6, $U$7 - LOG( $U$8 ))</f>
        <v>50600</v>
      </c>
      <c r="V103" s="4">
        <f>ROUND( $V$102 + $V$6, $V$7 - LOG( $V$8 ))</f>
        <v>31940</v>
      </c>
      <c r="W103" s="4">
        <f>ROUND( $W$102 + $W$6, $W$7 - LOG( $W$8 ))</f>
        <v>39640</v>
      </c>
      <c r="X103" s="4">
        <f>ROUND( $X$102 + $X$6, $X$7 - LOG( $X$8 ))</f>
        <v>45160</v>
      </c>
      <c r="Y103" s="4">
        <f>ROUND( $Y$102 + $Y$6, $Y$7 - LOG( $Y$8 ))</f>
        <v>53100</v>
      </c>
      <c r="Z103" s="4">
        <f>ROUND( $Z$102 + $Z$6, $Z$7 - LOG( $Z$8 ))</f>
        <v>121.6</v>
      </c>
      <c r="AA103" s="4">
        <f>ROUND( $AA$102 + $AA$6, $AA$7 - LOG( $AA$8 ))</f>
        <v>48</v>
      </c>
      <c r="AB103" s="4">
        <f>ROUND( $AB$102 + $AB$6, $AB$7 - LOG( $AB$8 ))</f>
        <v>158.4</v>
      </c>
      <c r="AC103" s="4">
        <f>ROUND( $AC$102 + $AC$6, $AC$7 - LOG( $AC$8 ))</f>
        <v>75.599999999999994</v>
      </c>
      <c r="AD103" s="4">
        <f>ROUND( $AD$102 + $AD$6, $AD$7 - LOG( $AD$8 ))</f>
        <v>2024</v>
      </c>
      <c r="AE103" s="4">
        <f>ROUND( $AE$102 + $AE$6, $AE$7 - LOG( $AE$8 ))</f>
        <v>929</v>
      </c>
      <c r="AF103" s="4">
        <f>ROUND( $AF$102 + $AF$6, $AF$7 - LOG( $AF$8 ))</f>
        <v>1840</v>
      </c>
      <c r="AG103" s="4">
        <f>ROUND( $AG$102 + $AG$6, $AG$7 - LOG( $AG$8 ))</f>
        <v>368</v>
      </c>
      <c r="AH103" s="4">
        <f>ROUND( $AH$102 + $AH$6, $AH$7 - LOG( $AH$8 ))</f>
        <v>187.2</v>
      </c>
      <c r="AI103" s="4">
        <f>ROUND( $AI$102 + $AI$6, $AI$7 - LOG( $AI$8 ))</f>
        <v>201.4</v>
      </c>
      <c r="AJ103" s="4">
        <f>ROUND( $AJ$102 + $AJ$6, $AJ$7 - LOG( $AJ$8 ))</f>
        <v>157.4</v>
      </c>
      <c r="AK103" s="4">
        <f>ROUND( $AK$102 + $AK$6, $AK$7 - LOG( $AK$8 ))</f>
        <v>57.5</v>
      </c>
      <c r="AL103" s="4">
        <f>ROUND( $AL$102 + $AL$6, $AL$7 - LOG( $AL$8 ))</f>
        <v>6072</v>
      </c>
      <c r="AM103" s="4">
        <f>ROUND( $AM$102 + $AM$6, $AM$7 - LOG( $AM$8 ))</f>
        <v>2842</v>
      </c>
      <c r="AN103" s="4">
        <f>ROUND( $AN$102 + $AN$6, $AN$7 - LOG( $AN$8 ))</f>
        <v>1288</v>
      </c>
      <c r="AO103" s="4">
        <f>ROUND( $AO$102 + $AO$6, $AO$7 - LOG( $AO$8 ))</f>
        <v>276</v>
      </c>
    </row>
    <row r="104" spans="2:41" x14ac:dyDescent="0.25">
      <c r="B104" s="4">
        <f>ROUND( $B$103 + $B$6, $B$7 - LOG( $B$8 ))</f>
        <v>21874</v>
      </c>
      <c r="C104" s="4">
        <f>ROUND( $C$103 + $C$6, $C$7 - LOG( $C$8 ))</f>
        <v>10712</v>
      </c>
      <c r="D104" s="4">
        <f>ROUND( $D$103 + $D$6, $D$7 - LOG( $D$8 ))</f>
        <v>14562</v>
      </c>
      <c r="E104" s="4">
        <f>ROUND( $E$103 + $E$6, $E$7 - LOG( $E$8 ))</f>
        <v>6669</v>
      </c>
      <c r="F104" s="4">
        <f>ROUND( $F$103 + $F$6, $F$7 - LOG( $F$8 ))</f>
        <v>0</v>
      </c>
      <c r="G104" s="4">
        <f>ROUND( $G$103 + $G$6, $G$7 - LOG( $G$8 ))</f>
        <v>0</v>
      </c>
      <c r="H104" s="4">
        <f>ROUND( $H$103 + $H$6, $H$7 - LOG( $H$8 ))</f>
        <v>0</v>
      </c>
      <c r="I104" s="4">
        <f>ROUND( $I$103 + $I$6, $I$7 - LOG( $I$8 ))</f>
        <v>0</v>
      </c>
      <c r="J104" s="4">
        <f>ROUND( $J$103 + $J$6, $J$7 - LOG( $J$8 ))</f>
        <v>213.9</v>
      </c>
      <c r="K104" s="4">
        <f>ROUND( $K$103 + $K$6, $K$7 - LOG( $K$8 ))</f>
        <v>198.3</v>
      </c>
      <c r="L104" s="4">
        <f>ROUND( $L$103 + $L$6, $L$7 - LOG( $L$8 ))</f>
        <v>111.6</v>
      </c>
      <c r="M104" s="4">
        <f>ROUND( $M$103 + $M$6, $M$7 - LOG( $M$8 ))</f>
        <v>46.5</v>
      </c>
      <c r="N104" s="4">
        <f>ROUND( $N$103 + $N$6, $N$7 - LOG( $N$8 ))</f>
        <v>5.8170000000000002</v>
      </c>
      <c r="O104" s="4">
        <f>ROUND( $O$103 + $O$6, $O$7 - LOG( $O$8 ))</f>
        <v>3.07</v>
      </c>
      <c r="P104" s="4">
        <f>ROUND( $P$103 + $P$6, $P$7 - LOG( $P$8 ))</f>
        <v>4.2380000000000004</v>
      </c>
      <c r="Q104" s="4">
        <f>ROUND( $Q$103 + $Q$6, $Q$7 - LOG( $Q$8 ))</f>
        <v>1.6972</v>
      </c>
      <c r="R104" s="4">
        <f>ROUND( $R$103 + $R$6, $R$7 - LOG( $R$8 ))</f>
        <v>32085</v>
      </c>
      <c r="S104" s="4">
        <f>ROUND( $S$103 + $S$6, $S$7 - LOG( $S$8 ))</f>
        <v>39660</v>
      </c>
      <c r="T104" s="4">
        <f>ROUND( $T$103 + $T$6, $T$7 - LOG( $T$8 ))</f>
        <v>44640</v>
      </c>
      <c r="U104" s="4">
        <f>ROUND( $U$103 + $U$6, $U$7 - LOG( $U$8 ))</f>
        <v>51150</v>
      </c>
      <c r="V104" s="4">
        <f>ROUND( $V$103 + $V$6, $V$7 - LOG( $V$8 ))</f>
        <v>32285</v>
      </c>
      <c r="W104" s="4">
        <f>ROUND( $W$103 + $W$6, $W$7 - LOG( $W$8 ))</f>
        <v>40060</v>
      </c>
      <c r="X104" s="4">
        <f>ROUND( $X$103 + $X$6, $X$7 - LOG( $X$8 ))</f>
        <v>45640</v>
      </c>
      <c r="Y104" s="4">
        <f>ROUND( $Y$103 + $Y$6, $Y$7 - LOG( $Y$8 ))</f>
        <v>53650</v>
      </c>
      <c r="Z104" s="4">
        <f>ROUND( $Z$103 + $Z$6, $Z$7 - LOG( $Z$8 ))</f>
        <v>122.9</v>
      </c>
      <c r="AA104" s="4">
        <f>ROUND( $AA$103 + $AA$6, $AA$7 - LOG( $AA$8 ))</f>
        <v>48.5</v>
      </c>
      <c r="AB104" s="4">
        <f>ROUND( $AB$103 + $AB$6, $AB$7 - LOG( $AB$8 ))</f>
        <v>160.1</v>
      </c>
      <c r="AC104" s="4">
        <f>ROUND( $AC$103 + $AC$6, $AC$7 - LOG( $AC$8 ))</f>
        <v>76.400000000000006</v>
      </c>
      <c r="AD104" s="4">
        <f>ROUND( $AD$103 + $AD$6, $AD$7 - LOG( $AD$8 ))</f>
        <v>2046</v>
      </c>
      <c r="AE104" s="4">
        <f>ROUND( $AE$103 + $AE$6, $AE$7 - LOG( $AE$8 ))</f>
        <v>939</v>
      </c>
      <c r="AF104" s="4">
        <f>ROUND( $AF$103 + $AF$6, $AF$7 - LOG( $AF$8 ))</f>
        <v>1860</v>
      </c>
      <c r="AG104" s="4">
        <f>ROUND( $AG$103 + $AG$6, $AG$7 - LOG( $AG$8 ))</f>
        <v>372</v>
      </c>
      <c r="AH104" s="4">
        <f>ROUND( $AH$103 + $AH$6, $AH$7 - LOG( $AH$8 ))</f>
        <v>189</v>
      </c>
      <c r="AI104" s="4">
        <f>ROUND( $AI$103 + $AI$6, $AI$7 - LOG( $AI$8 ))</f>
        <v>203.6</v>
      </c>
      <c r="AJ104" s="4">
        <f>ROUND( $AJ$103 + $AJ$6, $AJ$7 - LOG( $AJ$8 ))</f>
        <v>159.1</v>
      </c>
      <c r="AK104" s="4">
        <f>ROUND( $AK$103 + $AK$6, $AK$7 - LOG( $AK$8 ))</f>
        <v>58.1</v>
      </c>
      <c r="AL104" s="4">
        <f>ROUND( $AL$103 + $AL$6, $AL$7 - LOG( $AL$8 ))</f>
        <v>6138</v>
      </c>
      <c r="AM104" s="4">
        <f>ROUND( $AM$103 + $AM$6, $AM$7 - LOG( $AM$8 ))</f>
        <v>2873</v>
      </c>
      <c r="AN104" s="4">
        <f>ROUND( $AN$103 + $AN$6, $AN$7 - LOG( $AN$8 ))</f>
        <v>1302</v>
      </c>
      <c r="AO104" s="4">
        <f>ROUND( $AO$103 + $AO$6, $AO$7 - LOG( $AO$8 ))</f>
        <v>279</v>
      </c>
    </row>
    <row r="105" spans="2:41" x14ac:dyDescent="0.25">
      <c r="B105" s="4">
        <f>ROUND( $B$104 + $B$6, $B$7 - LOG( $B$8 ))</f>
        <v>22092</v>
      </c>
      <c r="C105" s="4">
        <f>ROUND( $C$104 + $C$6, $C$7 - LOG( $C$8 ))</f>
        <v>10799</v>
      </c>
      <c r="D105" s="4">
        <f>ROUND( $D$104 + $D$6, $D$7 - LOG( $D$8 ))</f>
        <v>14696</v>
      </c>
      <c r="E105" s="4">
        <f>ROUND( $E$104 + $E$6, $E$7 - LOG( $E$8 ))</f>
        <v>6702</v>
      </c>
      <c r="F105" s="4">
        <f>ROUND( $F$104 + $F$6, $F$7 - LOG( $F$8 ))</f>
        <v>0</v>
      </c>
      <c r="G105" s="4">
        <f>ROUND( $G$104 + $G$6, $G$7 - LOG( $G$8 ))</f>
        <v>0</v>
      </c>
      <c r="H105" s="4">
        <f>ROUND( $H$104 + $H$6, $H$7 - LOG( $H$8 ))</f>
        <v>0</v>
      </c>
      <c r="I105" s="4">
        <f>ROUND( $I$104 + $I$6, $I$7 - LOG( $I$8 ))</f>
        <v>0</v>
      </c>
      <c r="J105" s="4">
        <f>ROUND( $J$104 + $J$6, $J$7 - LOG( $J$8 ))</f>
        <v>216.2</v>
      </c>
      <c r="K105" s="4">
        <f>ROUND( $K$104 + $K$6, $K$7 - LOG( $K$8 ))</f>
        <v>200.4</v>
      </c>
      <c r="L105" s="4">
        <f>ROUND( $L$104 + $L$6, $L$7 - LOG( $L$8 ))</f>
        <v>112.8</v>
      </c>
      <c r="M105" s="4">
        <f>ROUND( $M$104 + $M$6, $M$7 - LOG( $M$8 ))</f>
        <v>47</v>
      </c>
      <c r="N105" s="4">
        <f>ROUND( $N$104 + $N$6, $N$7 - LOG( $N$8 ))</f>
        <v>5.875</v>
      </c>
      <c r="O105" s="4">
        <f>ROUND( $O$104 + $O$6, $O$7 - LOG( $O$8 ))</f>
        <v>3.0950000000000002</v>
      </c>
      <c r="P105" s="4">
        <f>ROUND( $P$104 + $P$6, $P$7 - LOG( $P$8 ))</f>
        <v>4.2770000000000001</v>
      </c>
      <c r="Q105" s="4">
        <f>ROUND( $Q$104 + $Q$6, $Q$7 - LOG( $Q$8 ))</f>
        <v>1.7056</v>
      </c>
      <c r="R105" s="4">
        <f>ROUND( $R$104 + $R$6, $R$7 - LOG( $R$8 ))</f>
        <v>32430</v>
      </c>
      <c r="S105" s="4">
        <f>ROUND( $S$104 + $S$6, $S$7 - LOG( $S$8 ))</f>
        <v>40080</v>
      </c>
      <c r="T105" s="4">
        <f>ROUND( $T$104 + $T$6, $T$7 - LOG( $T$8 ))</f>
        <v>45120</v>
      </c>
      <c r="U105" s="4">
        <f>ROUND( $U$104 + $U$6, $U$7 - LOG( $U$8 ))</f>
        <v>51700</v>
      </c>
      <c r="V105" s="4">
        <f>ROUND( $V$104 + $V$6, $V$7 - LOG( $V$8 ))</f>
        <v>32630</v>
      </c>
      <c r="W105" s="4">
        <f>ROUND( $W$104 + $W$6, $W$7 - LOG( $W$8 ))</f>
        <v>40480</v>
      </c>
      <c r="X105" s="4">
        <f>ROUND( $X$104 + $X$6, $X$7 - LOG( $X$8 ))</f>
        <v>46120</v>
      </c>
      <c r="Y105" s="4">
        <f>ROUND( $Y$104 + $Y$6, $Y$7 - LOG( $Y$8 ))</f>
        <v>54200</v>
      </c>
      <c r="Z105" s="4">
        <f>ROUND( $Z$104 + $Z$6, $Z$7 - LOG( $Z$8 ))</f>
        <v>124.2</v>
      </c>
      <c r="AA105" s="4">
        <f>ROUND( $AA$104 + $AA$6, $AA$7 - LOG( $AA$8 ))</f>
        <v>49</v>
      </c>
      <c r="AB105" s="4">
        <f>ROUND( $AB$104 + $AB$6, $AB$7 - LOG( $AB$8 ))</f>
        <v>161.80000000000001</v>
      </c>
      <c r="AC105" s="4">
        <f>ROUND( $AC$104 + $AC$6, $AC$7 - LOG( $AC$8 ))</f>
        <v>77.2</v>
      </c>
      <c r="AD105" s="4">
        <f>ROUND( $AD$104 + $AD$6, $AD$7 - LOG( $AD$8 ))</f>
        <v>2068</v>
      </c>
      <c r="AE105" s="4">
        <f>ROUND( $AE$104 + $AE$6, $AE$7 - LOG( $AE$8 ))</f>
        <v>949</v>
      </c>
      <c r="AF105" s="4">
        <f>ROUND( $AF$104 + $AF$6, $AF$7 - LOG( $AF$8 ))</f>
        <v>1880</v>
      </c>
      <c r="AG105" s="4">
        <f>ROUND( $AG$104 + $AG$6, $AG$7 - LOG( $AG$8 ))</f>
        <v>376</v>
      </c>
      <c r="AH105" s="4">
        <f>ROUND( $AH$104 + $AH$6, $AH$7 - LOG( $AH$8 ))</f>
        <v>190.8</v>
      </c>
      <c r="AI105" s="4">
        <f>ROUND( $AI$104 + $AI$6, $AI$7 - LOG( $AI$8 ))</f>
        <v>205.8</v>
      </c>
      <c r="AJ105" s="4">
        <f>ROUND( $AJ$104 + $AJ$6, $AJ$7 - LOG( $AJ$8 ))</f>
        <v>160.80000000000001</v>
      </c>
      <c r="AK105" s="4">
        <f>ROUND( $AK$104 + $AK$6, $AK$7 - LOG( $AK$8 ))</f>
        <v>58.7</v>
      </c>
      <c r="AL105" s="4">
        <f>ROUND( $AL$104 + $AL$6, $AL$7 - LOG( $AL$8 ))</f>
        <v>6204</v>
      </c>
      <c r="AM105" s="4">
        <f>ROUND( $AM$104 + $AM$6, $AM$7 - LOG( $AM$8 ))</f>
        <v>2904</v>
      </c>
      <c r="AN105" s="4">
        <f>ROUND( $AN$104 + $AN$6, $AN$7 - LOG( $AN$8 ))</f>
        <v>1316</v>
      </c>
      <c r="AO105" s="4">
        <f>ROUND( $AO$104 + $AO$6, $AO$7 - LOG( $AO$8 ))</f>
        <v>282</v>
      </c>
    </row>
    <row r="106" spans="2:41" x14ac:dyDescent="0.25">
      <c r="B106" s="4">
        <f>ROUND( $B$105 + $B$6, $B$7 - LOG( $B$8 ))</f>
        <v>22310</v>
      </c>
      <c r="C106" s="4">
        <f>ROUND( $C$105 + $C$6, $C$7 - LOG( $C$8 ))</f>
        <v>10886</v>
      </c>
      <c r="D106" s="4">
        <f>ROUND( $D$105 + $D$6, $D$7 - LOG( $D$8 ))</f>
        <v>14830</v>
      </c>
      <c r="E106" s="4">
        <f>ROUND( $E$105 + $E$6, $E$7 - LOG( $E$8 ))</f>
        <v>6735</v>
      </c>
      <c r="F106" s="4">
        <f>ROUND( $F$105 + $F$6, $F$7 - LOG( $F$8 ))</f>
        <v>0</v>
      </c>
      <c r="G106" s="4">
        <f>ROUND( $G$105 + $G$6, $G$7 - LOG( $G$8 ))</f>
        <v>0</v>
      </c>
      <c r="H106" s="4">
        <f>ROUND( $H$105 + $H$6, $H$7 - LOG( $H$8 ))</f>
        <v>0</v>
      </c>
      <c r="I106" s="4">
        <f>ROUND( $I$105 + $I$6, $I$7 - LOG( $I$8 ))</f>
        <v>0</v>
      </c>
      <c r="J106" s="4">
        <f>ROUND( $J$105 + $J$6, $J$7 - LOG( $J$8 ))</f>
        <v>218.5</v>
      </c>
      <c r="K106" s="4">
        <f>ROUND( $K$105 + $K$6, $K$7 - LOG( $K$8 ))</f>
        <v>202.5</v>
      </c>
      <c r="L106" s="4">
        <f>ROUND( $L$105 + $L$6, $L$7 - LOG( $L$8 ))</f>
        <v>114</v>
      </c>
      <c r="M106" s="4">
        <f>ROUND( $M$105 + $M$6, $M$7 - LOG( $M$8 ))</f>
        <v>47.5</v>
      </c>
      <c r="N106" s="4">
        <f>ROUND( $N$105 + $N$6, $N$7 - LOG( $N$8 ))</f>
        <v>5.9329999999999998</v>
      </c>
      <c r="O106" s="4">
        <f>ROUND( $O$105 + $O$6, $O$7 - LOG( $O$8 ))</f>
        <v>3.12</v>
      </c>
      <c r="P106" s="4">
        <f>ROUND( $P$105 + $P$6, $P$7 - LOG( $P$8 ))</f>
        <v>4.3159999999999998</v>
      </c>
      <c r="Q106" s="4">
        <f>ROUND( $Q$105 + $Q$6, $Q$7 - LOG( $Q$8 ))</f>
        <v>1.714</v>
      </c>
      <c r="R106" s="4">
        <f>ROUND( $R$105 + $R$6, $R$7 - LOG( $R$8 ))</f>
        <v>32775</v>
      </c>
      <c r="S106" s="4">
        <f>ROUND( $S$105 + $S$6, $S$7 - LOG( $S$8 ))</f>
        <v>40500</v>
      </c>
      <c r="T106" s="4">
        <f>ROUND( $T$105 + $T$6, $T$7 - LOG( $T$8 ))</f>
        <v>45600</v>
      </c>
      <c r="U106" s="4">
        <f>ROUND( $U$105 + $U$6, $U$7 - LOG( $U$8 ))</f>
        <v>52250</v>
      </c>
      <c r="V106" s="4">
        <f>ROUND( $V$105 + $V$6, $V$7 - LOG( $V$8 ))</f>
        <v>32975</v>
      </c>
      <c r="W106" s="4">
        <f>ROUND( $W$105 + $W$6, $W$7 - LOG( $W$8 ))</f>
        <v>40900</v>
      </c>
      <c r="X106" s="4">
        <f>ROUND( $X$105 + $X$6, $X$7 - LOG( $X$8 ))</f>
        <v>46600</v>
      </c>
      <c r="Y106" s="4">
        <f>ROUND( $Y$105 + $Y$6, $Y$7 - LOG( $Y$8 ))</f>
        <v>54750</v>
      </c>
      <c r="Z106" s="4">
        <f>ROUND( $Z$105 + $Z$6, $Z$7 - LOG( $Z$8 ))</f>
        <v>125.5</v>
      </c>
      <c r="AA106" s="4">
        <f>ROUND( $AA$105 + $AA$6, $AA$7 - LOG( $AA$8 ))</f>
        <v>49.5</v>
      </c>
      <c r="AB106" s="4">
        <f>ROUND( $AB$105 + $AB$6, $AB$7 - LOG( $AB$8 ))</f>
        <v>163.5</v>
      </c>
      <c r="AC106" s="4">
        <f>ROUND( $AC$105 + $AC$6, $AC$7 - LOG( $AC$8 ))</f>
        <v>78</v>
      </c>
      <c r="AD106" s="4">
        <f>ROUND( $AD$105 + $AD$6, $AD$7 - LOG( $AD$8 ))</f>
        <v>2090</v>
      </c>
      <c r="AE106" s="4">
        <f>ROUND( $AE$105 + $AE$6, $AE$7 - LOG( $AE$8 ))</f>
        <v>959</v>
      </c>
      <c r="AF106" s="4">
        <f>ROUND( $AF$105 + $AF$6, $AF$7 - LOG( $AF$8 ))</f>
        <v>1900</v>
      </c>
      <c r="AG106" s="4">
        <f>ROUND( $AG$105 + $AG$6, $AG$7 - LOG( $AG$8 ))</f>
        <v>380</v>
      </c>
      <c r="AH106" s="4">
        <f>ROUND( $AH$105 + $AH$6, $AH$7 - LOG( $AH$8 ))</f>
        <v>192.6</v>
      </c>
      <c r="AI106" s="4">
        <f>ROUND( $AI$105 + $AI$6, $AI$7 - LOG( $AI$8 ))</f>
        <v>208</v>
      </c>
      <c r="AJ106" s="4">
        <f>ROUND( $AJ$105 + $AJ$6, $AJ$7 - LOG( $AJ$8 ))</f>
        <v>162.5</v>
      </c>
      <c r="AK106" s="4">
        <f>ROUND( $AK$105 + $AK$6, $AK$7 - LOG( $AK$8 ))</f>
        <v>59.3</v>
      </c>
      <c r="AL106" s="4">
        <f>ROUND( $AL$105 + $AL$6, $AL$7 - LOG( $AL$8 ))</f>
        <v>6270</v>
      </c>
      <c r="AM106" s="4">
        <f>ROUND( $AM$105 + $AM$6, $AM$7 - LOG( $AM$8 ))</f>
        <v>2935</v>
      </c>
      <c r="AN106" s="4">
        <f>ROUND( $AN$105 + $AN$6, $AN$7 - LOG( $AN$8 ))</f>
        <v>1330</v>
      </c>
      <c r="AO106" s="4">
        <f>ROUND( $AO$105 + $AO$6, $AO$7 - LOG( $AO$8 ))</f>
        <v>285</v>
      </c>
    </row>
    <row r="107" spans="2:41" x14ac:dyDescent="0.25">
      <c r="B107" s="4">
        <f>ROUND( $B$106 + $B$6, $B$7 - LOG( $B$8 ))</f>
        <v>22528</v>
      </c>
      <c r="C107" s="4">
        <f>ROUND( $C$106 + $C$6, $C$7 - LOG( $C$8 ))</f>
        <v>10973</v>
      </c>
      <c r="D107" s="4">
        <f>ROUND( $D$106 + $D$6, $D$7 - LOG( $D$8 ))</f>
        <v>14964</v>
      </c>
      <c r="E107" s="4">
        <f>ROUND( $E$106 + $E$6, $E$7 - LOG( $E$8 ))</f>
        <v>6768</v>
      </c>
      <c r="F107" s="4">
        <f>ROUND( $F$106 + $F$6, $F$7 - LOG( $F$8 ))</f>
        <v>0</v>
      </c>
      <c r="G107" s="4">
        <f>ROUND( $G$106 + $G$6, $G$7 - LOG( $G$8 ))</f>
        <v>0</v>
      </c>
      <c r="H107" s="4">
        <f>ROUND( $H$106 + $H$6, $H$7 - LOG( $H$8 ))</f>
        <v>0</v>
      </c>
      <c r="I107" s="4">
        <f>ROUND( $I$106 + $I$6, $I$7 - LOG( $I$8 ))</f>
        <v>0</v>
      </c>
      <c r="J107" s="4">
        <f>ROUND( $J$106 + $J$6, $J$7 - LOG( $J$8 ))</f>
        <v>220.8</v>
      </c>
      <c r="K107" s="4">
        <f>ROUND( $K$106 + $K$6, $K$7 - LOG( $K$8 ))</f>
        <v>204.6</v>
      </c>
      <c r="L107" s="4">
        <f>ROUND( $L$106 + $L$6, $L$7 - LOG( $L$8 ))</f>
        <v>115.2</v>
      </c>
      <c r="M107" s="4">
        <f>ROUND( $M$106 + $M$6, $M$7 - LOG( $M$8 ))</f>
        <v>48</v>
      </c>
      <c r="N107" s="4">
        <f>ROUND( $N$106 + $N$6, $N$7 - LOG( $N$8 ))</f>
        <v>5.9909999999999997</v>
      </c>
      <c r="O107" s="4">
        <f>ROUND( $O$106 + $O$6, $O$7 - LOG( $O$8 ))</f>
        <v>3.145</v>
      </c>
      <c r="P107" s="4">
        <f>ROUND( $P$106 + $P$6, $P$7 - LOG( $P$8 ))</f>
        <v>4.3550000000000004</v>
      </c>
      <c r="Q107" s="4">
        <f>ROUND( $Q$106 + $Q$6, $Q$7 - LOG( $Q$8 ))</f>
        <v>1.7223999999999999</v>
      </c>
      <c r="R107" s="4">
        <f>ROUND( $R$106 + $R$6, $R$7 - LOG( $R$8 ))</f>
        <v>33120</v>
      </c>
      <c r="S107" s="4">
        <f>ROUND( $S$106 + $S$6, $S$7 - LOG( $S$8 ))</f>
        <v>40920</v>
      </c>
      <c r="T107" s="4">
        <f>ROUND( $T$106 + $T$6, $T$7 - LOG( $T$8 ))</f>
        <v>46080</v>
      </c>
      <c r="U107" s="4">
        <f>ROUND( $U$106 + $U$6, $U$7 - LOG( $U$8 ))</f>
        <v>52800</v>
      </c>
      <c r="V107" s="4">
        <f>ROUND( $V$106 + $V$6, $V$7 - LOG( $V$8 ))</f>
        <v>33320</v>
      </c>
      <c r="W107" s="4">
        <f>ROUND( $W$106 + $W$6, $W$7 - LOG( $W$8 ))</f>
        <v>41320</v>
      </c>
      <c r="X107" s="4">
        <f>ROUND( $X$106 + $X$6, $X$7 - LOG( $X$8 ))</f>
        <v>47080</v>
      </c>
      <c r="Y107" s="4">
        <f>ROUND( $Y$106 + $Y$6, $Y$7 - LOG( $Y$8 ))</f>
        <v>55300</v>
      </c>
      <c r="Z107" s="4">
        <f>ROUND( $Z$106 + $Z$6, $Z$7 - LOG( $Z$8 ))</f>
        <v>126.8</v>
      </c>
      <c r="AA107" s="4">
        <f>ROUND( $AA$106 + $AA$6, $AA$7 - LOG( $AA$8 ))</f>
        <v>50</v>
      </c>
      <c r="AB107" s="4">
        <f>ROUND( $AB$106 + $AB$6, $AB$7 - LOG( $AB$8 ))</f>
        <v>165.2</v>
      </c>
      <c r="AC107" s="4">
        <f>ROUND( $AC$106 + $AC$6, $AC$7 - LOG( $AC$8 ))</f>
        <v>78.8</v>
      </c>
      <c r="AD107" s="4">
        <f>ROUND( $AD$106 + $AD$6, $AD$7 - LOG( $AD$8 ))</f>
        <v>2112</v>
      </c>
      <c r="AE107" s="4">
        <f>ROUND( $AE$106 + $AE$6, $AE$7 - LOG( $AE$8 ))</f>
        <v>969</v>
      </c>
      <c r="AF107" s="4">
        <f>ROUND( $AF$106 + $AF$6, $AF$7 - LOG( $AF$8 ))</f>
        <v>1920</v>
      </c>
      <c r="AG107" s="4">
        <f>ROUND( $AG$106 + $AG$6, $AG$7 - LOG( $AG$8 ))</f>
        <v>384</v>
      </c>
      <c r="AH107" s="4">
        <f>ROUND( $AH$106 + $AH$6, $AH$7 - LOG( $AH$8 ))</f>
        <v>194.4</v>
      </c>
      <c r="AI107" s="4">
        <f>ROUND( $AI$106 + $AI$6, $AI$7 - LOG( $AI$8 ))</f>
        <v>210.2</v>
      </c>
      <c r="AJ107" s="4">
        <f>ROUND( $AJ$106 + $AJ$6, $AJ$7 - LOG( $AJ$8 ))</f>
        <v>164.2</v>
      </c>
      <c r="AK107" s="4">
        <f>ROUND( $AK$106 + $AK$6, $AK$7 - LOG( $AK$8 ))</f>
        <v>59.9</v>
      </c>
      <c r="AL107" s="4">
        <f>ROUND( $AL$106 + $AL$6, $AL$7 - LOG( $AL$8 ))</f>
        <v>6336</v>
      </c>
      <c r="AM107" s="4">
        <f>ROUND( $AM$106 + $AM$6, $AM$7 - LOG( $AM$8 ))</f>
        <v>2966</v>
      </c>
      <c r="AN107" s="4">
        <f>ROUND( $AN$106 + $AN$6, $AN$7 - LOG( $AN$8 ))</f>
        <v>1344</v>
      </c>
      <c r="AO107" s="4">
        <f>ROUND( $AO$106 + $AO$6, $AO$7 - LOG( $AO$8 ))</f>
        <v>288</v>
      </c>
    </row>
    <row r="108" spans="2:41" x14ac:dyDescent="0.25">
      <c r="B108" s="4">
        <f>ROUND( $B$107 + $B$6, $B$7 - LOG( $B$8 ))</f>
        <v>22746</v>
      </c>
      <c r="C108" s="4">
        <f>ROUND( $C$107 + $C$6, $C$7 - LOG( $C$8 ))</f>
        <v>11060</v>
      </c>
      <c r="D108" s="4">
        <f>ROUND( $D$107 + $D$6, $D$7 - LOG( $D$8 ))</f>
        <v>15098</v>
      </c>
      <c r="E108" s="4">
        <f>ROUND( $E$107 + $E$6, $E$7 - LOG( $E$8 ))</f>
        <v>6801</v>
      </c>
      <c r="F108" s="4">
        <f>ROUND( $F$107 + $F$6, $F$7 - LOG( $F$8 ))</f>
        <v>0</v>
      </c>
      <c r="G108" s="4">
        <f>ROUND( $G$107 + $G$6, $G$7 - LOG( $G$8 ))</f>
        <v>0</v>
      </c>
      <c r="H108" s="4">
        <f>ROUND( $H$107 + $H$6, $H$7 - LOG( $H$8 ))</f>
        <v>0</v>
      </c>
      <c r="I108" s="4">
        <f>ROUND( $I$107 + $I$6, $I$7 - LOG( $I$8 ))</f>
        <v>0</v>
      </c>
      <c r="J108" s="4">
        <f>ROUND( $J$107 + $J$6, $J$7 - LOG( $J$8 ))</f>
        <v>223.1</v>
      </c>
      <c r="K108" s="4">
        <f>ROUND( $K$107 + $K$6, $K$7 - LOG( $K$8 ))</f>
        <v>206.7</v>
      </c>
      <c r="L108" s="4">
        <f>ROUND( $L$107 + $L$6, $L$7 - LOG( $L$8 ))</f>
        <v>116.4</v>
      </c>
      <c r="M108" s="4">
        <f>ROUND( $M$107 + $M$6, $M$7 - LOG( $M$8 ))</f>
        <v>48.5</v>
      </c>
      <c r="N108" s="4">
        <f>ROUND( $N$107 + $N$6, $N$7 - LOG( $N$8 ))</f>
        <v>6.0490000000000004</v>
      </c>
      <c r="O108" s="4">
        <f>ROUND( $O$107 + $O$6, $O$7 - LOG( $O$8 ))</f>
        <v>3.17</v>
      </c>
      <c r="P108" s="4">
        <f>ROUND( $P$107 + $P$6, $P$7 - LOG( $P$8 ))</f>
        <v>4.3940000000000001</v>
      </c>
      <c r="Q108" s="4">
        <f>ROUND( $Q$107 + $Q$6, $Q$7 - LOG( $Q$8 ))</f>
        <v>1.7307999999999999</v>
      </c>
      <c r="R108" s="4">
        <f>ROUND( $R$107 + $R$6, $R$7 - LOG( $R$8 ))</f>
        <v>33465</v>
      </c>
      <c r="S108" s="4">
        <f>ROUND( $S$107 + $S$6, $S$7 - LOG( $S$8 ))</f>
        <v>41340</v>
      </c>
      <c r="T108" s="4">
        <f>ROUND( $T$107 + $T$6, $T$7 - LOG( $T$8 ))</f>
        <v>46560</v>
      </c>
      <c r="U108" s="4">
        <f>ROUND( $U$107 + $U$6, $U$7 - LOG( $U$8 ))</f>
        <v>53350</v>
      </c>
      <c r="V108" s="4">
        <f>ROUND( $V$107 + $V$6, $V$7 - LOG( $V$8 ))</f>
        <v>33665</v>
      </c>
      <c r="W108" s="4">
        <f>ROUND( $W$107 + $W$6, $W$7 - LOG( $W$8 ))</f>
        <v>41740</v>
      </c>
      <c r="X108" s="4">
        <f>ROUND( $X$107 + $X$6, $X$7 - LOG( $X$8 ))</f>
        <v>47560</v>
      </c>
      <c r="Y108" s="4">
        <f>ROUND( $Y$107 + $Y$6, $Y$7 - LOG( $Y$8 ))</f>
        <v>55850</v>
      </c>
      <c r="Z108" s="4">
        <f>ROUND( $Z$107 + $Z$6, $Z$7 - LOG( $Z$8 ))</f>
        <v>128.1</v>
      </c>
      <c r="AA108" s="4">
        <f>ROUND( $AA$107 + $AA$6, $AA$7 - LOG( $AA$8 ))</f>
        <v>50.5</v>
      </c>
      <c r="AB108" s="4">
        <f>ROUND( $AB$107 + $AB$6, $AB$7 - LOG( $AB$8 ))</f>
        <v>166.9</v>
      </c>
      <c r="AC108" s="4">
        <f>ROUND( $AC$107 + $AC$6, $AC$7 - LOG( $AC$8 ))</f>
        <v>79.599999999999994</v>
      </c>
      <c r="AD108" s="4">
        <f>ROUND( $AD$107 + $AD$6, $AD$7 - LOG( $AD$8 ))</f>
        <v>2134</v>
      </c>
      <c r="AE108" s="4">
        <f>ROUND( $AE$107 + $AE$6, $AE$7 - LOG( $AE$8 ))</f>
        <v>979</v>
      </c>
      <c r="AF108" s="4">
        <f>ROUND( $AF$107 + $AF$6, $AF$7 - LOG( $AF$8 ))</f>
        <v>1940</v>
      </c>
      <c r="AG108" s="4">
        <f>ROUND( $AG$107 + $AG$6, $AG$7 - LOG( $AG$8 ))</f>
        <v>388</v>
      </c>
      <c r="AH108" s="4">
        <f>ROUND( $AH$107 + $AH$6, $AH$7 - LOG( $AH$8 ))</f>
        <v>196.2</v>
      </c>
      <c r="AI108" s="4">
        <f>ROUND( $AI$107 + $AI$6, $AI$7 - LOG( $AI$8 ))</f>
        <v>212.4</v>
      </c>
      <c r="AJ108" s="4">
        <f>ROUND( $AJ$107 + $AJ$6, $AJ$7 - LOG( $AJ$8 ))</f>
        <v>165.9</v>
      </c>
      <c r="AK108" s="4">
        <f>ROUND( $AK$107 + $AK$6, $AK$7 - LOG( $AK$8 ))</f>
        <v>60.5</v>
      </c>
      <c r="AL108" s="4">
        <f>ROUND( $AL$107 + $AL$6, $AL$7 - LOG( $AL$8 ))</f>
        <v>6402</v>
      </c>
      <c r="AM108" s="4">
        <f>ROUND( $AM$107 + $AM$6, $AM$7 - LOG( $AM$8 ))</f>
        <v>2997</v>
      </c>
      <c r="AN108" s="4">
        <f>ROUND( $AN$107 + $AN$6, $AN$7 - LOG( $AN$8 ))</f>
        <v>1358</v>
      </c>
      <c r="AO108" s="4">
        <f>ROUND( $AO$107 + $AO$6, $AO$7 - LOG( $AO$8 ))</f>
        <v>291</v>
      </c>
    </row>
    <row r="109" spans="2:41" x14ac:dyDescent="0.25">
      <c r="B109" s="4">
        <f>ROUND( $B$108 + $B$6, $B$7 - LOG( $B$8 ))</f>
        <v>22964</v>
      </c>
      <c r="C109" s="4">
        <f>ROUND( $C$108 + $C$6, $C$7 - LOG( $C$8 ))</f>
        <v>11147</v>
      </c>
      <c r="D109" s="4">
        <f>ROUND( $D$108 + $D$6, $D$7 - LOG( $D$8 ))</f>
        <v>15232</v>
      </c>
      <c r="E109" s="4">
        <f>ROUND( $E$108 + $E$6, $E$7 - LOG( $E$8 ))</f>
        <v>6834</v>
      </c>
      <c r="F109" s="4">
        <f>ROUND( $F$108 + $F$6, $F$7 - LOG( $F$8 ))</f>
        <v>0</v>
      </c>
      <c r="G109" s="4">
        <f>ROUND( $G$108 + $G$6, $G$7 - LOG( $G$8 ))</f>
        <v>0</v>
      </c>
      <c r="H109" s="4">
        <f>ROUND( $H$108 + $H$6, $H$7 - LOG( $H$8 ))</f>
        <v>0</v>
      </c>
      <c r="I109" s="4">
        <f>ROUND( $I$108 + $I$6, $I$7 - LOG( $I$8 ))</f>
        <v>0</v>
      </c>
      <c r="J109" s="4">
        <f>ROUND( $J$108 + $J$6, $J$7 - LOG( $J$8 ))</f>
        <v>225.4</v>
      </c>
      <c r="K109" s="4">
        <f>ROUND( $K$108 + $K$6, $K$7 - LOG( $K$8 ))</f>
        <v>208.8</v>
      </c>
      <c r="L109" s="4">
        <f>ROUND( $L$108 + $L$6, $L$7 - LOG( $L$8 ))</f>
        <v>117.6</v>
      </c>
      <c r="M109" s="4">
        <f>ROUND( $M$108 + $M$6, $M$7 - LOG( $M$8 ))</f>
        <v>49</v>
      </c>
      <c r="N109" s="4">
        <f>ROUND( $N$108 + $N$6, $N$7 - LOG( $N$8 ))</f>
        <v>6.1070000000000002</v>
      </c>
      <c r="O109" s="4">
        <f>ROUND( $O$108 + $O$6, $O$7 - LOG( $O$8 ))</f>
        <v>3.1949999999999998</v>
      </c>
      <c r="P109" s="4">
        <f>ROUND( $P$108 + $P$6, $P$7 - LOG( $P$8 ))</f>
        <v>4.4329999999999998</v>
      </c>
      <c r="Q109" s="4">
        <f>ROUND( $Q$108 + $Q$6, $Q$7 - LOG( $Q$8 ))</f>
        <v>1.7392000000000001</v>
      </c>
      <c r="R109" s="4">
        <f>ROUND( $R$108 + $R$6, $R$7 - LOG( $R$8 ))</f>
        <v>33810</v>
      </c>
      <c r="S109" s="4">
        <f>ROUND( $S$108 + $S$6, $S$7 - LOG( $S$8 ))</f>
        <v>41760</v>
      </c>
      <c r="T109" s="4">
        <f>ROUND( $T$108 + $T$6, $T$7 - LOG( $T$8 ))</f>
        <v>47040</v>
      </c>
      <c r="U109" s="4">
        <f>ROUND( $U$108 + $U$6, $U$7 - LOG( $U$8 ))</f>
        <v>53900</v>
      </c>
      <c r="V109" s="4">
        <f>ROUND( $V$108 + $V$6, $V$7 - LOG( $V$8 ))</f>
        <v>34010</v>
      </c>
      <c r="W109" s="4">
        <f>ROUND( $W$108 + $W$6, $W$7 - LOG( $W$8 ))</f>
        <v>42160</v>
      </c>
      <c r="X109" s="4">
        <f>ROUND( $X$108 + $X$6, $X$7 - LOG( $X$8 ))</f>
        <v>48040</v>
      </c>
      <c r="Y109" s="4">
        <f>ROUND( $Y$108 + $Y$6, $Y$7 - LOG( $Y$8 ))</f>
        <v>56400</v>
      </c>
      <c r="Z109" s="4">
        <f>ROUND( $Z$108 + $Z$6, $Z$7 - LOG( $Z$8 ))</f>
        <v>129.4</v>
      </c>
      <c r="AA109" s="4">
        <f>ROUND( $AA$108 + $AA$6, $AA$7 - LOG( $AA$8 ))</f>
        <v>51</v>
      </c>
      <c r="AB109" s="4">
        <f>ROUND( $AB$108 + $AB$6, $AB$7 - LOG( $AB$8 ))</f>
        <v>168.6</v>
      </c>
      <c r="AC109" s="4">
        <f>ROUND( $AC$108 + $AC$6, $AC$7 - LOG( $AC$8 ))</f>
        <v>80.400000000000006</v>
      </c>
      <c r="AD109" s="4">
        <f>ROUND( $AD$108 + $AD$6, $AD$7 - LOG( $AD$8 ))</f>
        <v>2156</v>
      </c>
      <c r="AE109" s="4">
        <f>ROUND( $AE$108 + $AE$6, $AE$7 - LOG( $AE$8 ))</f>
        <v>989</v>
      </c>
      <c r="AF109" s="4">
        <f>ROUND( $AF$108 + $AF$6, $AF$7 - LOG( $AF$8 ))</f>
        <v>1960</v>
      </c>
      <c r="AG109" s="4">
        <f>ROUND( $AG$108 + $AG$6, $AG$7 - LOG( $AG$8 ))</f>
        <v>392</v>
      </c>
      <c r="AH109" s="4">
        <f>ROUND( $AH$108 + $AH$6, $AH$7 - LOG( $AH$8 ))</f>
        <v>198</v>
      </c>
      <c r="AI109" s="4">
        <f>ROUND( $AI$108 + $AI$6, $AI$7 - LOG( $AI$8 ))</f>
        <v>214.6</v>
      </c>
      <c r="AJ109" s="4">
        <f>ROUND( $AJ$108 + $AJ$6, $AJ$7 - LOG( $AJ$8 ))</f>
        <v>167.6</v>
      </c>
      <c r="AK109" s="4">
        <f>ROUND( $AK$108 + $AK$6, $AK$7 - LOG( $AK$8 ))</f>
        <v>61.1</v>
      </c>
      <c r="AL109" s="4">
        <f>ROUND( $AL$108 + $AL$6, $AL$7 - LOG( $AL$8 ))</f>
        <v>6468</v>
      </c>
      <c r="AM109" s="4">
        <f>ROUND( $AM$108 + $AM$6, $AM$7 - LOG( $AM$8 ))</f>
        <v>3028</v>
      </c>
      <c r="AN109" s="4">
        <f>ROUND( $AN$108 + $AN$6, $AN$7 - LOG( $AN$8 ))</f>
        <v>1372</v>
      </c>
      <c r="AO109" s="4">
        <f>ROUND( $AO$108 + $AO$6, $AO$7 - LOG( $AO$8 ))</f>
        <v>294</v>
      </c>
    </row>
    <row r="110" spans="2:41" x14ac:dyDescent="0.25">
      <c r="B110" s="4">
        <f>ROUND( $B$109 + $B$6, $B$7 - LOG( $B$8 ))</f>
        <v>23182</v>
      </c>
      <c r="C110" s="4">
        <f>ROUND( $C$109 + $C$6, $C$7 - LOG( $C$8 ))</f>
        <v>11234</v>
      </c>
      <c r="D110" s="4">
        <f>ROUND( $D$109 + $D$6, $D$7 - LOG( $D$8 ))</f>
        <v>15366</v>
      </c>
      <c r="E110" s="4">
        <f>ROUND( $E$109 + $E$6, $E$7 - LOG( $E$8 ))</f>
        <v>6867</v>
      </c>
      <c r="F110" s="4">
        <f>ROUND( $F$109 + $F$6, $F$7 - LOG( $F$8 ))</f>
        <v>0</v>
      </c>
      <c r="G110" s="4">
        <f>ROUND( $G$109 + $G$6, $G$7 - LOG( $G$8 ))</f>
        <v>0</v>
      </c>
      <c r="H110" s="4">
        <f>ROUND( $H$109 + $H$6, $H$7 - LOG( $H$8 ))</f>
        <v>0</v>
      </c>
      <c r="I110" s="4">
        <f>ROUND( $I$109 + $I$6, $I$7 - LOG( $I$8 ))</f>
        <v>0</v>
      </c>
      <c r="J110" s="4">
        <f>ROUND( $J$109 + $J$6, $J$7 - LOG( $J$8 ))</f>
        <v>227.7</v>
      </c>
      <c r="K110" s="4">
        <f>ROUND( $K$109 + $K$6, $K$7 - LOG( $K$8 ))</f>
        <v>210.9</v>
      </c>
      <c r="L110" s="4">
        <f>ROUND( $L$109 + $L$6, $L$7 - LOG( $L$8 ))</f>
        <v>118.8</v>
      </c>
      <c r="M110" s="4">
        <f>ROUND( $M$109 + $M$6, $M$7 - LOG( $M$8 ))</f>
        <v>49.5</v>
      </c>
      <c r="N110" s="4">
        <f>ROUND( $N$109 + $N$6, $N$7 - LOG( $N$8 ))</f>
        <v>6.165</v>
      </c>
      <c r="O110" s="4">
        <f>ROUND( $O$109 + $O$6, $O$7 - LOG( $O$8 ))</f>
        <v>3.22</v>
      </c>
      <c r="P110" s="4">
        <f>ROUND( $P$109 + $P$6, $P$7 - LOG( $P$8 ))</f>
        <v>4.4720000000000004</v>
      </c>
      <c r="Q110" s="4">
        <f>ROUND( $Q$109 + $Q$6, $Q$7 - LOG( $Q$8 ))</f>
        <v>1.7476</v>
      </c>
      <c r="R110" s="4">
        <f>ROUND( $R$109 + $R$6, $R$7 - LOG( $R$8 ))</f>
        <v>34155</v>
      </c>
      <c r="S110" s="4">
        <f>ROUND( $S$109 + $S$6, $S$7 - LOG( $S$8 ))</f>
        <v>42180</v>
      </c>
      <c r="T110" s="4">
        <f>ROUND( $T$109 + $T$6, $T$7 - LOG( $T$8 ))</f>
        <v>47520</v>
      </c>
      <c r="U110" s="4">
        <f>ROUND( $U$109 + $U$6, $U$7 - LOG( $U$8 ))</f>
        <v>54450</v>
      </c>
      <c r="V110" s="4">
        <f>ROUND( $V$109 + $V$6, $V$7 - LOG( $V$8 ))</f>
        <v>34355</v>
      </c>
      <c r="W110" s="4">
        <f>ROUND( $W$109 + $W$6, $W$7 - LOG( $W$8 ))</f>
        <v>42580</v>
      </c>
      <c r="X110" s="4">
        <f>ROUND( $X$109 + $X$6, $X$7 - LOG( $X$8 ))</f>
        <v>48520</v>
      </c>
      <c r="Y110" s="4">
        <f>ROUND( $Y$109 + $Y$6, $Y$7 - LOG( $Y$8 ))</f>
        <v>56950</v>
      </c>
      <c r="Z110" s="4">
        <f>ROUND( $Z$109 + $Z$6, $Z$7 - LOG( $Z$8 ))</f>
        <v>130.69999999999999</v>
      </c>
      <c r="AA110" s="4">
        <f>ROUND( $AA$109 + $AA$6, $AA$7 - LOG( $AA$8 ))</f>
        <v>51.5</v>
      </c>
      <c r="AB110" s="4">
        <f>ROUND( $AB$109 + $AB$6, $AB$7 - LOG( $AB$8 ))</f>
        <v>170.3</v>
      </c>
      <c r="AC110" s="4">
        <f>ROUND( $AC$109 + $AC$6, $AC$7 - LOG( $AC$8 ))</f>
        <v>81.2</v>
      </c>
      <c r="AD110" s="4">
        <f>ROUND( $AD$109 + $AD$6, $AD$7 - LOG( $AD$8 ))</f>
        <v>2178</v>
      </c>
      <c r="AE110" s="4">
        <f>ROUND( $AE$109 + $AE$6, $AE$7 - LOG( $AE$8 ))</f>
        <v>999</v>
      </c>
      <c r="AF110" s="4">
        <f>ROUND( $AF$109 + $AF$6, $AF$7 - LOG( $AF$8 ))</f>
        <v>1980</v>
      </c>
      <c r="AG110" s="4">
        <f>ROUND( $AG$109 + $AG$6, $AG$7 - LOG( $AG$8 ))</f>
        <v>396</v>
      </c>
      <c r="AH110" s="4">
        <f>ROUND( $AH$109 + $AH$6, $AH$7 - LOG( $AH$8 ))</f>
        <v>199.8</v>
      </c>
      <c r="AI110" s="4">
        <f>ROUND( $AI$109 + $AI$6, $AI$7 - LOG( $AI$8 ))</f>
        <v>216.8</v>
      </c>
      <c r="AJ110" s="4">
        <f>ROUND( $AJ$109 + $AJ$6, $AJ$7 - LOG( $AJ$8 ))</f>
        <v>169.3</v>
      </c>
      <c r="AK110" s="4">
        <f>ROUND( $AK$109 + $AK$6, $AK$7 - LOG( $AK$8 ))</f>
        <v>61.7</v>
      </c>
      <c r="AL110" s="4">
        <f>ROUND( $AL$109 + $AL$6, $AL$7 - LOG( $AL$8 ))</f>
        <v>6534</v>
      </c>
      <c r="AM110" s="4">
        <f>ROUND( $AM$109 + $AM$6, $AM$7 - LOG( $AM$8 ))</f>
        <v>3059</v>
      </c>
      <c r="AN110" s="4">
        <f>ROUND( $AN$109 + $AN$6, $AN$7 - LOG( $AN$8 ))</f>
        <v>1386</v>
      </c>
      <c r="AO110" s="4">
        <f>ROUND( $AO$109 + $AO$6, $AO$7 - LOG( $AO$8 ))</f>
        <v>297</v>
      </c>
    </row>
    <row r="111" spans="2:41" x14ac:dyDescent="0.25">
      <c r="B111" s="4">
        <f>ROUND( $B$110 + $B$6, $B$7 - LOG( $B$8 ))</f>
        <v>23400</v>
      </c>
      <c r="C111" s="4">
        <f>ROUND( $C$110 + $C$6, $C$7 - LOG( $C$8 ))</f>
        <v>11321</v>
      </c>
      <c r="D111" s="4">
        <f>ROUND( $D$110 + $D$6, $D$7 - LOG( $D$8 ))</f>
        <v>15500</v>
      </c>
      <c r="E111" s="4">
        <f>ROUND( $E$110 + $E$6, $E$7 - LOG( $E$8 ))</f>
        <v>6900</v>
      </c>
      <c r="F111" s="4">
        <f>ROUND( $F$110 + $F$6, $F$7 - LOG( $F$8 ))</f>
        <v>0</v>
      </c>
      <c r="G111" s="4">
        <f>ROUND( $G$110 + $G$6, $G$7 - LOG( $G$8 ))</f>
        <v>0</v>
      </c>
      <c r="H111" s="4">
        <f>ROUND( $H$110 + $H$6, $H$7 - LOG( $H$8 ))</f>
        <v>0</v>
      </c>
      <c r="I111" s="4">
        <f>ROUND( $I$110 + $I$6, $I$7 - LOG( $I$8 ))</f>
        <v>0</v>
      </c>
      <c r="J111" s="4">
        <f>ROUND( $J$110 + $J$6, $J$7 - LOG( $J$8 ))</f>
        <v>230</v>
      </c>
      <c r="K111" s="4">
        <f>ROUND( $K$110 + $K$6, $K$7 - LOG( $K$8 ))</f>
        <v>213</v>
      </c>
      <c r="L111" s="4">
        <f>ROUND( $L$110 + $L$6, $L$7 - LOG( $L$8 ))</f>
        <v>120</v>
      </c>
      <c r="M111" s="4">
        <f>ROUND( $M$110 + $M$6, $M$7 - LOG( $M$8 ))</f>
        <v>50</v>
      </c>
      <c r="N111" s="4">
        <f>ROUND( $N$110 + $N$6, $N$7 - LOG( $N$8 ))</f>
        <v>6.2229999999999999</v>
      </c>
      <c r="O111" s="4">
        <f>ROUND( $O$110 + $O$6, $O$7 - LOG( $O$8 ))</f>
        <v>3.2450000000000001</v>
      </c>
      <c r="P111" s="4">
        <f>ROUND( $P$110 + $P$6, $P$7 - LOG( $P$8 ))</f>
        <v>4.5110000000000001</v>
      </c>
      <c r="Q111" s="4">
        <f>ROUND( $Q$110 + $Q$6, $Q$7 - LOG( $Q$8 ))</f>
        <v>1.756</v>
      </c>
      <c r="R111" s="4">
        <f>ROUND( $R$110 + $R$6, $R$7 - LOG( $R$8 ))</f>
        <v>34500</v>
      </c>
      <c r="S111" s="4">
        <f>ROUND( $S$110 + $S$6, $S$7 - LOG( $S$8 ))</f>
        <v>42600</v>
      </c>
      <c r="T111" s="4">
        <f>ROUND( $T$110 + $T$6, $T$7 - LOG( $T$8 ))</f>
        <v>48000</v>
      </c>
      <c r="U111" s="4">
        <f>ROUND( $U$110 + $U$6, $U$7 - LOG( $U$8 ))</f>
        <v>55000</v>
      </c>
      <c r="V111" s="4">
        <f>ROUND( $V$110 + $V$6, $V$7 - LOG( $V$8 ))</f>
        <v>34700</v>
      </c>
      <c r="W111" s="4">
        <f>ROUND( $W$110 + $W$6, $W$7 - LOG( $W$8 ))</f>
        <v>43000</v>
      </c>
      <c r="X111" s="4">
        <f>ROUND( $X$110 + $X$6, $X$7 - LOG( $X$8 ))</f>
        <v>49000</v>
      </c>
      <c r="Y111" s="4">
        <f>ROUND( $Y$110 + $Y$6, $Y$7 - LOG( $Y$8 ))</f>
        <v>57500</v>
      </c>
      <c r="Z111" s="4">
        <f>ROUND( $Z$110 + $Z$6, $Z$7 - LOG( $Z$8 ))</f>
        <v>132</v>
      </c>
      <c r="AA111" s="4">
        <f>ROUND( $AA$110 + $AA$6, $AA$7 - LOG( $AA$8 ))</f>
        <v>52</v>
      </c>
      <c r="AB111" s="4">
        <f>ROUND( $AB$110 + $AB$6, $AB$7 - LOG( $AB$8 ))</f>
        <v>172</v>
      </c>
      <c r="AC111" s="4">
        <f>ROUND( $AC$110 + $AC$6, $AC$7 - LOG( $AC$8 ))</f>
        <v>82</v>
      </c>
      <c r="AD111" s="4">
        <f>ROUND( $AD$110 + $AD$6, $AD$7 - LOG( $AD$8 ))</f>
        <v>2200</v>
      </c>
      <c r="AE111" s="4">
        <f>ROUND( $AE$110 + $AE$6, $AE$7 - LOG( $AE$8 ))</f>
        <v>1009</v>
      </c>
      <c r="AF111" s="4">
        <f>ROUND( $AF$110 + $AF$6, $AF$7 - LOG( $AF$8 ))</f>
        <v>2000</v>
      </c>
      <c r="AG111" s="4">
        <f>ROUND( $AG$110 + $AG$6, $AG$7 - LOG( $AG$8 ))</f>
        <v>400</v>
      </c>
      <c r="AH111" s="4">
        <f>ROUND( $AH$110 + $AH$6, $AH$7 - LOG( $AH$8 ))</f>
        <v>201.6</v>
      </c>
      <c r="AI111" s="4">
        <f>ROUND( $AI$110 + $AI$6, $AI$7 - LOG( $AI$8 ))</f>
        <v>219</v>
      </c>
      <c r="AJ111" s="4">
        <f>ROUND( $AJ$110 + $AJ$6, $AJ$7 - LOG( $AJ$8 ))</f>
        <v>171</v>
      </c>
      <c r="AK111" s="4">
        <f>ROUND( $AK$110 + $AK$6, $AK$7 - LOG( $AK$8 ))</f>
        <v>62.3</v>
      </c>
      <c r="AL111" s="4">
        <f>ROUND( $AL$110 + $AL$6, $AL$7 - LOG( $AL$8 ))</f>
        <v>6600</v>
      </c>
      <c r="AM111" s="4">
        <f>ROUND( $AM$110 + $AM$6, $AM$7 - LOG( $AM$8 ))</f>
        <v>3090</v>
      </c>
      <c r="AN111" s="4">
        <f>ROUND( $AN$110 + $AN$6, $AN$7 - LOG( $AN$8 ))</f>
        <v>1400</v>
      </c>
      <c r="AO111" s="4">
        <f>ROUND( $AO$110 + $AO$6, $AO$7 - LOG( $AO$8 ))</f>
        <v>300</v>
      </c>
    </row>
    <row r="112" spans="2:41" x14ac:dyDescent="0.25">
      <c r="B112" s="4">
        <f>ROUND( $B$111 + $B$6, $B$7 - LOG( $B$8 ))</f>
        <v>23618</v>
      </c>
      <c r="C112" s="4">
        <f>ROUND( $C$111 + $C$6, $C$7 - LOG( $C$8 ))</f>
        <v>11408</v>
      </c>
      <c r="D112" s="4">
        <f>ROUND( $D$111 + $D$6, $D$7 - LOG( $D$8 ))</f>
        <v>15634</v>
      </c>
      <c r="E112" s="4">
        <f>ROUND( $E$111 + $E$6, $E$7 - LOG( $E$8 ))</f>
        <v>6933</v>
      </c>
      <c r="F112" s="4">
        <f>ROUND( $F$111 + $F$6, $F$7 - LOG( $F$8 ))</f>
        <v>0</v>
      </c>
      <c r="G112" s="4">
        <f>ROUND( $G$111 + $G$6, $G$7 - LOG( $G$8 ))</f>
        <v>0</v>
      </c>
      <c r="H112" s="4">
        <f>ROUND( $H$111 + $H$6, $H$7 - LOG( $H$8 ))</f>
        <v>0</v>
      </c>
      <c r="I112" s="4">
        <f>ROUND( $I$111 + $I$6, $I$7 - LOG( $I$8 ))</f>
        <v>0</v>
      </c>
      <c r="J112" s="4">
        <f>ROUND( $J$111 + $J$6, $J$7 - LOG( $J$8 ))</f>
        <v>232.3</v>
      </c>
      <c r="K112" s="4">
        <f>ROUND( $K$111 + $K$6, $K$7 - LOG( $K$8 ))</f>
        <v>215.1</v>
      </c>
      <c r="L112" s="4">
        <f>ROUND( $L$111 + $L$6, $L$7 - LOG( $L$8 ))</f>
        <v>121.2</v>
      </c>
      <c r="M112" s="4">
        <f>ROUND( $M$111 + $M$6, $M$7 - LOG( $M$8 ))</f>
        <v>50.5</v>
      </c>
      <c r="N112" s="4">
        <f>ROUND( $N$111 + $N$6, $N$7 - LOG( $N$8 ))</f>
        <v>6.2809999999999997</v>
      </c>
      <c r="O112" s="4">
        <f>ROUND( $O$111 + $O$6, $O$7 - LOG( $O$8 ))</f>
        <v>3.27</v>
      </c>
      <c r="P112" s="4">
        <f>ROUND( $P$111 + $P$6, $P$7 - LOG( $P$8 ))</f>
        <v>4.55</v>
      </c>
      <c r="Q112" s="4">
        <f>ROUND( $Q$111 + $Q$6, $Q$7 - LOG( $Q$8 ))</f>
        <v>1.7644</v>
      </c>
      <c r="R112" s="4">
        <f>ROUND( $R$111 + $R$6, $R$7 - LOG( $R$8 ))</f>
        <v>34845</v>
      </c>
      <c r="S112" s="4">
        <f>ROUND( $S$111 + $S$6, $S$7 - LOG( $S$8 ))</f>
        <v>43020</v>
      </c>
      <c r="T112" s="4">
        <f>ROUND( $T$111 + $T$6, $T$7 - LOG( $T$8 ))</f>
        <v>48480</v>
      </c>
      <c r="U112" s="4">
        <f>ROUND( $U$111 + $U$6, $U$7 - LOG( $U$8 ))</f>
        <v>55550</v>
      </c>
      <c r="V112" s="4">
        <f>ROUND( $V$111 + $V$6, $V$7 - LOG( $V$8 ))</f>
        <v>35045</v>
      </c>
      <c r="W112" s="4">
        <f>ROUND( $W$111 + $W$6, $W$7 - LOG( $W$8 ))</f>
        <v>43420</v>
      </c>
      <c r="X112" s="4">
        <f>ROUND( $X$111 + $X$6, $X$7 - LOG( $X$8 ))</f>
        <v>49480</v>
      </c>
      <c r="Y112" s="4">
        <f>ROUND( $Y$111 + $Y$6, $Y$7 - LOG( $Y$8 ))</f>
        <v>58050</v>
      </c>
      <c r="Z112" s="4">
        <f>ROUND( $Z$111 + $Z$6, $Z$7 - LOG( $Z$8 ))</f>
        <v>133.30000000000001</v>
      </c>
      <c r="AA112" s="4">
        <f>ROUND( $AA$111 + $AA$6, $AA$7 - LOG( $AA$8 ))</f>
        <v>52.5</v>
      </c>
      <c r="AB112" s="4">
        <f>ROUND( $AB$111 + $AB$6, $AB$7 - LOG( $AB$8 ))</f>
        <v>173.7</v>
      </c>
      <c r="AC112" s="4">
        <f>ROUND( $AC$111 + $AC$6, $AC$7 - LOG( $AC$8 ))</f>
        <v>82.8</v>
      </c>
      <c r="AD112" s="4">
        <f>ROUND( $AD$111 + $AD$6, $AD$7 - LOG( $AD$8 ))</f>
        <v>2222</v>
      </c>
      <c r="AE112" s="4">
        <f>ROUND( $AE$111 + $AE$6, $AE$7 - LOG( $AE$8 ))</f>
        <v>1019</v>
      </c>
      <c r="AF112" s="4">
        <f>ROUND( $AF$111 + $AF$6, $AF$7 - LOG( $AF$8 ))</f>
        <v>2020</v>
      </c>
      <c r="AG112" s="4">
        <f>ROUND( $AG$111 + $AG$6, $AG$7 - LOG( $AG$8 ))</f>
        <v>404</v>
      </c>
      <c r="AH112" s="4">
        <f>ROUND( $AH$111 + $AH$6, $AH$7 - LOG( $AH$8 ))</f>
        <v>203.4</v>
      </c>
      <c r="AI112" s="4">
        <f>ROUND( $AI$111 + $AI$6, $AI$7 - LOG( $AI$8 ))</f>
        <v>221.2</v>
      </c>
      <c r="AJ112" s="4">
        <f>ROUND( $AJ$111 + $AJ$6, $AJ$7 - LOG( $AJ$8 ))</f>
        <v>172.7</v>
      </c>
      <c r="AK112" s="4">
        <f>ROUND( $AK$111 + $AK$6, $AK$7 - LOG( $AK$8 ))</f>
        <v>62.9</v>
      </c>
      <c r="AL112" s="4">
        <f>ROUND( $AL$111 + $AL$6, $AL$7 - LOG( $AL$8 ))</f>
        <v>6666</v>
      </c>
      <c r="AM112" s="4">
        <f>ROUND( $AM$111 + $AM$6, $AM$7 - LOG( $AM$8 ))</f>
        <v>3121</v>
      </c>
      <c r="AN112" s="4">
        <f>ROUND( $AN$111 + $AN$6, $AN$7 - LOG( $AN$8 ))</f>
        <v>1414</v>
      </c>
      <c r="AO112" s="4">
        <f>ROUND( $AO$111 + $AO$6, $AO$7 - LOG( $AO$8 ))</f>
        <v>303</v>
      </c>
    </row>
    <row r="113" spans="2:41" x14ac:dyDescent="0.25">
      <c r="B113">
        <f>ROUND( $B$112 + $B$6, $B$7 - LOG( $B$8 ))</f>
        <v>23836</v>
      </c>
      <c r="C113">
        <f>ROUND( $C$112 + $C$6, $C$7 - LOG( $C$8 ))</f>
        <v>11495</v>
      </c>
      <c r="D113">
        <f>ROUND( $D$112 + $D$6, $D$7 - LOG( $D$8 ))</f>
        <v>15768</v>
      </c>
      <c r="E113">
        <f>ROUND( $E$112 + $E$6, $E$7 - LOG( $E$8 ))</f>
        <v>6966</v>
      </c>
      <c r="F113">
        <f>ROUND( $F$112 + $F$6, $F$7 - LOG( $F$8 ))</f>
        <v>0</v>
      </c>
      <c r="G113">
        <f>ROUND( $G$112 + $G$6, $G$7 - LOG( $G$8 ))</f>
        <v>0</v>
      </c>
      <c r="H113">
        <f>ROUND( $H$112 + $H$6, $H$7 - LOG( $H$8 ))</f>
        <v>0</v>
      </c>
      <c r="I113">
        <f>ROUND( $I$112 + $I$6, $I$7 - LOG( $I$8 ))</f>
        <v>0</v>
      </c>
      <c r="J113">
        <f>ROUND( $J$112 + $J$6, $J$7 - LOG( $J$8 ))</f>
        <v>234.6</v>
      </c>
      <c r="K113">
        <f>ROUND( $K$112 + $K$6, $K$7 - LOG( $K$8 ))</f>
        <v>217.2</v>
      </c>
      <c r="L113">
        <f>ROUND( $L$112 + $L$6, $L$7 - LOG( $L$8 ))</f>
        <v>122.4</v>
      </c>
      <c r="M113">
        <f>ROUND( $M$112 + $M$6, $M$7 - LOG( $M$8 ))</f>
        <v>51</v>
      </c>
      <c r="N113">
        <f>ROUND( $N$112 + $N$6, $N$7 - LOG( $N$8 ))</f>
        <v>6.3390000000000004</v>
      </c>
      <c r="O113">
        <f>ROUND( $O$112 + $O$6, $O$7 - LOG( $O$8 ))</f>
        <v>3.2949999999999999</v>
      </c>
      <c r="P113">
        <f>ROUND( $P$112 + $P$6, $P$7 - LOG( $P$8 ))</f>
        <v>4.5890000000000004</v>
      </c>
      <c r="Q113">
        <f>ROUND( $Q$112 + $Q$6, $Q$7 - LOG( $Q$8 ))</f>
        <v>1.7727999999999999</v>
      </c>
      <c r="R113">
        <f>ROUND( $R$112 + $R$6, $R$7 - LOG( $R$8 ))</f>
        <v>35190</v>
      </c>
      <c r="S113">
        <f>ROUND( $S$112 + $S$6, $S$7 - LOG( $S$8 ))</f>
        <v>43440</v>
      </c>
      <c r="T113">
        <f>ROUND( $T$112 + $T$6, $T$7 - LOG( $T$8 ))</f>
        <v>48960</v>
      </c>
      <c r="U113">
        <f>ROUND( $U$112 + $U$6, $U$7 - LOG( $U$8 ))</f>
        <v>56100</v>
      </c>
      <c r="V113">
        <f>ROUND( $V$112 + $V$6, $V$7 - LOG( $V$8 ))</f>
        <v>35390</v>
      </c>
      <c r="W113">
        <f>ROUND( $W$112 + $W$6, $W$7 - LOG( $W$8 ))</f>
        <v>43840</v>
      </c>
      <c r="X113">
        <f>ROUND( $X$112 + $X$6, $X$7 - LOG( $X$8 ))</f>
        <v>49960</v>
      </c>
      <c r="Y113">
        <f>ROUND( $Y$112 + $Y$6, $Y$7 - LOG( $Y$8 ))</f>
        <v>58600</v>
      </c>
      <c r="Z113">
        <f>ROUND( $Z$112 + $Z$6, $Z$7 - LOG( $Z$8 ))</f>
        <v>134.6</v>
      </c>
      <c r="AA113">
        <f>ROUND( $AA$112 + $AA$6, $AA$7 - LOG( $AA$8 ))</f>
        <v>53</v>
      </c>
      <c r="AB113">
        <f>ROUND( $AB$112 + $AB$6, $AB$7 - LOG( $AB$8 ))</f>
        <v>175.4</v>
      </c>
      <c r="AC113">
        <f>ROUND( $AC$112 + $AC$6, $AC$7 - LOG( $AC$8 ))</f>
        <v>83.6</v>
      </c>
      <c r="AD113">
        <f>ROUND( $AD$112 + $AD$6, $AD$7 - LOG( $AD$8 ))</f>
        <v>2244</v>
      </c>
      <c r="AE113">
        <f>ROUND( $AE$112 + $AE$6, $AE$7 - LOG( $AE$8 ))</f>
        <v>1029</v>
      </c>
      <c r="AF113">
        <f>ROUND( $AF$112 + $AF$6, $AF$7 - LOG( $AF$8 ))</f>
        <v>2040</v>
      </c>
      <c r="AG113">
        <f>ROUND( $AG$112 + $AG$6, $AG$7 - LOG( $AG$8 ))</f>
        <v>408</v>
      </c>
      <c r="AH113">
        <f>ROUND( $AH$112 + $AH$6, $AH$7 - LOG( $AH$8 ))</f>
        <v>205.2</v>
      </c>
      <c r="AI113">
        <f>ROUND( $AI$112 + $AI$6, $AI$7 - LOG( $AI$8 ))</f>
        <v>223.4</v>
      </c>
      <c r="AJ113">
        <f>ROUND( $AJ$112 + $AJ$6, $AJ$7 - LOG( $AJ$8 ))</f>
        <v>174.4</v>
      </c>
      <c r="AK113">
        <f>ROUND( $AK$112 + $AK$6, $AK$7 - LOG( $AK$8 ))</f>
        <v>63.5</v>
      </c>
      <c r="AL113">
        <f>ROUND( $AL$112 + $AL$6, $AL$7 - LOG( $AL$8 ))</f>
        <v>6732</v>
      </c>
      <c r="AM113">
        <f>ROUND( $AM$112 + $AM$6, $AM$7 - LOG( $AM$8 ))</f>
        <v>3152</v>
      </c>
      <c r="AN113">
        <f>ROUND( $AN$112 + $AN$6, $AN$7 - LOG( $AN$8 ))</f>
        <v>1428</v>
      </c>
      <c r="AO113">
        <f>ROUND( $AO$112 + $AO$6, $AO$7 - LOG( $AO$8 ))</f>
        <v>306</v>
      </c>
    </row>
    <row r="114" spans="2:41" x14ac:dyDescent="0.25">
      <c r="B114" s="5">
        <f t="array" ref="B114:B215">FREQUENCY( Sys_1, PM_Sys_1_bins ) / COUNT( Sys_1 )</f>
        <v>6.2E-2</v>
      </c>
      <c r="C114" s="5">
        <f t="array" ref="C114:C215">FREQUENCY( Sys_2, PM_Sys_2_bins ) / COUNT( Sys_2 )</f>
        <v>2.4E-2</v>
      </c>
      <c r="D114" s="5">
        <f t="array" ref="D114:D215">FREQUENCY( Sys_3, PM_Sys_3_bins ) / COUNT( Sys_3 )</f>
        <v>0.21199999999999999</v>
      </c>
      <c r="E114" s="5">
        <f t="array" ref="E114:E215">FREQUENCY( Sys_4, PM_Sys_4_bins ) / COUNT( Sys_4 )</f>
        <v>0.36699999999999999</v>
      </c>
      <c r="F114" s="5">
        <f t="array" ref="F114:F215">FREQUENCY( System_1, PM_System_1_bins ) / COUNT( System_1 )</f>
        <v>1</v>
      </c>
      <c r="G114" s="5">
        <f t="array" ref="G114:G215">FREQUENCY( System_2, PM_System_2_bins ) / COUNT( System_2 )</f>
        <v>1</v>
      </c>
      <c r="H114" s="5">
        <f t="array" ref="H114:H215">FREQUENCY( System_3, PM_System_3_bins ) / COUNT( System_3 )</f>
        <v>1</v>
      </c>
      <c r="I114" s="5">
        <f t="array" ref="I114:I215">FREQUENCY( System_4, PM_System_4_bins ) / COUNT( System_4 )</f>
        <v>1</v>
      </c>
      <c r="J114" s="5">
        <f t="array" ref="J114:J215">FREQUENCY( Failures_S1, PM_Failures_S1_bins ) / COUNT( Failures_S1 )</f>
        <v>5.0000000000000001E-3</v>
      </c>
      <c r="K114" s="5">
        <f t="array" ref="K114:K215">FREQUENCY( Failures_S2, PM_Failures_S2_bins ) / COUNT( Failures_S2 )</f>
        <v>2.1999999999999999E-2</v>
      </c>
      <c r="L114" s="5">
        <f t="array" ref="L114:L215">FREQUENCY( Failures_S3, PM_Failures_S3_bins ) / COUNT( Failures_S3 )</f>
        <v>0.09</v>
      </c>
      <c r="M114" s="5">
        <f t="array" ref="M114:M215">FREQUENCY( Failures_S4, PM_Failures_S4_bins ) / COUNT( Failures_S4 )</f>
        <v>0.35499999999999998</v>
      </c>
      <c r="N114" s="5">
        <f t="array" ref="N114:N215">FREQUENCY( Availability_S1, PM_Availability_S1_bins ) / COUNT( Availability_S1 )</f>
        <v>7.0000000000000001E-3</v>
      </c>
      <c r="O114" s="5">
        <f t="array" ref="O114:O215">FREQUENCY( Availability_S2, PM_Availability_S2_bins ) / COUNT( Availability_S2 )</f>
        <v>7.0000000000000001E-3</v>
      </c>
      <c r="P114" s="5">
        <f t="array" ref="P114:P215">FREQUENCY( Availability_S3, PM_Availability_S3_bins ) / COUNT( Availability_S3 )</f>
        <v>1E-3</v>
      </c>
      <c r="Q114" s="5">
        <f t="array" ref="Q114:Q215">FREQUENCY( Availability_S4, PM_Availability_S4_bins ) / COUNT( Availability_S4 )</f>
        <v>4.0000000000000001E-3</v>
      </c>
      <c r="R114" s="5">
        <f t="array" ref="R114:R215">FREQUENCY( Repair_Cost_System_1, PM_Repair_Cost_System_1_bins ) / COUNT( Repair_Cost_System_1 )</f>
        <v>5.0000000000000001E-3</v>
      </c>
      <c r="S114" s="5">
        <f t="array" ref="S114:S215">FREQUENCY( Repair_Cost_System_2, PM_Repair_Cost_System_2_bins ) / COUNT( Repair_Cost_System_2 )</f>
        <v>2.1999999999999999E-2</v>
      </c>
      <c r="T114" s="5">
        <f t="array" ref="T114:T215">FREQUENCY( Repair_Cost_System_3, PM_Repair_Cost_System_3_bins ) / COUNT( Repair_Cost_System_3 )</f>
        <v>0.09</v>
      </c>
      <c r="U114" s="5">
        <f t="array" ref="U114:U215">FREQUENCY( Repair_Cost_System_4, PM_Repair_Cost_System_4_bins ) / COUNT( Repair_Cost_System_4 )</f>
        <v>0.35499999999999998</v>
      </c>
      <c r="V114" s="5">
        <f t="array" ref="V114:V215">FREQUENCY( LCC_System_1, PM_LCC_System_1_bins ) / COUNT( LCC_System_1 )</f>
        <v>5.0000000000000001E-3</v>
      </c>
      <c r="W114" s="5">
        <f t="array" ref="W114:W215">FREQUENCY( LCC_System_2, PM_LCC_System_2_bins ) / COUNT( LCC_System_2 )</f>
        <v>2.1999999999999999E-2</v>
      </c>
      <c r="X114" s="5">
        <f t="array" ref="X114:X215">FREQUENCY( LCC_System_3, PM_LCC_System_3_bins ) / COUNT( LCC_System_3 )</f>
        <v>0.09</v>
      </c>
      <c r="Y114" s="5">
        <f t="array" ref="Y114:Y215">FREQUENCY( LCC_System_4, PM_LCC_System_4_bins ) / COUNT( LCC_System_4 )</f>
        <v>0.35499999999999998</v>
      </c>
      <c r="Z114" s="5">
        <f t="array" ref="Z114:Z215">FREQUENCY( System_TTR1, PM_System_TTR1_bins ) / COUNT( System_TTR1 )</f>
        <v>0.247</v>
      </c>
      <c r="AA114" s="5">
        <f t="array" ref="AA114:AA215">FREQUENCY( System_TTR2, PM_System_TTR2_bins ) / COUNT( System_TTR2 )</f>
        <v>0.3</v>
      </c>
      <c r="AB114" s="5">
        <f t="array" ref="AB114:AB215">FREQUENCY( System_TTR3, PM_System_TTR3_bins ) / COUNT( System_TTR3 )</f>
        <v>2.5000000000000001E-2</v>
      </c>
      <c r="AC114" s="5">
        <f t="array" ref="AC114:AC215">FREQUENCY( System_TTR4, PM_System_TTR4_bins ) / COUNT( System_TTR4 )</f>
        <v>0.13200000000000001</v>
      </c>
      <c r="AD114" s="5">
        <f t="array" ref="AD114:AD215">FREQUENCY( Total_Repair_Time_S1, PM_Total_Repair_Time_S1_bins ) / COUNT( Total_Repair_Time_S1 )</f>
        <v>0.16700000000000001</v>
      </c>
      <c r="AE114" s="5">
        <f t="array" ref="AE114:AE215">FREQUENCY( Total_Repair_Time_S2, PM_Total_Repair_Time_S2_bins ) / COUNT( Total_Repair_Time_S2 )</f>
        <v>8.5999999999999993E-2</v>
      </c>
      <c r="AF114" s="5">
        <f t="array" ref="AF114:AF215">FREQUENCY( Total_Repair_Time_S3, PM_Total_Repair_Time_S3_bins ) / COUNT( Total_Repair_Time_S3 )</f>
        <v>0.19700000000000001</v>
      </c>
      <c r="AG114" s="5">
        <f t="array" ref="AG114:AG215">FREQUENCY( Total_Repair_Time_S4, PM_Total_Repair_Time_S4_bins ) / COUNT( Total_Repair_Time_S4 )</f>
        <v>0.47799999999999998</v>
      </c>
      <c r="AH114" s="5">
        <f t="array" ref="AH114:AH215">FREQUENCY( System_LDT1, PM_System_LDT1_bins ) / COUNT( System_LDT1 )</f>
        <v>1.2999999999999999E-2</v>
      </c>
      <c r="AI114" s="5">
        <f t="array" ref="AI114:AI215">FREQUENCY( System_LDT2, PM_System_LDT2_bins ) / COUNT( System_LDT2 )</f>
        <v>4.0000000000000001E-3</v>
      </c>
      <c r="AJ114" s="5">
        <f t="array" ref="AJ114:AJ215">FREQUENCY( System_LDT3, PM_System_LDT3_bins ) / COUNT( System_LDT3 )</f>
        <v>6.0000000000000001E-3</v>
      </c>
      <c r="AK114" s="5">
        <f t="array" ref="AK114:AK215">FREQUENCY( System_LDT4, PM_System_LDT4_bins ) / COUNT( System_LDT4 )</f>
        <v>1.9E-2</v>
      </c>
      <c r="AL114" s="5">
        <f t="array" ref="AL114:AL215">FREQUENCY( Total_LDT_System_1, PM_Total_LDT_System_1_bins ) / COUNT( Total_LDT_System_1 )</f>
        <v>4.0000000000000001E-3</v>
      </c>
      <c r="AM114" s="5">
        <f t="array" ref="AM114:AM215">FREQUENCY( Total_LDT_System_2, PM_Total_LDT_System_2_bins ) / COUNT( Total_LDT_System_2 )</f>
        <v>8.9999999999999993E-3</v>
      </c>
      <c r="AN114" s="5">
        <f t="array" ref="AN114:AN215">FREQUENCY( Total_LDT_System_3, PM_Total_LDT_System_3_bins ) / COUNT( Total_LDT_System_3 )</f>
        <v>0.13100000000000001</v>
      </c>
      <c r="AO114" s="5">
        <f t="array" ref="AO114:AO215">FREQUENCY( Total_LDT_System_4, PM_Total_LDT_System_4_bins ) / COUNT( Total_LDT_System_4 )</f>
        <v>0.36499999999999999</v>
      </c>
    </row>
    <row r="115" spans="2:41" x14ac:dyDescent="0.25">
      <c r="B115" s="5">
        <v>0.32200000000000001</v>
      </c>
      <c r="C115" s="5">
        <v>0.158</v>
      </c>
      <c r="D115" s="5">
        <v>0.32700000000000001</v>
      </c>
      <c r="E115" s="5">
        <v>0.32800000000000001</v>
      </c>
      <c r="F115" s="5">
        <v>0</v>
      </c>
      <c r="G115" s="5">
        <v>0</v>
      </c>
      <c r="H115" s="5">
        <v>0</v>
      </c>
      <c r="I115" s="5">
        <v>0</v>
      </c>
      <c r="J115" s="5">
        <v>2.8000000000000001E-2</v>
      </c>
      <c r="K115" s="5">
        <v>7.4999999999999997E-2</v>
      </c>
      <c r="L115" s="5">
        <v>0.14599999999999999</v>
      </c>
      <c r="M115" s="5">
        <v>0.36099999999999999</v>
      </c>
      <c r="N115" s="5">
        <v>1.2999999999999999E-2</v>
      </c>
      <c r="O115" s="5">
        <v>1.4999999999999999E-2</v>
      </c>
      <c r="P115" s="5">
        <v>2E-3</v>
      </c>
      <c r="Q115" s="5">
        <v>5.0000000000000001E-3</v>
      </c>
      <c r="R115" s="5">
        <v>2.8000000000000001E-2</v>
      </c>
      <c r="S115" s="5">
        <v>7.4999999999999997E-2</v>
      </c>
      <c r="T115" s="5">
        <v>0.14599999999999999</v>
      </c>
      <c r="U115" s="5">
        <v>0.36099999999999999</v>
      </c>
      <c r="V115" s="5">
        <v>2.8000000000000001E-2</v>
      </c>
      <c r="W115" s="5">
        <v>7.4999999999999997E-2</v>
      </c>
      <c r="X115" s="5">
        <v>0.14599999999999999</v>
      </c>
      <c r="Y115" s="5">
        <v>0.36099999999999999</v>
      </c>
      <c r="Z115" s="5">
        <v>0.17799999999999999</v>
      </c>
      <c r="AA115" s="5">
        <v>0.192</v>
      </c>
      <c r="AB115" s="5">
        <v>4.1000000000000002E-2</v>
      </c>
      <c r="AC115" s="5">
        <v>0.112</v>
      </c>
      <c r="AD115" s="5">
        <v>0.28100000000000003</v>
      </c>
      <c r="AE115" s="5">
        <v>0.27100000000000002</v>
      </c>
      <c r="AF115" s="5">
        <v>0.35599999999999998</v>
      </c>
      <c r="AG115" s="5">
        <v>0.29199999999999998</v>
      </c>
      <c r="AH115" s="5">
        <v>5.0999999999999997E-2</v>
      </c>
      <c r="AI115" s="5">
        <v>1.2E-2</v>
      </c>
      <c r="AJ115" s="5">
        <v>3.1E-2</v>
      </c>
      <c r="AK115" s="5">
        <v>4.8000000000000001E-2</v>
      </c>
      <c r="AL115" s="5">
        <v>2.9000000000000001E-2</v>
      </c>
      <c r="AM115" s="5">
        <v>0.06</v>
      </c>
      <c r="AN115" s="5">
        <v>0.21</v>
      </c>
      <c r="AO115" s="5">
        <v>0.30599999999999999</v>
      </c>
    </row>
    <row r="116" spans="2:41" x14ac:dyDescent="0.25">
      <c r="B116" s="5">
        <v>0.33</v>
      </c>
      <c r="C116" s="5">
        <v>0.27600000000000002</v>
      </c>
      <c r="D116" s="5">
        <v>0.26100000000000001</v>
      </c>
      <c r="E116" s="5">
        <v>0.109</v>
      </c>
      <c r="F116" s="5">
        <v>0</v>
      </c>
      <c r="G116" s="5">
        <v>0</v>
      </c>
      <c r="H116" s="5">
        <v>0</v>
      </c>
      <c r="I116" s="5">
        <v>0</v>
      </c>
      <c r="J116" s="5">
        <v>0.11700000000000001</v>
      </c>
      <c r="K116" s="5">
        <v>0.16500000000000001</v>
      </c>
      <c r="L116" s="5">
        <v>0.19</v>
      </c>
      <c r="M116" s="5">
        <v>0</v>
      </c>
      <c r="N116" s="5">
        <v>0.02</v>
      </c>
      <c r="O116" s="5">
        <v>4.2000000000000003E-2</v>
      </c>
      <c r="P116" s="5">
        <v>1.2E-2</v>
      </c>
      <c r="Q116" s="5">
        <v>3.0000000000000001E-3</v>
      </c>
      <c r="R116" s="5">
        <v>0.11700000000000001</v>
      </c>
      <c r="S116" s="5">
        <v>0.16500000000000001</v>
      </c>
      <c r="T116" s="5">
        <v>0.19</v>
      </c>
      <c r="U116" s="5">
        <v>0</v>
      </c>
      <c r="V116" s="5">
        <v>0.11700000000000001</v>
      </c>
      <c r="W116" s="5">
        <v>0.16500000000000001</v>
      </c>
      <c r="X116" s="5">
        <v>0.19</v>
      </c>
      <c r="Y116" s="5">
        <v>0</v>
      </c>
      <c r="Z116" s="5">
        <v>0.17100000000000001</v>
      </c>
      <c r="AA116" s="5">
        <v>0.182</v>
      </c>
      <c r="AB116" s="5">
        <v>8.2000000000000003E-2</v>
      </c>
      <c r="AC116" s="5">
        <v>0.14199999999999999</v>
      </c>
      <c r="AD116" s="5">
        <v>0.254</v>
      </c>
      <c r="AE116" s="5">
        <v>0.24</v>
      </c>
      <c r="AF116" s="5">
        <v>0.25</v>
      </c>
      <c r="AG116" s="5">
        <v>0.10199999999999999</v>
      </c>
      <c r="AH116" s="5">
        <v>9.4E-2</v>
      </c>
      <c r="AI116" s="5">
        <v>6.7000000000000004E-2</v>
      </c>
      <c r="AJ116" s="5">
        <v>6.6000000000000003E-2</v>
      </c>
      <c r="AK116" s="5">
        <v>0.114</v>
      </c>
      <c r="AL116" s="5">
        <v>0.13</v>
      </c>
      <c r="AM116" s="5">
        <v>0.19600000000000001</v>
      </c>
      <c r="AN116" s="5">
        <v>0.252</v>
      </c>
      <c r="AO116" s="5">
        <v>0.107</v>
      </c>
    </row>
    <row r="117" spans="2:41" x14ac:dyDescent="0.25">
      <c r="B117" s="5">
        <v>0.17399999999999999</v>
      </c>
      <c r="C117" s="5">
        <v>0.22900000000000001</v>
      </c>
      <c r="D117" s="5">
        <v>0.124</v>
      </c>
      <c r="E117" s="5">
        <v>0.105</v>
      </c>
      <c r="F117" s="5">
        <v>0</v>
      </c>
      <c r="G117" s="5">
        <v>0</v>
      </c>
      <c r="H117" s="5">
        <v>0</v>
      </c>
      <c r="I117" s="5">
        <v>0</v>
      </c>
      <c r="J117" s="5">
        <v>0.30399999999999999</v>
      </c>
      <c r="K117" s="5">
        <v>0.21199999999999999</v>
      </c>
      <c r="L117" s="5">
        <v>0.17699999999999999</v>
      </c>
      <c r="M117" s="5">
        <v>0.20100000000000001</v>
      </c>
      <c r="N117" s="5">
        <v>8.6999999999999994E-2</v>
      </c>
      <c r="O117" s="5">
        <v>6.4000000000000001E-2</v>
      </c>
      <c r="P117" s="5">
        <v>2.5000000000000001E-2</v>
      </c>
      <c r="Q117" s="5">
        <v>7.0000000000000001E-3</v>
      </c>
      <c r="R117" s="5">
        <v>0.30399999999999999</v>
      </c>
      <c r="S117" s="5">
        <v>0.21199999999999999</v>
      </c>
      <c r="T117" s="5">
        <v>0.17699999999999999</v>
      </c>
      <c r="U117" s="5">
        <v>0.20100000000000001</v>
      </c>
      <c r="V117" s="5">
        <v>0.30399999999999999</v>
      </c>
      <c r="W117" s="5">
        <v>0.21199999999999999</v>
      </c>
      <c r="X117" s="5">
        <v>0.17699999999999999</v>
      </c>
      <c r="Y117" s="5">
        <v>0.20100000000000001</v>
      </c>
      <c r="Z117" s="5">
        <v>0.16</v>
      </c>
      <c r="AA117" s="5">
        <v>0.152</v>
      </c>
      <c r="AB117" s="5">
        <v>0.16500000000000001</v>
      </c>
      <c r="AC117" s="5">
        <v>0.14899999999999999</v>
      </c>
      <c r="AD117" s="5">
        <v>0.14399999999999999</v>
      </c>
      <c r="AE117" s="5">
        <v>0.20100000000000001</v>
      </c>
      <c r="AF117" s="5">
        <v>0.13600000000000001</v>
      </c>
      <c r="AG117" s="5">
        <v>7.4999999999999997E-2</v>
      </c>
      <c r="AH117" s="5">
        <v>0.17499999999999999</v>
      </c>
      <c r="AI117" s="5">
        <v>0.14799999999999999</v>
      </c>
      <c r="AJ117" s="5">
        <v>0.13100000000000001</v>
      </c>
      <c r="AK117" s="5">
        <v>0.19500000000000001</v>
      </c>
      <c r="AL117" s="5">
        <v>0.22</v>
      </c>
      <c r="AM117" s="5">
        <v>0.247</v>
      </c>
      <c r="AN117" s="5">
        <v>0.16300000000000001</v>
      </c>
      <c r="AO117" s="5">
        <v>0.11600000000000001</v>
      </c>
    </row>
    <row r="118" spans="2:41" x14ac:dyDescent="0.25">
      <c r="B118" s="5">
        <v>7.4999999999999997E-2</v>
      </c>
      <c r="C118" s="5">
        <v>0.152</v>
      </c>
      <c r="D118" s="5">
        <v>4.2999999999999997E-2</v>
      </c>
      <c r="E118" s="5">
        <v>4.8000000000000001E-2</v>
      </c>
      <c r="F118" s="5">
        <v>0</v>
      </c>
      <c r="G118" s="5">
        <v>0</v>
      </c>
      <c r="H118" s="5">
        <v>0</v>
      </c>
      <c r="I118" s="5">
        <v>0</v>
      </c>
      <c r="J118" s="5">
        <v>0.23599999999999999</v>
      </c>
      <c r="K118" s="5">
        <v>0.20399999999999999</v>
      </c>
      <c r="L118" s="5">
        <v>0.29399999999999998</v>
      </c>
      <c r="M118" s="5">
        <v>0</v>
      </c>
      <c r="N118" s="5">
        <v>0.17599999999999999</v>
      </c>
      <c r="O118" s="5">
        <v>0.153</v>
      </c>
      <c r="P118" s="5">
        <v>5.5E-2</v>
      </c>
      <c r="Q118" s="5">
        <v>2.9000000000000001E-2</v>
      </c>
      <c r="R118" s="5">
        <v>0.23599999999999999</v>
      </c>
      <c r="S118" s="5">
        <v>0.20399999999999999</v>
      </c>
      <c r="T118" s="5">
        <v>0.29399999999999998</v>
      </c>
      <c r="U118" s="5">
        <v>0</v>
      </c>
      <c r="V118" s="5">
        <v>0.23599999999999999</v>
      </c>
      <c r="W118" s="5">
        <v>0.20399999999999999</v>
      </c>
      <c r="X118" s="5">
        <v>0.29399999999999998</v>
      </c>
      <c r="Y118" s="5">
        <v>0</v>
      </c>
      <c r="Z118" s="5">
        <v>0.11600000000000001</v>
      </c>
      <c r="AA118" s="5">
        <v>9.6000000000000002E-2</v>
      </c>
      <c r="AB118" s="5">
        <v>0.23599999999999999</v>
      </c>
      <c r="AC118" s="5">
        <v>0.155</v>
      </c>
      <c r="AD118" s="5">
        <v>0.10299999999999999</v>
      </c>
      <c r="AE118" s="5">
        <v>0.10199999999999999</v>
      </c>
      <c r="AF118" s="5">
        <v>4.1000000000000002E-2</v>
      </c>
      <c r="AG118" s="5">
        <v>3.2000000000000001E-2</v>
      </c>
      <c r="AH118" s="5">
        <v>0.23400000000000001</v>
      </c>
      <c r="AI118" s="5">
        <v>0.28799999999999998</v>
      </c>
      <c r="AJ118" s="5">
        <v>0.215</v>
      </c>
      <c r="AK118" s="5">
        <v>0.26100000000000001</v>
      </c>
      <c r="AL118" s="5">
        <v>0.251</v>
      </c>
      <c r="AM118" s="5">
        <v>0.217</v>
      </c>
      <c r="AN118" s="5">
        <v>0.127</v>
      </c>
      <c r="AO118" s="5">
        <v>5.7000000000000002E-2</v>
      </c>
    </row>
    <row r="119" spans="2:41" x14ac:dyDescent="0.25">
      <c r="B119" s="5">
        <v>1.7000000000000001E-2</v>
      </c>
      <c r="C119" s="5">
        <v>8.7999999999999995E-2</v>
      </c>
      <c r="D119" s="5">
        <v>1.9E-2</v>
      </c>
      <c r="E119" s="5">
        <v>2.7E-2</v>
      </c>
      <c r="F119" s="5">
        <v>0</v>
      </c>
      <c r="G119" s="5">
        <v>0</v>
      </c>
      <c r="H119" s="5">
        <v>0</v>
      </c>
      <c r="I119" s="5">
        <v>0</v>
      </c>
      <c r="J119" s="5">
        <v>0.183</v>
      </c>
      <c r="K119" s="5">
        <v>0.17699999999999999</v>
      </c>
      <c r="L119" s="5">
        <v>5.8000000000000003E-2</v>
      </c>
      <c r="M119" s="5">
        <v>6.3E-2</v>
      </c>
      <c r="N119" s="5">
        <v>0.248</v>
      </c>
      <c r="O119" s="5">
        <v>0.19600000000000001</v>
      </c>
      <c r="P119" s="5">
        <v>0.13600000000000001</v>
      </c>
      <c r="Q119" s="5">
        <v>5.3999999999999999E-2</v>
      </c>
      <c r="R119" s="5">
        <v>0.183</v>
      </c>
      <c r="S119" s="5">
        <v>0.17699999999999999</v>
      </c>
      <c r="T119" s="5">
        <v>5.8000000000000003E-2</v>
      </c>
      <c r="U119" s="5">
        <v>6.3E-2</v>
      </c>
      <c r="V119" s="5">
        <v>0.183</v>
      </c>
      <c r="W119" s="5">
        <v>0.17699999999999999</v>
      </c>
      <c r="X119" s="5">
        <v>5.8000000000000003E-2</v>
      </c>
      <c r="Y119" s="5">
        <v>6.3E-2</v>
      </c>
      <c r="Z119" s="5">
        <v>7.3999999999999996E-2</v>
      </c>
      <c r="AA119" s="5">
        <v>5.5E-2</v>
      </c>
      <c r="AB119" s="5">
        <v>0.20899999999999999</v>
      </c>
      <c r="AC119" s="5">
        <v>0.128</v>
      </c>
      <c r="AD119" s="5">
        <v>2.5999999999999999E-2</v>
      </c>
      <c r="AE119" s="5">
        <v>5.7000000000000002E-2</v>
      </c>
      <c r="AF119" s="5">
        <v>1.2999999999999999E-2</v>
      </c>
      <c r="AG119" s="5">
        <v>8.9999999999999993E-3</v>
      </c>
      <c r="AH119" s="5">
        <v>0.20799999999999999</v>
      </c>
      <c r="AI119" s="5">
        <v>0.25</v>
      </c>
      <c r="AJ119" s="5">
        <v>0.20300000000000001</v>
      </c>
      <c r="AK119" s="5">
        <v>0.19500000000000001</v>
      </c>
      <c r="AL119" s="5">
        <v>0.19500000000000001</v>
      </c>
      <c r="AM119" s="5">
        <v>0.13400000000000001</v>
      </c>
      <c r="AN119" s="5">
        <v>7.0999999999999994E-2</v>
      </c>
      <c r="AO119" s="5">
        <v>2.5000000000000001E-2</v>
      </c>
    </row>
    <row r="120" spans="2:41" x14ac:dyDescent="0.25">
      <c r="B120" s="5">
        <v>7.0000000000000001E-3</v>
      </c>
      <c r="C120" s="5">
        <v>3.9E-2</v>
      </c>
      <c r="D120" s="5">
        <v>8.9999999999999993E-3</v>
      </c>
      <c r="E120" s="5">
        <v>4.0000000000000001E-3</v>
      </c>
      <c r="F120" s="5">
        <v>0</v>
      </c>
      <c r="G120" s="5">
        <v>0</v>
      </c>
      <c r="H120" s="5">
        <v>0</v>
      </c>
      <c r="I120" s="5">
        <v>0</v>
      </c>
      <c r="J120" s="5">
        <v>9.6000000000000002E-2</v>
      </c>
      <c r="K120" s="5">
        <v>9.0999999999999998E-2</v>
      </c>
      <c r="L120" s="5">
        <v>3.5000000000000003E-2</v>
      </c>
      <c r="M120" s="5">
        <v>0</v>
      </c>
      <c r="N120" s="5">
        <v>0.252</v>
      </c>
      <c r="O120" s="5">
        <v>0.24299999999999999</v>
      </c>
      <c r="P120" s="5">
        <v>0.21299999999999999</v>
      </c>
      <c r="Q120" s="5">
        <v>0.114</v>
      </c>
      <c r="R120" s="5">
        <v>9.6000000000000002E-2</v>
      </c>
      <c r="S120" s="5">
        <v>9.0999999999999998E-2</v>
      </c>
      <c r="T120" s="5">
        <v>3.5000000000000003E-2</v>
      </c>
      <c r="U120" s="5">
        <v>0</v>
      </c>
      <c r="V120" s="5">
        <v>9.6000000000000002E-2</v>
      </c>
      <c r="W120" s="5">
        <v>9.0999999999999998E-2</v>
      </c>
      <c r="X120" s="5">
        <v>3.5000000000000003E-2</v>
      </c>
      <c r="Y120" s="5">
        <v>0</v>
      </c>
      <c r="Z120" s="5">
        <v>2.4E-2</v>
      </c>
      <c r="AA120" s="5">
        <v>1.6E-2</v>
      </c>
      <c r="AB120" s="5">
        <v>0.14000000000000001</v>
      </c>
      <c r="AC120" s="5">
        <v>9.0999999999999998E-2</v>
      </c>
      <c r="AD120" s="5">
        <v>1.0999999999999999E-2</v>
      </c>
      <c r="AE120" s="5">
        <v>3.1E-2</v>
      </c>
      <c r="AF120" s="5">
        <v>6.0000000000000001E-3</v>
      </c>
      <c r="AG120" s="5">
        <v>4.0000000000000001E-3</v>
      </c>
      <c r="AH120" s="5">
        <v>0.125</v>
      </c>
      <c r="AI120" s="5">
        <v>0.16300000000000001</v>
      </c>
      <c r="AJ120" s="5">
        <v>0.17399999999999999</v>
      </c>
      <c r="AK120" s="5">
        <v>0.11799999999999999</v>
      </c>
      <c r="AL120" s="5">
        <v>0.1</v>
      </c>
      <c r="AM120" s="5">
        <v>8.3000000000000004E-2</v>
      </c>
      <c r="AN120" s="5">
        <v>2.7E-2</v>
      </c>
      <c r="AO120" s="5">
        <v>1.2999999999999999E-2</v>
      </c>
    </row>
    <row r="121" spans="2:41" x14ac:dyDescent="0.25">
      <c r="B121" s="5">
        <v>6.0000000000000001E-3</v>
      </c>
      <c r="C121" s="5">
        <v>1.7000000000000001E-2</v>
      </c>
      <c r="D121" s="5">
        <v>3.0000000000000001E-3</v>
      </c>
      <c r="E121" s="5">
        <v>6.0000000000000001E-3</v>
      </c>
      <c r="F121" s="5">
        <v>0</v>
      </c>
      <c r="G121" s="5">
        <v>0</v>
      </c>
      <c r="H121" s="5">
        <v>0</v>
      </c>
      <c r="I121" s="5">
        <v>0</v>
      </c>
      <c r="J121" s="5">
        <v>2.4E-2</v>
      </c>
      <c r="K121" s="5">
        <v>4.1000000000000002E-2</v>
      </c>
      <c r="L121" s="5">
        <v>5.0000000000000001E-3</v>
      </c>
      <c r="M121" s="5">
        <v>1.7999999999999999E-2</v>
      </c>
      <c r="N121" s="5">
        <v>0.153</v>
      </c>
      <c r="O121" s="5">
        <v>0.20399999999999999</v>
      </c>
      <c r="P121" s="5">
        <v>0.24199999999999999</v>
      </c>
      <c r="Q121" s="5">
        <v>0.124</v>
      </c>
      <c r="R121" s="5">
        <v>2.4E-2</v>
      </c>
      <c r="S121" s="5">
        <v>4.1000000000000002E-2</v>
      </c>
      <c r="T121" s="5">
        <v>5.0000000000000001E-3</v>
      </c>
      <c r="U121" s="5">
        <v>1.7999999999999999E-2</v>
      </c>
      <c r="V121" s="5">
        <v>2.4E-2</v>
      </c>
      <c r="W121" s="5">
        <v>4.1000000000000002E-2</v>
      </c>
      <c r="X121" s="5">
        <v>5.0000000000000001E-3</v>
      </c>
      <c r="Y121" s="5">
        <v>1.7999999999999999E-2</v>
      </c>
      <c r="Z121" s="5">
        <v>1.7000000000000001E-2</v>
      </c>
      <c r="AA121" s="5">
        <v>5.0000000000000001E-3</v>
      </c>
      <c r="AB121" s="5">
        <v>7.2999999999999995E-2</v>
      </c>
      <c r="AC121" s="5">
        <v>0.05</v>
      </c>
      <c r="AD121" s="5">
        <v>0.01</v>
      </c>
      <c r="AE121" s="5">
        <v>6.0000000000000001E-3</v>
      </c>
      <c r="AF121" s="5">
        <v>0</v>
      </c>
      <c r="AG121" s="5">
        <v>6.0000000000000001E-3</v>
      </c>
      <c r="AH121" s="5">
        <v>7.3999999999999996E-2</v>
      </c>
      <c r="AI121" s="5">
        <v>5.8000000000000003E-2</v>
      </c>
      <c r="AJ121" s="5">
        <v>0.106</v>
      </c>
      <c r="AK121" s="5">
        <v>3.5999999999999997E-2</v>
      </c>
      <c r="AL121" s="5">
        <v>4.4999999999999998E-2</v>
      </c>
      <c r="AM121" s="5">
        <v>3.2000000000000001E-2</v>
      </c>
      <c r="AN121" s="5">
        <v>1.0999999999999999E-2</v>
      </c>
      <c r="AO121" s="5">
        <v>4.0000000000000001E-3</v>
      </c>
    </row>
    <row r="122" spans="2:41" x14ac:dyDescent="0.25">
      <c r="B122" s="5">
        <v>5.0000000000000001E-3</v>
      </c>
      <c r="C122" s="5">
        <v>1.2999999999999999E-2</v>
      </c>
      <c r="D122" s="5">
        <v>1E-3</v>
      </c>
      <c r="E122" s="5">
        <v>2E-3</v>
      </c>
      <c r="F122" s="5">
        <v>0</v>
      </c>
      <c r="G122" s="5">
        <v>0</v>
      </c>
      <c r="H122" s="5">
        <v>0</v>
      </c>
      <c r="I122" s="5">
        <v>0</v>
      </c>
      <c r="J122" s="5">
        <v>6.0000000000000001E-3</v>
      </c>
      <c r="K122" s="5">
        <v>7.0000000000000001E-3</v>
      </c>
      <c r="L122" s="5">
        <v>4.0000000000000001E-3</v>
      </c>
      <c r="M122" s="5">
        <v>0</v>
      </c>
      <c r="N122" s="5">
        <v>0.04</v>
      </c>
      <c r="O122" s="5">
        <v>6.6000000000000003E-2</v>
      </c>
      <c r="P122" s="5">
        <v>0.21199999999999999</v>
      </c>
      <c r="Q122" s="5">
        <v>0.29799999999999999</v>
      </c>
      <c r="R122" s="5">
        <v>6.0000000000000001E-3</v>
      </c>
      <c r="S122" s="5">
        <v>7.0000000000000001E-3</v>
      </c>
      <c r="T122" s="5">
        <v>4.0000000000000001E-3</v>
      </c>
      <c r="U122" s="5">
        <v>0</v>
      </c>
      <c r="V122" s="5">
        <v>6.0000000000000001E-3</v>
      </c>
      <c r="W122" s="5">
        <v>7.0000000000000001E-3</v>
      </c>
      <c r="X122" s="5">
        <v>4.0000000000000001E-3</v>
      </c>
      <c r="Y122" s="5">
        <v>0</v>
      </c>
      <c r="Z122" s="5">
        <v>8.0000000000000002E-3</v>
      </c>
      <c r="AA122" s="5">
        <v>1E-3</v>
      </c>
      <c r="AB122" s="5">
        <v>2.3E-2</v>
      </c>
      <c r="AC122" s="5">
        <v>2.7E-2</v>
      </c>
      <c r="AD122" s="5">
        <v>2E-3</v>
      </c>
      <c r="AE122" s="5">
        <v>3.0000000000000001E-3</v>
      </c>
      <c r="AF122" s="5">
        <v>0</v>
      </c>
      <c r="AG122" s="5">
        <v>2E-3</v>
      </c>
      <c r="AH122" s="5">
        <v>2.1999999999999999E-2</v>
      </c>
      <c r="AI122" s="5">
        <v>8.9999999999999993E-3</v>
      </c>
      <c r="AJ122" s="5">
        <v>4.7E-2</v>
      </c>
      <c r="AK122" s="5">
        <v>1.0999999999999999E-2</v>
      </c>
      <c r="AL122" s="5">
        <v>1.7000000000000001E-2</v>
      </c>
      <c r="AM122" s="5">
        <v>1.7000000000000001E-2</v>
      </c>
      <c r="AN122" s="5">
        <v>6.0000000000000001E-3</v>
      </c>
      <c r="AO122" s="5">
        <v>6.0000000000000001E-3</v>
      </c>
    </row>
    <row r="123" spans="2:41" x14ac:dyDescent="0.25">
      <c r="B123" s="5">
        <v>1E-3</v>
      </c>
      <c r="C123" s="5">
        <v>4.0000000000000001E-3</v>
      </c>
      <c r="D123" s="5">
        <v>1E-3</v>
      </c>
      <c r="E123" s="5">
        <v>3.0000000000000001E-3</v>
      </c>
      <c r="F123" s="5">
        <v>0</v>
      </c>
      <c r="G123" s="5">
        <v>0</v>
      </c>
      <c r="H123" s="5">
        <v>0</v>
      </c>
      <c r="I123" s="5">
        <v>0</v>
      </c>
      <c r="J123" s="5">
        <v>1E-3</v>
      </c>
      <c r="K123" s="5">
        <v>6.0000000000000001E-3</v>
      </c>
      <c r="L123" s="5">
        <v>1E-3</v>
      </c>
      <c r="M123" s="5">
        <v>2E-3</v>
      </c>
      <c r="N123" s="5">
        <v>4.0000000000000001E-3</v>
      </c>
      <c r="O123" s="5">
        <v>0.01</v>
      </c>
      <c r="P123" s="5">
        <v>0.10199999999999999</v>
      </c>
      <c r="Q123" s="5">
        <v>0.36199999999999999</v>
      </c>
      <c r="R123" s="5">
        <v>1E-3</v>
      </c>
      <c r="S123" s="5">
        <v>6.0000000000000001E-3</v>
      </c>
      <c r="T123" s="5">
        <v>1E-3</v>
      </c>
      <c r="U123" s="5">
        <v>2E-3</v>
      </c>
      <c r="V123" s="5">
        <v>1E-3</v>
      </c>
      <c r="W123" s="5">
        <v>6.0000000000000001E-3</v>
      </c>
      <c r="X123" s="5">
        <v>1E-3</v>
      </c>
      <c r="Y123" s="5">
        <v>2E-3</v>
      </c>
      <c r="Z123" s="5">
        <v>5.0000000000000001E-3</v>
      </c>
      <c r="AA123" s="5">
        <v>1E-3</v>
      </c>
      <c r="AB123" s="5">
        <v>6.0000000000000001E-3</v>
      </c>
      <c r="AC123" s="5">
        <v>1.4E-2</v>
      </c>
      <c r="AD123" s="5">
        <v>1E-3</v>
      </c>
      <c r="AE123" s="5">
        <v>2E-3</v>
      </c>
      <c r="AF123" s="5">
        <v>1E-3</v>
      </c>
      <c r="AG123" s="5">
        <v>0</v>
      </c>
      <c r="AH123" s="5">
        <v>4.0000000000000001E-3</v>
      </c>
      <c r="AI123" s="5">
        <v>0</v>
      </c>
      <c r="AJ123" s="5">
        <v>1.9E-2</v>
      </c>
      <c r="AK123" s="5">
        <v>3.0000000000000001E-3</v>
      </c>
      <c r="AL123" s="5">
        <v>8.0000000000000002E-3</v>
      </c>
      <c r="AM123" s="5">
        <v>5.0000000000000001E-3</v>
      </c>
      <c r="AN123" s="5">
        <v>2E-3</v>
      </c>
      <c r="AO123" s="5">
        <v>1E-3</v>
      </c>
    </row>
    <row r="124" spans="2:41" x14ac:dyDescent="0.25">
      <c r="B124" s="5">
        <v>1E-3</v>
      </c>
      <c r="C124" s="5">
        <v>0</v>
      </c>
      <c r="D124" s="5">
        <v>0</v>
      </c>
      <c r="E124" s="5">
        <v>1E-3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1E-3</v>
      </c>
      <c r="AE124" s="5">
        <v>1E-3</v>
      </c>
      <c r="AF124" s="5">
        <v>0</v>
      </c>
      <c r="AG124" s="5">
        <v>0</v>
      </c>
      <c r="AH124" s="5">
        <v>0</v>
      </c>
      <c r="AI124" s="5">
        <v>1E-3</v>
      </c>
      <c r="AJ124" s="5">
        <v>2E-3</v>
      </c>
      <c r="AK124" s="5">
        <v>0</v>
      </c>
      <c r="AL124" s="5">
        <v>1E-3</v>
      </c>
      <c r="AM124" s="5">
        <v>0</v>
      </c>
      <c r="AN124" s="5">
        <v>0</v>
      </c>
      <c r="AO124" s="5">
        <v>0</v>
      </c>
    </row>
    <row r="125" spans="2:41" x14ac:dyDescent="0.25"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</row>
    <row r="126" spans="2:41" x14ac:dyDescent="0.25"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</row>
    <row r="127" spans="2:41" x14ac:dyDescent="0.25"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</row>
    <row r="128" spans="2:41" x14ac:dyDescent="0.25"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</row>
    <row r="129" spans="2:41" x14ac:dyDescent="0.25"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</row>
    <row r="130" spans="2:41" x14ac:dyDescent="0.25"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</row>
    <row r="131" spans="2:41" x14ac:dyDescent="0.25"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</row>
    <row r="132" spans="2:41" x14ac:dyDescent="0.25"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</row>
    <row r="133" spans="2:41" x14ac:dyDescent="0.25"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</row>
    <row r="134" spans="2:41" x14ac:dyDescent="0.25"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</row>
    <row r="135" spans="2:41" x14ac:dyDescent="0.25"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</row>
    <row r="136" spans="2:41" x14ac:dyDescent="0.25"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</row>
    <row r="137" spans="2:41" x14ac:dyDescent="0.25"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</row>
    <row r="138" spans="2:41" x14ac:dyDescent="0.25"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</row>
    <row r="139" spans="2:41" x14ac:dyDescent="0.25"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</row>
    <row r="140" spans="2:41" x14ac:dyDescent="0.25"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</row>
    <row r="141" spans="2:41" x14ac:dyDescent="0.25"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</row>
    <row r="142" spans="2:41" x14ac:dyDescent="0.25"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</row>
    <row r="143" spans="2:41" x14ac:dyDescent="0.25"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</row>
    <row r="144" spans="2:41" x14ac:dyDescent="0.25"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</row>
    <row r="145" spans="2:41" x14ac:dyDescent="0.25"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</row>
    <row r="146" spans="2:41" x14ac:dyDescent="0.25"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</row>
    <row r="147" spans="2:41" x14ac:dyDescent="0.25"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</row>
    <row r="148" spans="2:41" x14ac:dyDescent="0.25"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</row>
    <row r="149" spans="2:41" x14ac:dyDescent="0.25"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</row>
    <row r="150" spans="2:41" x14ac:dyDescent="0.25"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</row>
    <row r="151" spans="2:41" x14ac:dyDescent="0.25"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</row>
    <row r="152" spans="2:41" x14ac:dyDescent="0.25"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</row>
    <row r="153" spans="2:41" x14ac:dyDescent="0.25"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</row>
    <row r="154" spans="2:41" x14ac:dyDescent="0.25"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</row>
    <row r="155" spans="2:41" x14ac:dyDescent="0.25"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</row>
    <row r="156" spans="2:41" x14ac:dyDescent="0.25"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</row>
    <row r="157" spans="2:41" x14ac:dyDescent="0.25"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</row>
    <row r="158" spans="2:41" x14ac:dyDescent="0.25"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</row>
    <row r="159" spans="2:41" x14ac:dyDescent="0.25"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</row>
    <row r="160" spans="2:41" x14ac:dyDescent="0.25"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</row>
    <row r="161" spans="2:41" x14ac:dyDescent="0.25"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</row>
    <row r="162" spans="2:41" x14ac:dyDescent="0.25"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</row>
    <row r="163" spans="2:41" x14ac:dyDescent="0.25"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</row>
    <row r="164" spans="2:41" x14ac:dyDescent="0.25"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</row>
    <row r="165" spans="2:41" x14ac:dyDescent="0.25"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</row>
    <row r="166" spans="2:41" x14ac:dyDescent="0.25"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</row>
    <row r="167" spans="2:41" x14ac:dyDescent="0.25"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</row>
    <row r="168" spans="2:41" x14ac:dyDescent="0.25"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</row>
    <row r="169" spans="2:41" x14ac:dyDescent="0.25"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</row>
    <row r="170" spans="2:41" x14ac:dyDescent="0.25"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</row>
    <row r="171" spans="2:41" x14ac:dyDescent="0.25"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</row>
    <row r="172" spans="2:41" x14ac:dyDescent="0.25"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</row>
    <row r="173" spans="2:41" x14ac:dyDescent="0.25"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</row>
    <row r="174" spans="2:41" x14ac:dyDescent="0.25"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</row>
    <row r="175" spans="2:41" x14ac:dyDescent="0.25"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2:41" x14ac:dyDescent="0.25"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</row>
    <row r="177" spans="2:41" x14ac:dyDescent="0.25"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</row>
    <row r="178" spans="2:41" x14ac:dyDescent="0.25"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</row>
    <row r="179" spans="2:41" x14ac:dyDescent="0.25"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</row>
    <row r="180" spans="2:41" x14ac:dyDescent="0.25"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</row>
    <row r="181" spans="2:41" x14ac:dyDescent="0.25"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</row>
    <row r="182" spans="2:41" x14ac:dyDescent="0.25"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</row>
    <row r="183" spans="2:41" x14ac:dyDescent="0.25"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</row>
    <row r="184" spans="2:41" x14ac:dyDescent="0.25"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</row>
    <row r="185" spans="2:41" x14ac:dyDescent="0.25"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</row>
    <row r="186" spans="2:41" x14ac:dyDescent="0.25"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</row>
    <row r="187" spans="2:41" x14ac:dyDescent="0.25"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</row>
    <row r="188" spans="2:41" x14ac:dyDescent="0.25"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</row>
    <row r="189" spans="2:41" x14ac:dyDescent="0.25"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</row>
    <row r="190" spans="2:41" x14ac:dyDescent="0.25"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</row>
    <row r="191" spans="2:41" x14ac:dyDescent="0.25"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</row>
    <row r="192" spans="2:41" x14ac:dyDescent="0.25"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</row>
    <row r="193" spans="2:41" x14ac:dyDescent="0.25"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</row>
    <row r="194" spans="2:41" x14ac:dyDescent="0.25"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</row>
    <row r="195" spans="2:41" x14ac:dyDescent="0.25"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</row>
    <row r="196" spans="2:41" x14ac:dyDescent="0.25"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</row>
    <row r="197" spans="2:41" x14ac:dyDescent="0.25"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</row>
    <row r="198" spans="2:41" x14ac:dyDescent="0.25"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</row>
    <row r="199" spans="2:41" x14ac:dyDescent="0.25"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</row>
    <row r="200" spans="2:41" x14ac:dyDescent="0.25"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</row>
    <row r="201" spans="2:41" x14ac:dyDescent="0.25"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</row>
    <row r="202" spans="2:41" x14ac:dyDescent="0.25"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</row>
    <row r="203" spans="2:41" x14ac:dyDescent="0.25"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</row>
    <row r="204" spans="2:41" x14ac:dyDescent="0.25"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</row>
    <row r="205" spans="2:41" x14ac:dyDescent="0.25"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</row>
    <row r="206" spans="2:41" x14ac:dyDescent="0.25"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</row>
    <row r="207" spans="2:41" x14ac:dyDescent="0.25"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</row>
    <row r="208" spans="2:41" x14ac:dyDescent="0.25"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</row>
    <row r="209" spans="2:41" x14ac:dyDescent="0.25"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</row>
    <row r="210" spans="2:41" x14ac:dyDescent="0.25"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</row>
    <row r="211" spans="2:41" x14ac:dyDescent="0.25"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</row>
    <row r="212" spans="2:41" x14ac:dyDescent="0.25"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</row>
    <row r="213" spans="2:41" x14ac:dyDescent="0.25"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</row>
    <row r="214" spans="2:41" x14ac:dyDescent="0.25"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</row>
    <row r="215" spans="2:41" x14ac:dyDescent="0.25"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</row>
    <row r="217" spans="2:41" x14ac:dyDescent="0.25">
      <c r="B217" s="6">
        <f>IF( $B$3, 1-B114, B114 )</f>
        <v>6.2E-2</v>
      </c>
      <c r="C217" s="6">
        <f>IF( $C$3, 1-C114, C114 )</f>
        <v>2.4E-2</v>
      </c>
      <c r="D217" s="6">
        <f>IF( $D$3, 1-D114, D114 )</f>
        <v>0.21199999999999999</v>
      </c>
      <c r="E217" s="6">
        <f>IF( $E$3, 1-E114, E114 )</f>
        <v>0.36699999999999999</v>
      </c>
      <c r="F217" s="6">
        <f>IF( $F$3, 1-F114, F114 )</f>
        <v>1</v>
      </c>
      <c r="G217" s="6">
        <f>IF( $G$3, 1-G114, G114 )</f>
        <v>1</v>
      </c>
      <c r="H217" s="6">
        <f>IF( $H$3, 1-H114, H114 )</f>
        <v>1</v>
      </c>
      <c r="I217" s="6">
        <f>IF( $I$3, 1-I114, I114 )</f>
        <v>1</v>
      </c>
      <c r="J217" s="6">
        <f>IF( $J$3, 1-J114, J114 )</f>
        <v>5.0000000000000001E-3</v>
      </c>
      <c r="K217" s="6">
        <f>IF( $K$3, 1-K114, K114 )</f>
        <v>2.1999999999999999E-2</v>
      </c>
      <c r="L217" s="6">
        <f>IF( $L$3, 1-L114, L114 )</f>
        <v>0.09</v>
      </c>
      <c r="M217" s="6">
        <f>IF( $M$3, 1-M114, M114 )</f>
        <v>0.35499999999999998</v>
      </c>
      <c r="N217" s="6">
        <f>IF( $N$3, 1-N114, N114 )</f>
        <v>7.0000000000000001E-3</v>
      </c>
      <c r="O217" s="6">
        <f>IF( $O$3, 1-O114, O114 )</f>
        <v>7.0000000000000001E-3</v>
      </c>
      <c r="P217" s="6">
        <f>IF( $P$3, 1-P114, P114 )</f>
        <v>1E-3</v>
      </c>
      <c r="Q217" s="6">
        <f>IF( $Q$3, 1-Q114, Q114 )</f>
        <v>4.0000000000000001E-3</v>
      </c>
      <c r="R217" s="6">
        <f>IF( $R$3, 1-R114, R114 )</f>
        <v>5.0000000000000001E-3</v>
      </c>
      <c r="S217" s="6">
        <f>IF( $S$3, 1-S114, S114 )</f>
        <v>2.1999999999999999E-2</v>
      </c>
      <c r="T217" s="6">
        <f>IF( $T$3, 1-T114, T114 )</f>
        <v>0.09</v>
      </c>
      <c r="U217" s="6">
        <f>IF( $U$3, 1-U114, U114 )</f>
        <v>0.35499999999999998</v>
      </c>
      <c r="V217" s="6">
        <f>IF( $V$3, 1-V114, V114 )</f>
        <v>5.0000000000000001E-3</v>
      </c>
      <c r="W217" s="6">
        <f>IF( $W$3, 1-W114, W114 )</f>
        <v>2.1999999999999999E-2</v>
      </c>
      <c r="X217" s="6">
        <f>IF( $X$3, 1-X114, X114 )</f>
        <v>0.09</v>
      </c>
      <c r="Y217" s="6">
        <f>IF( $Y$3, 1-Y114, Y114 )</f>
        <v>0.35499999999999998</v>
      </c>
      <c r="Z217" s="6">
        <f>IF( $Z$3, 1-Z114, Z114 )</f>
        <v>0.247</v>
      </c>
      <c r="AA217" s="6">
        <f>IF( $AA$3, 1-AA114, AA114 )</f>
        <v>0.3</v>
      </c>
      <c r="AB217" s="6">
        <f>IF( $AB$3, 1-AB114, AB114 )</f>
        <v>2.5000000000000001E-2</v>
      </c>
      <c r="AC217" s="6">
        <f>IF( $AC$3, 1-AC114, AC114 )</f>
        <v>0.13200000000000001</v>
      </c>
      <c r="AD217" s="6">
        <f>IF( $AD$3, 1-AD114, AD114 )</f>
        <v>0.16700000000000001</v>
      </c>
      <c r="AE217" s="6">
        <f>IF( $AE$3, 1-AE114, AE114 )</f>
        <v>8.5999999999999993E-2</v>
      </c>
      <c r="AF217" s="6">
        <f>IF( $AF$3, 1-AF114, AF114 )</f>
        <v>0.19700000000000001</v>
      </c>
      <c r="AG217" s="6">
        <f>IF( $AG$3, 1-AG114, AG114 )</f>
        <v>0.47799999999999998</v>
      </c>
      <c r="AH217" s="6">
        <f>IF( $AH$3, 1-AH114, AH114 )</f>
        <v>1.2999999999999999E-2</v>
      </c>
      <c r="AI217" s="6">
        <f>IF( $AI$3, 1-AI114, AI114 )</f>
        <v>4.0000000000000001E-3</v>
      </c>
      <c r="AJ217" s="6">
        <f>IF( $AJ$3, 1-AJ114, AJ114 )</f>
        <v>6.0000000000000001E-3</v>
      </c>
      <c r="AK217" s="6">
        <f>IF( $AK$3, 1-AK114, AK114 )</f>
        <v>1.9E-2</v>
      </c>
      <c r="AL217" s="6">
        <f>IF( $AL$3, 1-AL114, AL114 )</f>
        <v>4.0000000000000001E-3</v>
      </c>
      <c r="AM217" s="6">
        <f>IF( $AM$3, 1-AM114, AM114 )</f>
        <v>8.9999999999999993E-3</v>
      </c>
      <c r="AN217" s="6">
        <f>IF( $AN$3, 1-AN114, AN114 )</f>
        <v>0.13100000000000001</v>
      </c>
      <c r="AO217" s="6">
        <f>IF( $AO$3, 1-AO114, AO114 )</f>
        <v>0.36499999999999999</v>
      </c>
    </row>
    <row r="218" spans="2:41" x14ac:dyDescent="0.25">
      <c r="B218" s="6">
        <f t="shared" ref="B218:B249" si="2">IF( $B$3,B217 - B115, B217 + B115 )</f>
        <v>0.38400000000000001</v>
      </c>
      <c r="C218" s="6">
        <f t="shared" ref="C218:C249" si="3">IF( $C$3,C217 - C115, C217 + C115 )</f>
        <v>0.182</v>
      </c>
      <c r="D218" s="6">
        <f t="shared" ref="D218:D249" si="4">IF( $D$3,D217 - D115, D217 + D115 )</f>
        <v>0.53900000000000003</v>
      </c>
      <c r="E218" s="6">
        <f t="shared" ref="E218:E249" si="5">IF( $E$3,E217 - E115, E217 + E115 )</f>
        <v>0.69500000000000006</v>
      </c>
      <c r="F218" s="6">
        <f t="shared" ref="F218:F249" si="6">IF( $F$3,F217 - F115, F217 + F115 )</f>
        <v>1</v>
      </c>
      <c r="G218" s="6">
        <f t="shared" ref="G218:G249" si="7">IF( $G$3,G217 - G115, G217 + G115 )</f>
        <v>1</v>
      </c>
      <c r="H218" s="6">
        <f t="shared" ref="H218:H249" si="8">IF( $H$3,H217 - H115, H217 + H115 )</f>
        <v>1</v>
      </c>
      <c r="I218" s="6">
        <f t="shared" ref="I218:I249" si="9">IF( $I$3,I217 - I115, I217 + I115 )</f>
        <v>1</v>
      </c>
      <c r="J218" s="6">
        <f t="shared" ref="J218:J249" si="10">IF( $J$3,J217 - J115, J217 + J115 )</f>
        <v>3.3000000000000002E-2</v>
      </c>
      <c r="K218" s="6">
        <f t="shared" ref="K218:K249" si="11">IF( $K$3,K217 - K115, K217 + K115 )</f>
        <v>9.7000000000000003E-2</v>
      </c>
      <c r="L218" s="6">
        <f t="shared" ref="L218:L249" si="12">IF( $L$3,L217 - L115, L217 + L115 )</f>
        <v>0.23599999999999999</v>
      </c>
      <c r="M218" s="6">
        <f t="shared" ref="M218:M249" si="13">IF( $M$3,M217 - M115, M217 + M115 )</f>
        <v>0.71599999999999997</v>
      </c>
      <c r="N218" s="6">
        <f t="shared" ref="N218:N249" si="14">IF( $N$3,N217 - N115, N217 + N115 )</f>
        <v>0.02</v>
      </c>
      <c r="O218" s="6">
        <f t="shared" ref="O218:O249" si="15">IF( $O$3,O217 - O115, O217 + O115 )</f>
        <v>2.1999999999999999E-2</v>
      </c>
      <c r="P218" s="6">
        <f t="shared" ref="P218:P249" si="16">IF( $P$3,P217 - P115, P217 + P115 )</f>
        <v>3.0000000000000001E-3</v>
      </c>
      <c r="Q218" s="6">
        <f t="shared" ref="Q218:Q249" si="17">IF( $Q$3,Q217 - Q115, Q217 + Q115 )</f>
        <v>9.0000000000000011E-3</v>
      </c>
      <c r="R218" s="6">
        <f t="shared" ref="R218:R249" si="18">IF( $R$3,R217 - R115, R217 + R115 )</f>
        <v>3.3000000000000002E-2</v>
      </c>
      <c r="S218" s="6">
        <f t="shared" ref="S218:S249" si="19">IF( $S$3,S217 - S115, S217 + S115 )</f>
        <v>9.7000000000000003E-2</v>
      </c>
      <c r="T218" s="6">
        <f t="shared" ref="T218:T249" si="20">IF( $T$3,T217 - T115, T217 + T115 )</f>
        <v>0.23599999999999999</v>
      </c>
      <c r="U218" s="6">
        <f t="shared" ref="U218:U249" si="21">IF( $U$3,U217 - U115, U217 + U115 )</f>
        <v>0.71599999999999997</v>
      </c>
      <c r="V218" s="6">
        <f t="shared" ref="V218:V249" si="22">IF( $V$3,V217 - V115, V217 + V115 )</f>
        <v>3.3000000000000002E-2</v>
      </c>
      <c r="W218" s="6">
        <f t="shared" ref="W218:W249" si="23">IF( $W$3,W217 - W115, W217 + W115 )</f>
        <v>9.7000000000000003E-2</v>
      </c>
      <c r="X218" s="6">
        <f t="shared" ref="X218:X249" si="24">IF( $X$3,X217 - X115, X217 + X115 )</f>
        <v>0.23599999999999999</v>
      </c>
      <c r="Y218" s="6">
        <f t="shared" ref="Y218:Y249" si="25">IF( $Y$3,Y217 - Y115, Y217 + Y115 )</f>
        <v>0.71599999999999997</v>
      </c>
      <c r="Z218" s="6">
        <f t="shared" ref="Z218:Z249" si="26">IF( $Z$3,Z217 - Z115, Z217 + Z115 )</f>
        <v>0.42499999999999999</v>
      </c>
      <c r="AA218" s="6">
        <f t="shared" ref="AA218:AA249" si="27">IF( $AA$3,AA217 - AA115, AA217 + AA115 )</f>
        <v>0.49199999999999999</v>
      </c>
      <c r="AB218" s="6">
        <f t="shared" ref="AB218:AB249" si="28">IF( $AB$3,AB217 - AB115, AB217 + AB115 )</f>
        <v>6.6000000000000003E-2</v>
      </c>
      <c r="AC218" s="6">
        <f t="shared" ref="AC218:AC249" si="29">IF( $AC$3,AC217 - AC115, AC217 + AC115 )</f>
        <v>0.24399999999999999</v>
      </c>
      <c r="AD218" s="6">
        <f t="shared" ref="AD218:AD249" si="30">IF( $AD$3,AD217 - AD115, AD217 + AD115 )</f>
        <v>0.44800000000000006</v>
      </c>
      <c r="AE218" s="6">
        <f t="shared" ref="AE218:AE249" si="31">IF( $AE$3,AE217 - AE115, AE217 + AE115 )</f>
        <v>0.35699999999999998</v>
      </c>
      <c r="AF218" s="6">
        <f t="shared" ref="AF218:AF249" si="32">IF( $AF$3,AF217 - AF115, AF217 + AF115 )</f>
        <v>0.55299999999999994</v>
      </c>
      <c r="AG218" s="6">
        <f t="shared" ref="AG218:AG249" si="33">IF( $AG$3,AG217 - AG115, AG217 + AG115 )</f>
        <v>0.77</v>
      </c>
      <c r="AH218" s="6">
        <f t="shared" ref="AH218:AH249" si="34">IF( $AH$3,AH217 - AH115, AH217 + AH115 )</f>
        <v>6.4000000000000001E-2</v>
      </c>
      <c r="AI218" s="6">
        <f t="shared" ref="AI218:AI249" si="35">IF( $AI$3,AI217 - AI115, AI217 + AI115 )</f>
        <v>1.6E-2</v>
      </c>
      <c r="AJ218" s="6">
        <f t="shared" ref="AJ218:AJ249" si="36">IF( $AJ$3,AJ217 - AJ115, AJ217 + AJ115 )</f>
        <v>3.6999999999999998E-2</v>
      </c>
      <c r="AK218" s="6">
        <f t="shared" ref="AK218:AK249" si="37">IF( $AK$3,AK217 - AK115, AK217 + AK115 )</f>
        <v>6.7000000000000004E-2</v>
      </c>
      <c r="AL218" s="6">
        <f t="shared" ref="AL218:AL249" si="38">IF( $AL$3,AL217 - AL115, AL217 + AL115 )</f>
        <v>3.3000000000000002E-2</v>
      </c>
      <c r="AM218" s="6">
        <f t="shared" ref="AM218:AM249" si="39">IF( $AM$3,AM217 - AM115, AM217 + AM115 )</f>
        <v>6.8999999999999992E-2</v>
      </c>
      <c r="AN218" s="6">
        <f t="shared" ref="AN218:AN249" si="40">IF( $AN$3,AN217 - AN115, AN217 + AN115 )</f>
        <v>0.34099999999999997</v>
      </c>
      <c r="AO218" s="6">
        <f t="shared" ref="AO218:AO249" si="41">IF( $AO$3,AO217 - AO115, AO217 + AO115 )</f>
        <v>0.67100000000000004</v>
      </c>
    </row>
    <row r="219" spans="2:41" x14ac:dyDescent="0.25">
      <c r="B219" s="6">
        <f t="shared" si="2"/>
        <v>0.71399999999999997</v>
      </c>
      <c r="C219" s="6">
        <f t="shared" si="3"/>
        <v>0.45800000000000002</v>
      </c>
      <c r="D219" s="6">
        <f t="shared" si="4"/>
        <v>0.8</v>
      </c>
      <c r="E219" s="6">
        <f t="shared" si="5"/>
        <v>0.80400000000000005</v>
      </c>
      <c r="F219" s="6">
        <f t="shared" si="6"/>
        <v>1</v>
      </c>
      <c r="G219" s="6">
        <f t="shared" si="7"/>
        <v>1</v>
      </c>
      <c r="H219" s="6">
        <f t="shared" si="8"/>
        <v>1</v>
      </c>
      <c r="I219" s="6">
        <f t="shared" si="9"/>
        <v>1</v>
      </c>
      <c r="J219" s="6">
        <f t="shared" si="10"/>
        <v>0.15000000000000002</v>
      </c>
      <c r="K219" s="6">
        <f t="shared" si="11"/>
        <v>0.26200000000000001</v>
      </c>
      <c r="L219" s="6">
        <f t="shared" si="12"/>
        <v>0.42599999999999999</v>
      </c>
      <c r="M219" s="6">
        <f t="shared" si="13"/>
        <v>0.71599999999999997</v>
      </c>
      <c r="N219" s="6">
        <f t="shared" si="14"/>
        <v>0.04</v>
      </c>
      <c r="O219" s="6">
        <f t="shared" si="15"/>
        <v>6.4000000000000001E-2</v>
      </c>
      <c r="P219" s="6">
        <f t="shared" si="16"/>
        <v>1.4999999999999999E-2</v>
      </c>
      <c r="Q219" s="6">
        <f t="shared" si="17"/>
        <v>1.2E-2</v>
      </c>
      <c r="R219" s="6">
        <f t="shared" si="18"/>
        <v>0.15000000000000002</v>
      </c>
      <c r="S219" s="6">
        <f t="shared" si="19"/>
        <v>0.26200000000000001</v>
      </c>
      <c r="T219" s="6">
        <f t="shared" si="20"/>
        <v>0.42599999999999999</v>
      </c>
      <c r="U219" s="6">
        <f t="shared" si="21"/>
        <v>0.71599999999999997</v>
      </c>
      <c r="V219" s="6">
        <f t="shared" si="22"/>
        <v>0.15000000000000002</v>
      </c>
      <c r="W219" s="6">
        <f t="shared" si="23"/>
        <v>0.26200000000000001</v>
      </c>
      <c r="X219" s="6">
        <f t="shared" si="24"/>
        <v>0.42599999999999999</v>
      </c>
      <c r="Y219" s="6">
        <f t="shared" si="25"/>
        <v>0.71599999999999997</v>
      </c>
      <c r="Z219" s="6">
        <f t="shared" si="26"/>
        <v>0.59599999999999997</v>
      </c>
      <c r="AA219" s="6">
        <f t="shared" si="27"/>
        <v>0.67399999999999993</v>
      </c>
      <c r="AB219" s="6">
        <f t="shared" si="28"/>
        <v>0.14800000000000002</v>
      </c>
      <c r="AC219" s="6">
        <f t="shared" si="29"/>
        <v>0.38600000000000001</v>
      </c>
      <c r="AD219" s="6">
        <f t="shared" si="30"/>
        <v>0.70200000000000007</v>
      </c>
      <c r="AE219" s="6">
        <f t="shared" si="31"/>
        <v>0.59699999999999998</v>
      </c>
      <c r="AF219" s="6">
        <f t="shared" si="32"/>
        <v>0.80299999999999994</v>
      </c>
      <c r="AG219" s="6">
        <f t="shared" si="33"/>
        <v>0.872</v>
      </c>
      <c r="AH219" s="6">
        <f t="shared" si="34"/>
        <v>0.158</v>
      </c>
      <c r="AI219" s="6">
        <f t="shared" si="35"/>
        <v>8.3000000000000004E-2</v>
      </c>
      <c r="AJ219" s="6">
        <f t="shared" si="36"/>
        <v>0.10300000000000001</v>
      </c>
      <c r="AK219" s="6">
        <f t="shared" si="37"/>
        <v>0.18099999999999999</v>
      </c>
      <c r="AL219" s="6">
        <f t="shared" si="38"/>
        <v>0.16300000000000001</v>
      </c>
      <c r="AM219" s="6">
        <f t="shared" si="39"/>
        <v>0.26500000000000001</v>
      </c>
      <c r="AN219" s="6">
        <f t="shared" si="40"/>
        <v>0.59299999999999997</v>
      </c>
      <c r="AO219" s="6">
        <f t="shared" si="41"/>
        <v>0.77800000000000002</v>
      </c>
    </row>
    <row r="220" spans="2:41" x14ac:dyDescent="0.25">
      <c r="B220" s="6">
        <f t="shared" si="2"/>
        <v>0.8879999999999999</v>
      </c>
      <c r="C220" s="6">
        <f t="shared" si="3"/>
        <v>0.68700000000000006</v>
      </c>
      <c r="D220" s="6">
        <f t="shared" si="4"/>
        <v>0.92400000000000004</v>
      </c>
      <c r="E220" s="6">
        <f t="shared" si="5"/>
        <v>0.90900000000000003</v>
      </c>
      <c r="F220" s="6">
        <f t="shared" si="6"/>
        <v>1</v>
      </c>
      <c r="G220" s="6">
        <f t="shared" si="7"/>
        <v>1</v>
      </c>
      <c r="H220" s="6">
        <f t="shared" si="8"/>
        <v>1</v>
      </c>
      <c r="I220" s="6">
        <f t="shared" si="9"/>
        <v>1</v>
      </c>
      <c r="J220" s="6">
        <f t="shared" si="10"/>
        <v>0.45400000000000001</v>
      </c>
      <c r="K220" s="6">
        <f t="shared" si="11"/>
        <v>0.47399999999999998</v>
      </c>
      <c r="L220" s="6">
        <f t="shared" si="12"/>
        <v>0.60299999999999998</v>
      </c>
      <c r="M220" s="6">
        <f t="shared" si="13"/>
        <v>0.91700000000000004</v>
      </c>
      <c r="N220" s="6">
        <f t="shared" si="14"/>
        <v>0.127</v>
      </c>
      <c r="O220" s="6">
        <f t="shared" si="15"/>
        <v>0.128</v>
      </c>
      <c r="P220" s="6">
        <f t="shared" si="16"/>
        <v>0.04</v>
      </c>
      <c r="Q220" s="6">
        <f t="shared" si="17"/>
        <v>1.9E-2</v>
      </c>
      <c r="R220" s="6">
        <f t="shared" si="18"/>
        <v>0.45400000000000001</v>
      </c>
      <c r="S220" s="6">
        <f t="shared" si="19"/>
        <v>0.47399999999999998</v>
      </c>
      <c r="T220" s="6">
        <f t="shared" si="20"/>
        <v>0.60299999999999998</v>
      </c>
      <c r="U220" s="6">
        <f t="shared" si="21"/>
        <v>0.91700000000000004</v>
      </c>
      <c r="V220" s="6">
        <f t="shared" si="22"/>
        <v>0.45400000000000001</v>
      </c>
      <c r="W220" s="6">
        <f t="shared" si="23"/>
        <v>0.47399999999999998</v>
      </c>
      <c r="X220" s="6">
        <f t="shared" si="24"/>
        <v>0.60299999999999998</v>
      </c>
      <c r="Y220" s="6">
        <f t="shared" si="25"/>
        <v>0.91700000000000004</v>
      </c>
      <c r="Z220" s="6">
        <f t="shared" si="26"/>
        <v>0.75600000000000001</v>
      </c>
      <c r="AA220" s="6">
        <f t="shared" si="27"/>
        <v>0.82599999999999996</v>
      </c>
      <c r="AB220" s="6">
        <f t="shared" si="28"/>
        <v>0.31300000000000006</v>
      </c>
      <c r="AC220" s="6">
        <f t="shared" si="29"/>
        <v>0.53500000000000003</v>
      </c>
      <c r="AD220" s="6">
        <f t="shared" si="30"/>
        <v>0.84600000000000009</v>
      </c>
      <c r="AE220" s="6">
        <f t="shared" si="31"/>
        <v>0.79800000000000004</v>
      </c>
      <c r="AF220" s="6">
        <f t="shared" si="32"/>
        <v>0.93899999999999995</v>
      </c>
      <c r="AG220" s="6">
        <f t="shared" si="33"/>
        <v>0.94699999999999995</v>
      </c>
      <c r="AH220" s="6">
        <f t="shared" si="34"/>
        <v>0.33299999999999996</v>
      </c>
      <c r="AI220" s="6">
        <f t="shared" si="35"/>
        <v>0.23099999999999998</v>
      </c>
      <c r="AJ220" s="6">
        <f t="shared" si="36"/>
        <v>0.23400000000000001</v>
      </c>
      <c r="AK220" s="6">
        <f t="shared" si="37"/>
        <v>0.376</v>
      </c>
      <c r="AL220" s="6">
        <f t="shared" si="38"/>
        <v>0.38300000000000001</v>
      </c>
      <c r="AM220" s="6">
        <f t="shared" si="39"/>
        <v>0.51200000000000001</v>
      </c>
      <c r="AN220" s="6">
        <f t="shared" si="40"/>
        <v>0.75600000000000001</v>
      </c>
      <c r="AO220" s="6">
        <f t="shared" si="41"/>
        <v>0.89400000000000002</v>
      </c>
    </row>
    <row r="221" spans="2:41" x14ac:dyDescent="0.25">
      <c r="B221" s="6">
        <f t="shared" si="2"/>
        <v>0.96299999999999986</v>
      </c>
      <c r="C221" s="6">
        <f t="shared" si="3"/>
        <v>0.83900000000000008</v>
      </c>
      <c r="D221" s="6">
        <f t="shared" si="4"/>
        <v>0.96700000000000008</v>
      </c>
      <c r="E221" s="6">
        <f t="shared" si="5"/>
        <v>0.95700000000000007</v>
      </c>
      <c r="F221" s="6">
        <f t="shared" si="6"/>
        <v>1</v>
      </c>
      <c r="G221" s="6">
        <f t="shared" si="7"/>
        <v>1</v>
      </c>
      <c r="H221" s="6">
        <f t="shared" si="8"/>
        <v>1</v>
      </c>
      <c r="I221" s="6">
        <f t="shared" si="9"/>
        <v>1</v>
      </c>
      <c r="J221" s="6">
        <f t="shared" si="10"/>
        <v>0.69</v>
      </c>
      <c r="K221" s="6">
        <f t="shared" si="11"/>
        <v>0.67799999999999994</v>
      </c>
      <c r="L221" s="6">
        <f t="shared" si="12"/>
        <v>0.89700000000000002</v>
      </c>
      <c r="M221" s="6">
        <f t="shared" si="13"/>
        <v>0.91700000000000004</v>
      </c>
      <c r="N221" s="6">
        <f t="shared" si="14"/>
        <v>0.30299999999999999</v>
      </c>
      <c r="O221" s="6">
        <f t="shared" si="15"/>
        <v>0.28100000000000003</v>
      </c>
      <c r="P221" s="6">
        <f t="shared" si="16"/>
        <v>9.5000000000000001E-2</v>
      </c>
      <c r="Q221" s="6">
        <f t="shared" si="17"/>
        <v>4.8000000000000001E-2</v>
      </c>
      <c r="R221" s="6">
        <f t="shared" si="18"/>
        <v>0.69</v>
      </c>
      <c r="S221" s="6">
        <f t="shared" si="19"/>
        <v>0.67799999999999994</v>
      </c>
      <c r="T221" s="6">
        <f t="shared" si="20"/>
        <v>0.89700000000000002</v>
      </c>
      <c r="U221" s="6">
        <f t="shared" si="21"/>
        <v>0.91700000000000004</v>
      </c>
      <c r="V221" s="6">
        <f t="shared" si="22"/>
        <v>0.69</v>
      </c>
      <c r="W221" s="6">
        <f t="shared" si="23"/>
        <v>0.67799999999999994</v>
      </c>
      <c r="X221" s="6">
        <f t="shared" si="24"/>
        <v>0.89700000000000002</v>
      </c>
      <c r="Y221" s="6">
        <f t="shared" si="25"/>
        <v>0.91700000000000004</v>
      </c>
      <c r="Z221" s="6">
        <f t="shared" si="26"/>
        <v>0.872</v>
      </c>
      <c r="AA221" s="6">
        <f t="shared" si="27"/>
        <v>0.92199999999999993</v>
      </c>
      <c r="AB221" s="6">
        <f t="shared" si="28"/>
        <v>0.54900000000000004</v>
      </c>
      <c r="AC221" s="6">
        <f t="shared" si="29"/>
        <v>0.69000000000000006</v>
      </c>
      <c r="AD221" s="6">
        <f t="shared" si="30"/>
        <v>0.94900000000000007</v>
      </c>
      <c r="AE221" s="6">
        <f t="shared" si="31"/>
        <v>0.9</v>
      </c>
      <c r="AF221" s="6">
        <f t="shared" si="32"/>
        <v>0.98</v>
      </c>
      <c r="AG221" s="6">
        <f t="shared" si="33"/>
        <v>0.97899999999999998</v>
      </c>
      <c r="AH221" s="6">
        <f t="shared" si="34"/>
        <v>0.56699999999999995</v>
      </c>
      <c r="AI221" s="6">
        <f t="shared" si="35"/>
        <v>0.51899999999999991</v>
      </c>
      <c r="AJ221" s="6">
        <f t="shared" si="36"/>
        <v>0.44900000000000001</v>
      </c>
      <c r="AK221" s="6">
        <f t="shared" si="37"/>
        <v>0.63700000000000001</v>
      </c>
      <c r="AL221" s="6">
        <f t="shared" si="38"/>
        <v>0.63400000000000001</v>
      </c>
      <c r="AM221" s="6">
        <f t="shared" si="39"/>
        <v>0.72899999999999998</v>
      </c>
      <c r="AN221" s="6">
        <f t="shared" si="40"/>
        <v>0.88300000000000001</v>
      </c>
      <c r="AO221" s="6">
        <f t="shared" si="41"/>
        <v>0.95100000000000007</v>
      </c>
    </row>
    <row r="222" spans="2:41" x14ac:dyDescent="0.25">
      <c r="B222" s="6">
        <f t="shared" si="2"/>
        <v>0.97999999999999987</v>
      </c>
      <c r="C222" s="6">
        <f t="shared" si="3"/>
        <v>0.92700000000000005</v>
      </c>
      <c r="D222" s="6">
        <f t="shared" si="4"/>
        <v>0.9860000000000001</v>
      </c>
      <c r="E222" s="6">
        <f t="shared" si="5"/>
        <v>0.9840000000000001</v>
      </c>
      <c r="F222" s="6">
        <f t="shared" si="6"/>
        <v>1</v>
      </c>
      <c r="G222" s="6">
        <f t="shared" si="7"/>
        <v>1</v>
      </c>
      <c r="H222" s="6">
        <f t="shared" si="8"/>
        <v>1</v>
      </c>
      <c r="I222" s="6">
        <f t="shared" si="9"/>
        <v>1</v>
      </c>
      <c r="J222" s="6">
        <f t="shared" si="10"/>
        <v>0.873</v>
      </c>
      <c r="K222" s="6">
        <f t="shared" si="11"/>
        <v>0.85499999999999998</v>
      </c>
      <c r="L222" s="6">
        <f t="shared" si="12"/>
        <v>0.95500000000000007</v>
      </c>
      <c r="M222" s="6">
        <f t="shared" si="13"/>
        <v>0.98</v>
      </c>
      <c r="N222" s="6">
        <f t="shared" si="14"/>
        <v>0.55099999999999993</v>
      </c>
      <c r="O222" s="6">
        <f t="shared" si="15"/>
        <v>0.47700000000000004</v>
      </c>
      <c r="P222" s="6">
        <f t="shared" si="16"/>
        <v>0.23100000000000001</v>
      </c>
      <c r="Q222" s="6">
        <f t="shared" si="17"/>
        <v>0.10200000000000001</v>
      </c>
      <c r="R222" s="6">
        <f t="shared" si="18"/>
        <v>0.873</v>
      </c>
      <c r="S222" s="6">
        <f t="shared" si="19"/>
        <v>0.85499999999999998</v>
      </c>
      <c r="T222" s="6">
        <f t="shared" si="20"/>
        <v>0.95500000000000007</v>
      </c>
      <c r="U222" s="6">
        <f t="shared" si="21"/>
        <v>0.98</v>
      </c>
      <c r="V222" s="6">
        <f t="shared" si="22"/>
        <v>0.873</v>
      </c>
      <c r="W222" s="6">
        <f t="shared" si="23"/>
        <v>0.85499999999999998</v>
      </c>
      <c r="X222" s="6">
        <f t="shared" si="24"/>
        <v>0.95500000000000007</v>
      </c>
      <c r="Y222" s="6">
        <f t="shared" si="25"/>
        <v>0.98</v>
      </c>
      <c r="Z222" s="6">
        <f t="shared" si="26"/>
        <v>0.94599999999999995</v>
      </c>
      <c r="AA222" s="6">
        <f t="shared" si="27"/>
        <v>0.97699999999999998</v>
      </c>
      <c r="AB222" s="6">
        <f t="shared" si="28"/>
        <v>0.75800000000000001</v>
      </c>
      <c r="AC222" s="6">
        <f t="shared" si="29"/>
        <v>0.81800000000000006</v>
      </c>
      <c r="AD222" s="6">
        <f t="shared" si="30"/>
        <v>0.97500000000000009</v>
      </c>
      <c r="AE222" s="6">
        <f t="shared" si="31"/>
        <v>0.95700000000000007</v>
      </c>
      <c r="AF222" s="6">
        <f t="shared" si="32"/>
        <v>0.99299999999999999</v>
      </c>
      <c r="AG222" s="6">
        <f t="shared" si="33"/>
        <v>0.98799999999999999</v>
      </c>
      <c r="AH222" s="6">
        <f t="shared" si="34"/>
        <v>0.77499999999999991</v>
      </c>
      <c r="AI222" s="6">
        <f t="shared" si="35"/>
        <v>0.76899999999999991</v>
      </c>
      <c r="AJ222" s="6">
        <f t="shared" si="36"/>
        <v>0.65200000000000002</v>
      </c>
      <c r="AK222" s="6">
        <f t="shared" si="37"/>
        <v>0.83200000000000007</v>
      </c>
      <c r="AL222" s="6">
        <f t="shared" si="38"/>
        <v>0.82899999999999996</v>
      </c>
      <c r="AM222" s="6">
        <f t="shared" si="39"/>
        <v>0.86299999999999999</v>
      </c>
      <c r="AN222" s="6">
        <f t="shared" si="40"/>
        <v>0.95399999999999996</v>
      </c>
      <c r="AO222" s="6">
        <f t="shared" si="41"/>
        <v>0.97600000000000009</v>
      </c>
    </row>
    <row r="223" spans="2:41" x14ac:dyDescent="0.25">
      <c r="B223" s="6">
        <f t="shared" si="2"/>
        <v>0.98699999999999988</v>
      </c>
      <c r="C223" s="6">
        <f t="shared" si="3"/>
        <v>0.96600000000000008</v>
      </c>
      <c r="D223" s="6">
        <f t="shared" si="4"/>
        <v>0.99500000000000011</v>
      </c>
      <c r="E223" s="6">
        <f t="shared" si="5"/>
        <v>0.9880000000000001</v>
      </c>
      <c r="F223" s="6">
        <f t="shared" si="6"/>
        <v>1</v>
      </c>
      <c r="G223" s="6">
        <f t="shared" si="7"/>
        <v>1</v>
      </c>
      <c r="H223" s="6">
        <f t="shared" si="8"/>
        <v>1</v>
      </c>
      <c r="I223" s="6">
        <f t="shared" si="9"/>
        <v>1</v>
      </c>
      <c r="J223" s="6">
        <f t="shared" si="10"/>
        <v>0.96899999999999997</v>
      </c>
      <c r="K223" s="6">
        <f t="shared" si="11"/>
        <v>0.94599999999999995</v>
      </c>
      <c r="L223" s="6">
        <f t="shared" si="12"/>
        <v>0.9900000000000001</v>
      </c>
      <c r="M223" s="6">
        <f t="shared" si="13"/>
        <v>0.98</v>
      </c>
      <c r="N223" s="6">
        <f t="shared" si="14"/>
        <v>0.80299999999999994</v>
      </c>
      <c r="O223" s="6">
        <f t="shared" si="15"/>
        <v>0.72</v>
      </c>
      <c r="P223" s="6">
        <f t="shared" si="16"/>
        <v>0.44400000000000001</v>
      </c>
      <c r="Q223" s="6">
        <f t="shared" si="17"/>
        <v>0.21600000000000003</v>
      </c>
      <c r="R223" s="6">
        <f t="shared" si="18"/>
        <v>0.96899999999999997</v>
      </c>
      <c r="S223" s="6">
        <f t="shared" si="19"/>
        <v>0.94599999999999995</v>
      </c>
      <c r="T223" s="6">
        <f t="shared" si="20"/>
        <v>0.9900000000000001</v>
      </c>
      <c r="U223" s="6">
        <f t="shared" si="21"/>
        <v>0.98</v>
      </c>
      <c r="V223" s="6">
        <f t="shared" si="22"/>
        <v>0.96899999999999997</v>
      </c>
      <c r="W223" s="6">
        <f t="shared" si="23"/>
        <v>0.94599999999999995</v>
      </c>
      <c r="X223" s="6">
        <f t="shared" si="24"/>
        <v>0.9900000000000001</v>
      </c>
      <c r="Y223" s="6">
        <f t="shared" si="25"/>
        <v>0.98</v>
      </c>
      <c r="Z223" s="6">
        <f t="shared" si="26"/>
        <v>0.97</v>
      </c>
      <c r="AA223" s="6">
        <f t="shared" si="27"/>
        <v>0.99299999999999999</v>
      </c>
      <c r="AB223" s="6">
        <f t="shared" si="28"/>
        <v>0.89800000000000002</v>
      </c>
      <c r="AC223" s="6">
        <f t="shared" si="29"/>
        <v>0.90900000000000003</v>
      </c>
      <c r="AD223" s="6">
        <f t="shared" si="30"/>
        <v>0.9860000000000001</v>
      </c>
      <c r="AE223" s="6">
        <f t="shared" si="31"/>
        <v>0.9880000000000001</v>
      </c>
      <c r="AF223" s="6">
        <f t="shared" si="32"/>
        <v>0.999</v>
      </c>
      <c r="AG223" s="6">
        <f t="shared" si="33"/>
        <v>0.99199999999999999</v>
      </c>
      <c r="AH223" s="6">
        <f t="shared" si="34"/>
        <v>0.89999999999999991</v>
      </c>
      <c r="AI223" s="6">
        <f t="shared" si="35"/>
        <v>0.93199999999999994</v>
      </c>
      <c r="AJ223" s="6">
        <f t="shared" si="36"/>
        <v>0.82600000000000007</v>
      </c>
      <c r="AK223" s="6">
        <f t="shared" si="37"/>
        <v>0.95000000000000007</v>
      </c>
      <c r="AL223" s="6">
        <f t="shared" si="38"/>
        <v>0.92899999999999994</v>
      </c>
      <c r="AM223" s="6">
        <f t="shared" si="39"/>
        <v>0.94599999999999995</v>
      </c>
      <c r="AN223" s="6">
        <f t="shared" si="40"/>
        <v>0.98099999999999998</v>
      </c>
      <c r="AO223" s="6">
        <f t="shared" si="41"/>
        <v>0.9890000000000001</v>
      </c>
    </row>
    <row r="224" spans="2:41" x14ac:dyDescent="0.25">
      <c r="B224" s="6">
        <f t="shared" si="2"/>
        <v>0.99299999999999988</v>
      </c>
      <c r="C224" s="6">
        <f t="shared" si="3"/>
        <v>0.9830000000000001</v>
      </c>
      <c r="D224" s="6">
        <f t="shared" si="4"/>
        <v>0.99800000000000011</v>
      </c>
      <c r="E224" s="6">
        <f t="shared" si="5"/>
        <v>0.99400000000000011</v>
      </c>
      <c r="F224" s="6">
        <f t="shared" si="6"/>
        <v>1</v>
      </c>
      <c r="G224" s="6">
        <f t="shared" si="7"/>
        <v>1</v>
      </c>
      <c r="H224" s="6">
        <f t="shared" si="8"/>
        <v>1</v>
      </c>
      <c r="I224" s="6">
        <f t="shared" si="9"/>
        <v>1</v>
      </c>
      <c r="J224" s="6">
        <f t="shared" si="10"/>
        <v>0.99299999999999999</v>
      </c>
      <c r="K224" s="6">
        <f t="shared" si="11"/>
        <v>0.98699999999999999</v>
      </c>
      <c r="L224" s="6">
        <f t="shared" si="12"/>
        <v>0.99500000000000011</v>
      </c>
      <c r="M224" s="6">
        <f t="shared" si="13"/>
        <v>0.998</v>
      </c>
      <c r="N224" s="6">
        <f t="shared" si="14"/>
        <v>0.95599999999999996</v>
      </c>
      <c r="O224" s="6">
        <f t="shared" si="15"/>
        <v>0.92399999999999993</v>
      </c>
      <c r="P224" s="6">
        <f t="shared" si="16"/>
        <v>0.68599999999999994</v>
      </c>
      <c r="Q224" s="6">
        <f t="shared" si="17"/>
        <v>0.34</v>
      </c>
      <c r="R224" s="6">
        <f t="shared" si="18"/>
        <v>0.99299999999999999</v>
      </c>
      <c r="S224" s="6">
        <f t="shared" si="19"/>
        <v>0.98699999999999999</v>
      </c>
      <c r="T224" s="6">
        <f t="shared" si="20"/>
        <v>0.99500000000000011</v>
      </c>
      <c r="U224" s="6">
        <f t="shared" si="21"/>
        <v>0.998</v>
      </c>
      <c r="V224" s="6">
        <f t="shared" si="22"/>
        <v>0.99299999999999999</v>
      </c>
      <c r="W224" s="6">
        <f t="shared" si="23"/>
        <v>0.98699999999999999</v>
      </c>
      <c r="X224" s="6">
        <f t="shared" si="24"/>
        <v>0.99500000000000011</v>
      </c>
      <c r="Y224" s="6">
        <f t="shared" si="25"/>
        <v>0.998</v>
      </c>
      <c r="Z224" s="6">
        <f t="shared" si="26"/>
        <v>0.98699999999999999</v>
      </c>
      <c r="AA224" s="6">
        <f t="shared" si="27"/>
        <v>0.998</v>
      </c>
      <c r="AB224" s="6">
        <f t="shared" si="28"/>
        <v>0.97099999999999997</v>
      </c>
      <c r="AC224" s="6">
        <f t="shared" si="29"/>
        <v>0.95900000000000007</v>
      </c>
      <c r="AD224" s="6">
        <f t="shared" si="30"/>
        <v>0.99600000000000011</v>
      </c>
      <c r="AE224" s="6">
        <f t="shared" si="31"/>
        <v>0.99400000000000011</v>
      </c>
      <c r="AF224" s="6">
        <f t="shared" si="32"/>
        <v>0.999</v>
      </c>
      <c r="AG224" s="6">
        <f t="shared" si="33"/>
        <v>0.998</v>
      </c>
      <c r="AH224" s="6">
        <f t="shared" si="34"/>
        <v>0.97399999999999987</v>
      </c>
      <c r="AI224" s="6">
        <f t="shared" si="35"/>
        <v>0.99</v>
      </c>
      <c r="AJ224" s="6">
        <f t="shared" si="36"/>
        <v>0.93200000000000005</v>
      </c>
      <c r="AK224" s="6">
        <f t="shared" si="37"/>
        <v>0.9860000000000001</v>
      </c>
      <c r="AL224" s="6">
        <f t="shared" si="38"/>
        <v>0.97399999999999998</v>
      </c>
      <c r="AM224" s="6">
        <f t="shared" si="39"/>
        <v>0.97799999999999998</v>
      </c>
      <c r="AN224" s="6">
        <f t="shared" si="40"/>
        <v>0.99199999999999999</v>
      </c>
      <c r="AO224" s="6">
        <f t="shared" si="41"/>
        <v>0.9930000000000001</v>
      </c>
    </row>
    <row r="225" spans="2:41" x14ac:dyDescent="0.25">
      <c r="B225" s="6">
        <f t="shared" si="2"/>
        <v>0.99799999999999989</v>
      </c>
      <c r="C225" s="6">
        <f t="shared" si="3"/>
        <v>0.99600000000000011</v>
      </c>
      <c r="D225" s="6">
        <f t="shared" si="4"/>
        <v>0.99900000000000011</v>
      </c>
      <c r="E225" s="6">
        <f t="shared" si="5"/>
        <v>0.99600000000000011</v>
      </c>
      <c r="F225" s="6">
        <f t="shared" si="6"/>
        <v>1</v>
      </c>
      <c r="G225" s="6">
        <f t="shared" si="7"/>
        <v>1</v>
      </c>
      <c r="H225" s="6">
        <f t="shared" si="8"/>
        <v>1</v>
      </c>
      <c r="I225" s="6">
        <f t="shared" si="9"/>
        <v>1</v>
      </c>
      <c r="J225" s="6">
        <f t="shared" si="10"/>
        <v>0.999</v>
      </c>
      <c r="K225" s="6">
        <f t="shared" si="11"/>
        <v>0.99399999999999999</v>
      </c>
      <c r="L225" s="6">
        <f t="shared" si="12"/>
        <v>0.99900000000000011</v>
      </c>
      <c r="M225" s="6">
        <f t="shared" si="13"/>
        <v>0.998</v>
      </c>
      <c r="N225" s="6">
        <f t="shared" si="14"/>
        <v>0.996</v>
      </c>
      <c r="O225" s="6">
        <f t="shared" si="15"/>
        <v>0.99</v>
      </c>
      <c r="P225" s="6">
        <f t="shared" si="16"/>
        <v>0.89799999999999991</v>
      </c>
      <c r="Q225" s="6">
        <f t="shared" si="17"/>
        <v>0.63800000000000001</v>
      </c>
      <c r="R225" s="6">
        <f t="shared" si="18"/>
        <v>0.999</v>
      </c>
      <c r="S225" s="6">
        <f t="shared" si="19"/>
        <v>0.99399999999999999</v>
      </c>
      <c r="T225" s="6">
        <f t="shared" si="20"/>
        <v>0.99900000000000011</v>
      </c>
      <c r="U225" s="6">
        <f t="shared" si="21"/>
        <v>0.998</v>
      </c>
      <c r="V225" s="6">
        <f t="shared" si="22"/>
        <v>0.999</v>
      </c>
      <c r="W225" s="6">
        <f t="shared" si="23"/>
        <v>0.99399999999999999</v>
      </c>
      <c r="X225" s="6">
        <f t="shared" si="24"/>
        <v>0.99900000000000011</v>
      </c>
      <c r="Y225" s="6">
        <f t="shared" si="25"/>
        <v>0.998</v>
      </c>
      <c r="Z225" s="6">
        <f t="shared" si="26"/>
        <v>0.995</v>
      </c>
      <c r="AA225" s="6">
        <f t="shared" si="27"/>
        <v>0.999</v>
      </c>
      <c r="AB225" s="6">
        <f t="shared" si="28"/>
        <v>0.99399999999999999</v>
      </c>
      <c r="AC225" s="6">
        <f t="shared" si="29"/>
        <v>0.9860000000000001</v>
      </c>
      <c r="AD225" s="6">
        <f t="shared" si="30"/>
        <v>0.99800000000000011</v>
      </c>
      <c r="AE225" s="6">
        <f t="shared" si="31"/>
        <v>0.99700000000000011</v>
      </c>
      <c r="AF225" s="6">
        <f t="shared" si="32"/>
        <v>0.999</v>
      </c>
      <c r="AG225" s="6">
        <f t="shared" si="33"/>
        <v>1</v>
      </c>
      <c r="AH225" s="6">
        <f t="shared" si="34"/>
        <v>0.99599999999999989</v>
      </c>
      <c r="AI225" s="6">
        <f t="shared" si="35"/>
        <v>0.999</v>
      </c>
      <c r="AJ225" s="6">
        <f t="shared" si="36"/>
        <v>0.97900000000000009</v>
      </c>
      <c r="AK225" s="6">
        <f t="shared" si="37"/>
        <v>0.99700000000000011</v>
      </c>
      <c r="AL225" s="6">
        <f t="shared" si="38"/>
        <v>0.99099999999999999</v>
      </c>
      <c r="AM225" s="6">
        <f t="shared" si="39"/>
        <v>0.995</v>
      </c>
      <c r="AN225" s="6">
        <f t="shared" si="40"/>
        <v>0.998</v>
      </c>
      <c r="AO225" s="6">
        <f t="shared" si="41"/>
        <v>0.99900000000000011</v>
      </c>
    </row>
    <row r="226" spans="2:41" x14ac:dyDescent="0.25">
      <c r="B226" s="6">
        <f t="shared" si="2"/>
        <v>0.99899999999999989</v>
      </c>
      <c r="C226" s="6">
        <f t="shared" si="3"/>
        <v>1</v>
      </c>
      <c r="D226" s="6">
        <f t="shared" si="4"/>
        <v>1</v>
      </c>
      <c r="E226" s="6">
        <f t="shared" si="5"/>
        <v>0.99900000000000011</v>
      </c>
      <c r="F226" s="6">
        <f t="shared" si="6"/>
        <v>1</v>
      </c>
      <c r="G226" s="6">
        <f t="shared" si="7"/>
        <v>1</v>
      </c>
      <c r="H226" s="6">
        <f t="shared" si="8"/>
        <v>1</v>
      </c>
      <c r="I226" s="6">
        <f t="shared" si="9"/>
        <v>1</v>
      </c>
      <c r="J226" s="6">
        <f t="shared" si="10"/>
        <v>1</v>
      </c>
      <c r="K226" s="6">
        <f t="shared" si="11"/>
        <v>1</v>
      </c>
      <c r="L226" s="6">
        <f t="shared" si="12"/>
        <v>1</v>
      </c>
      <c r="M226" s="6">
        <f t="shared" si="13"/>
        <v>1</v>
      </c>
      <c r="N226" s="6">
        <f t="shared" si="14"/>
        <v>1</v>
      </c>
      <c r="O226" s="6">
        <f t="shared" si="15"/>
        <v>1</v>
      </c>
      <c r="P226" s="6">
        <f t="shared" si="16"/>
        <v>0.99999999999999989</v>
      </c>
      <c r="Q226" s="6">
        <f t="shared" si="17"/>
        <v>1</v>
      </c>
      <c r="R226" s="6">
        <f t="shared" si="18"/>
        <v>1</v>
      </c>
      <c r="S226" s="6">
        <f t="shared" si="19"/>
        <v>1</v>
      </c>
      <c r="T226" s="6">
        <f t="shared" si="20"/>
        <v>1</v>
      </c>
      <c r="U226" s="6">
        <f t="shared" si="21"/>
        <v>1</v>
      </c>
      <c r="V226" s="6">
        <f t="shared" si="22"/>
        <v>1</v>
      </c>
      <c r="W226" s="6">
        <f t="shared" si="23"/>
        <v>1</v>
      </c>
      <c r="X226" s="6">
        <f t="shared" si="24"/>
        <v>1</v>
      </c>
      <c r="Y226" s="6">
        <f t="shared" si="25"/>
        <v>1</v>
      </c>
      <c r="Z226" s="6">
        <f t="shared" si="26"/>
        <v>1</v>
      </c>
      <c r="AA226" s="6">
        <f t="shared" si="27"/>
        <v>1</v>
      </c>
      <c r="AB226" s="6">
        <f t="shared" si="28"/>
        <v>1</v>
      </c>
      <c r="AC226" s="6">
        <f t="shared" si="29"/>
        <v>1</v>
      </c>
      <c r="AD226" s="6">
        <f t="shared" si="30"/>
        <v>0.99900000000000011</v>
      </c>
      <c r="AE226" s="6">
        <f t="shared" si="31"/>
        <v>0.99900000000000011</v>
      </c>
      <c r="AF226" s="6">
        <f t="shared" si="32"/>
        <v>1</v>
      </c>
      <c r="AG226" s="6">
        <f t="shared" si="33"/>
        <v>1</v>
      </c>
      <c r="AH226" s="6">
        <f t="shared" si="34"/>
        <v>0.99999999999999989</v>
      </c>
      <c r="AI226" s="6">
        <f t="shared" si="35"/>
        <v>0.999</v>
      </c>
      <c r="AJ226" s="6">
        <f t="shared" si="36"/>
        <v>0.99800000000000011</v>
      </c>
      <c r="AK226" s="6">
        <f t="shared" si="37"/>
        <v>1</v>
      </c>
      <c r="AL226" s="6">
        <f t="shared" si="38"/>
        <v>0.999</v>
      </c>
      <c r="AM226" s="6">
        <f t="shared" si="39"/>
        <v>1</v>
      </c>
      <c r="AN226" s="6">
        <f t="shared" si="40"/>
        <v>1</v>
      </c>
      <c r="AO226" s="6">
        <f t="shared" si="41"/>
        <v>1</v>
      </c>
    </row>
    <row r="227" spans="2:41" x14ac:dyDescent="0.25">
      <c r="B227" s="6">
        <f t="shared" si="2"/>
        <v>0.99999999999999989</v>
      </c>
      <c r="C227" s="6">
        <f t="shared" si="3"/>
        <v>1</v>
      </c>
      <c r="D227" s="6">
        <f t="shared" si="4"/>
        <v>1</v>
      </c>
      <c r="E227" s="6">
        <f t="shared" si="5"/>
        <v>1</v>
      </c>
      <c r="F227" s="6">
        <f t="shared" si="6"/>
        <v>1</v>
      </c>
      <c r="G227" s="6">
        <f t="shared" si="7"/>
        <v>1</v>
      </c>
      <c r="H227" s="6">
        <f t="shared" si="8"/>
        <v>1</v>
      </c>
      <c r="I227" s="6">
        <f t="shared" si="9"/>
        <v>1</v>
      </c>
      <c r="J227" s="6">
        <f t="shared" si="10"/>
        <v>1</v>
      </c>
      <c r="K227" s="6">
        <f t="shared" si="11"/>
        <v>1</v>
      </c>
      <c r="L227" s="6">
        <f t="shared" si="12"/>
        <v>1</v>
      </c>
      <c r="M227" s="6">
        <f t="shared" si="13"/>
        <v>1</v>
      </c>
      <c r="N227" s="6">
        <f t="shared" si="14"/>
        <v>1</v>
      </c>
      <c r="O227" s="6">
        <f t="shared" si="15"/>
        <v>1</v>
      </c>
      <c r="P227" s="6">
        <f t="shared" si="16"/>
        <v>0.99999999999999989</v>
      </c>
      <c r="Q227" s="6">
        <f t="shared" si="17"/>
        <v>1</v>
      </c>
      <c r="R227" s="6">
        <f t="shared" si="18"/>
        <v>1</v>
      </c>
      <c r="S227" s="6">
        <f t="shared" si="19"/>
        <v>1</v>
      </c>
      <c r="T227" s="6">
        <f t="shared" si="20"/>
        <v>1</v>
      </c>
      <c r="U227" s="6">
        <f t="shared" si="21"/>
        <v>1</v>
      </c>
      <c r="V227" s="6">
        <f t="shared" si="22"/>
        <v>1</v>
      </c>
      <c r="W227" s="6">
        <f t="shared" si="23"/>
        <v>1</v>
      </c>
      <c r="X227" s="6">
        <f t="shared" si="24"/>
        <v>1</v>
      </c>
      <c r="Y227" s="6">
        <f t="shared" si="25"/>
        <v>1</v>
      </c>
      <c r="Z227" s="6">
        <f t="shared" si="26"/>
        <v>1</v>
      </c>
      <c r="AA227" s="6">
        <f t="shared" si="27"/>
        <v>1</v>
      </c>
      <c r="AB227" s="6">
        <f t="shared" si="28"/>
        <v>1</v>
      </c>
      <c r="AC227" s="6">
        <f t="shared" si="29"/>
        <v>1</v>
      </c>
      <c r="AD227" s="6">
        <f t="shared" si="30"/>
        <v>1</v>
      </c>
      <c r="AE227" s="6">
        <f t="shared" si="31"/>
        <v>1</v>
      </c>
      <c r="AF227" s="6">
        <f t="shared" si="32"/>
        <v>1</v>
      </c>
      <c r="AG227" s="6">
        <f t="shared" si="33"/>
        <v>1</v>
      </c>
      <c r="AH227" s="6">
        <f t="shared" si="34"/>
        <v>0.99999999999999989</v>
      </c>
      <c r="AI227" s="6">
        <f t="shared" si="35"/>
        <v>1</v>
      </c>
      <c r="AJ227" s="6">
        <f t="shared" si="36"/>
        <v>1</v>
      </c>
      <c r="AK227" s="6">
        <f t="shared" si="37"/>
        <v>1</v>
      </c>
      <c r="AL227" s="6">
        <f t="shared" si="38"/>
        <v>1</v>
      </c>
      <c r="AM227" s="6">
        <f t="shared" si="39"/>
        <v>1</v>
      </c>
      <c r="AN227" s="6">
        <f t="shared" si="40"/>
        <v>1</v>
      </c>
      <c r="AO227" s="6">
        <f t="shared" si="41"/>
        <v>1</v>
      </c>
    </row>
    <row r="228" spans="2:41" x14ac:dyDescent="0.25">
      <c r="B228" s="6">
        <f t="shared" si="2"/>
        <v>0.99999999999999989</v>
      </c>
      <c r="C228" s="6">
        <f t="shared" si="3"/>
        <v>1</v>
      </c>
      <c r="D228" s="6">
        <f t="shared" si="4"/>
        <v>1</v>
      </c>
      <c r="E228" s="6">
        <f t="shared" si="5"/>
        <v>1</v>
      </c>
      <c r="F228" s="6">
        <f t="shared" si="6"/>
        <v>1</v>
      </c>
      <c r="G228" s="6">
        <f t="shared" si="7"/>
        <v>1</v>
      </c>
      <c r="H228" s="6">
        <f t="shared" si="8"/>
        <v>1</v>
      </c>
      <c r="I228" s="6">
        <f t="shared" si="9"/>
        <v>1</v>
      </c>
      <c r="J228" s="6">
        <f t="shared" si="10"/>
        <v>1</v>
      </c>
      <c r="K228" s="6">
        <f t="shared" si="11"/>
        <v>1</v>
      </c>
      <c r="L228" s="6">
        <f t="shared" si="12"/>
        <v>1</v>
      </c>
      <c r="M228" s="6">
        <f t="shared" si="13"/>
        <v>1</v>
      </c>
      <c r="N228" s="6">
        <f t="shared" si="14"/>
        <v>1</v>
      </c>
      <c r="O228" s="6">
        <f t="shared" si="15"/>
        <v>1</v>
      </c>
      <c r="P228" s="6">
        <f t="shared" si="16"/>
        <v>0.99999999999999989</v>
      </c>
      <c r="Q228" s="6">
        <f t="shared" si="17"/>
        <v>1</v>
      </c>
      <c r="R228" s="6">
        <f t="shared" si="18"/>
        <v>1</v>
      </c>
      <c r="S228" s="6">
        <f t="shared" si="19"/>
        <v>1</v>
      </c>
      <c r="T228" s="6">
        <f t="shared" si="20"/>
        <v>1</v>
      </c>
      <c r="U228" s="6">
        <f t="shared" si="21"/>
        <v>1</v>
      </c>
      <c r="V228" s="6">
        <f t="shared" si="22"/>
        <v>1</v>
      </c>
      <c r="W228" s="6">
        <f t="shared" si="23"/>
        <v>1</v>
      </c>
      <c r="X228" s="6">
        <f t="shared" si="24"/>
        <v>1</v>
      </c>
      <c r="Y228" s="6">
        <f t="shared" si="25"/>
        <v>1</v>
      </c>
      <c r="Z228" s="6">
        <f t="shared" si="26"/>
        <v>1</v>
      </c>
      <c r="AA228" s="6">
        <f t="shared" si="27"/>
        <v>1</v>
      </c>
      <c r="AB228" s="6">
        <f t="shared" si="28"/>
        <v>1</v>
      </c>
      <c r="AC228" s="6">
        <f t="shared" si="29"/>
        <v>1</v>
      </c>
      <c r="AD228" s="6">
        <f t="shared" si="30"/>
        <v>1</v>
      </c>
      <c r="AE228" s="6">
        <f t="shared" si="31"/>
        <v>1</v>
      </c>
      <c r="AF228" s="6">
        <f t="shared" si="32"/>
        <v>1</v>
      </c>
      <c r="AG228" s="6">
        <f t="shared" si="33"/>
        <v>1</v>
      </c>
      <c r="AH228" s="6">
        <f t="shared" si="34"/>
        <v>0.99999999999999989</v>
      </c>
      <c r="AI228" s="6">
        <f t="shared" si="35"/>
        <v>1</v>
      </c>
      <c r="AJ228" s="6">
        <f t="shared" si="36"/>
        <v>1</v>
      </c>
      <c r="AK228" s="6">
        <f t="shared" si="37"/>
        <v>1</v>
      </c>
      <c r="AL228" s="6">
        <f t="shared" si="38"/>
        <v>1</v>
      </c>
      <c r="AM228" s="6">
        <f t="shared" si="39"/>
        <v>1</v>
      </c>
      <c r="AN228" s="6">
        <f t="shared" si="40"/>
        <v>1</v>
      </c>
      <c r="AO228" s="6">
        <f t="shared" si="41"/>
        <v>1</v>
      </c>
    </row>
    <row r="229" spans="2:41" x14ac:dyDescent="0.25">
      <c r="B229" s="6">
        <f t="shared" si="2"/>
        <v>0.99999999999999989</v>
      </c>
      <c r="C229" s="6">
        <f t="shared" si="3"/>
        <v>1</v>
      </c>
      <c r="D229" s="6">
        <f t="shared" si="4"/>
        <v>1</v>
      </c>
      <c r="E229" s="6">
        <f t="shared" si="5"/>
        <v>1</v>
      </c>
      <c r="F229" s="6">
        <f t="shared" si="6"/>
        <v>1</v>
      </c>
      <c r="G229" s="6">
        <f t="shared" si="7"/>
        <v>1</v>
      </c>
      <c r="H229" s="6">
        <f t="shared" si="8"/>
        <v>1</v>
      </c>
      <c r="I229" s="6">
        <f t="shared" si="9"/>
        <v>1</v>
      </c>
      <c r="J229" s="6">
        <f t="shared" si="10"/>
        <v>1</v>
      </c>
      <c r="K229" s="6">
        <f t="shared" si="11"/>
        <v>1</v>
      </c>
      <c r="L229" s="6">
        <f t="shared" si="12"/>
        <v>1</v>
      </c>
      <c r="M229" s="6">
        <f t="shared" si="13"/>
        <v>1</v>
      </c>
      <c r="N229" s="6">
        <f t="shared" si="14"/>
        <v>1</v>
      </c>
      <c r="O229" s="6">
        <f t="shared" si="15"/>
        <v>1</v>
      </c>
      <c r="P229" s="6">
        <f t="shared" si="16"/>
        <v>0.99999999999999989</v>
      </c>
      <c r="Q229" s="6">
        <f t="shared" si="17"/>
        <v>1</v>
      </c>
      <c r="R229" s="6">
        <f t="shared" si="18"/>
        <v>1</v>
      </c>
      <c r="S229" s="6">
        <f t="shared" si="19"/>
        <v>1</v>
      </c>
      <c r="T229" s="6">
        <f t="shared" si="20"/>
        <v>1</v>
      </c>
      <c r="U229" s="6">
        <f t="shared" si="21"/>
        <v>1</v>
      </c>
      <c r="V229" s="6">
        <f t="shared" si="22"/>
        <v>1</v>
      </c>
      <c r="W229" s="6">
        <f t="shared" si="23"/>
        <v>1</v>
      </c>
      <c r="X229" s="6">
        <f t="shared" si="24"/>
        <v>1</v>
      </c>
      <c r="Y229" s="6">
        <f t="shared" si="25"/>
        <v>1</v>
      </c>
      <c r="Z229" s="6">
        <f t="shared" si="26"/>
        <v>1</v>
      </c>
      <c r="AA229" s="6">
        <f t="shared" si="27"/>
        <v>1</v>
      </c>
      <c r="AB229" s="6">
        <f t="shared" si="28"/>
        <v>1</v>
      </c>
      <c r="AC229" s="6">
        <f t="shared" si="29"/>
        <v>1</v>
      </c>
      <c r="AD229" s="6">
        <f t="shared" si="30"/>
        <v>1</v>
      </c>
      <c r="AE229" s="6">
        <f t="shared" si="31"/>
        <v>1</v>
      </c>
      <c r="AF229" s="6">
        <f t="shared" si="32"/>
        <v>1</v>
      </c>
      <c r="AG229" s="6">
        <f t="shared" si="33"/>
        <v>1</v>
      </c>
      <c r="AH229" s="6">
        <f t="shared" si="34"/>
        <v>0.99999999999999989</v>
      </c>
      <c r="AI229" s="6">
        <f t="shared" si="35"/>
        <v>1</v>
      </c>
      <c r="AJ229" s="6">
        <f t="shared" si="36"/>
        <v>1</v>
      </c>
      <c r="AK229" s="6">
        <f t="shared" si="37"/>
        <v>1</v>
      </c>
      <c r="AL229" s="6">
        <f t="shared" si="38"/>
        <v>1</v>
      </c>
      <c r="AM229" s="6">
        <f t="shared" si="39"/>
        <v>1</v>
      </c>
      <c r="AN229" s="6">
        <f t="shared" si="40"/>
        <v>1</v>
      </c>
      <c r="AO229" s="6">
        <f t="shared" si="41"/>
        <v>1</v>
      </c>
    </row>
    <row r="230" spans="2:41" x14ac:dyDescent="0.25">
      <c r="B230" s="6">
        <f t="shared" si="2"/>
        <v>0.99999999999999989</v>
      </c>
      <c r="C230" s="6">
        <f t="shared" si="3"/>
        <v>1</v>
      </c>
      <c r="D230" s="6">
        <f t="shared" si="4"/>
        <v>1</v>
      </c>
      <c r="E230" s="6">
        <f t="shared" si="5"/>
        <v>1</v>
      </c>
      <c r="F230" s="6">
        <f t="shared" si="6"/>
        <v>1</v>
      </c>
      <c r="G230" s="6">
        <f t="shared" si="7"/>
        <v>1</v>
      </c>
      <c r="H230" s="6">
        <f t="shared" si="8"/>
        <v>1</v>
      </c>
      <c r="I230" s="6">
        <f t="shared" si="9"/>
        <v>1</v>
      </c>
      <c r="J230" s="6">
        <f t="shared" si="10"/>
        <v>1</v>
      </c>
      <c r="K230" s="6">
        <f t="shared" si="11"/>
        <v>1</v>
      </c>
      <c r="L230" s="6">
        <f t="shared" si="12"/>
        <v>1</v>
      </c>
      <c r="M230" s="6">
        <f t="shared" si="13"/>
        <v>1</v>
      </c>
      <c r="N230" s="6">
        <f t="shared" si="14"/>
        <v>1</v>
      </c>
      <c r="O230" s="6">
        <f t="shared" si="15"/>
        <v>1</v>
      </c>
      <c r="P230" s="6">
        <f t="shared" si="16"/>
        <v>0.99999999999999989</v>
      </c>
      <c r="Q230" s="6">
        <f t="shared" si="17"/>
        <v>1</v>
      </c>
      <c r="R230" s="6">
        <f t="shared" si="18"/>
        <v>1</v>
      </c>
      <c r="S230" s="6">
        <f t="shared" si="19"/>
        <v>1</v>
      </c>
      <c r="T230" s="6">
        <f t="shared" si="20"/>
        <v>1</v>
      </c>
      <c r="U230" s="6">
        <f t="shared" si="21"/>
        <v>1</v>
      </c>
      <c r="V230" s="6">
        <f t="shared" si="22"/>
        <v>1</v>
      </c>
      <c r="W230" s="6">
        <f t="shared" si="23"/>
        <v>1</v>
      </c>
      <c r="X230" s="6">
        <f t="shared" si="24"/>
        <v>1</v>
      </c>
      <c r="Y230" s="6">
        <f t="shared" si="25"/>
        <v>1</v>
      </c>
      <c r="Z230" s="6">
        <f t="shared" si="26"/>
        <v>1</v>
      </c>
      <c r="AA230" s="6">
        <f t="shared" si="27"/>
        <v>1</v>
      </c>
      <c r="AB230" s="6">
        <f t="shared" si="28"/>
        <v>1</v>
      </c>
      <c r="AC230" s="6">
        <f t="shared" si="29"/>
        <v>1</v>
      </c>
      <c r="AD230" s="6">
        <f t="shared" si="30"/>
        <v>1</v>
      </c>
      <c r="AE230" s="6">
        <f t="shared" si="31"/>
        <v>1</v>
      </c>
      <c r="AF230" s="6">
        <f t="shared" si="32"/>
        <v>1</v>
      </c>
      <c r="AG230" s="6">
        <f t="shared" si="33"/>
        <v>1</v>
      </c>
      <c r="AH230" s="6">
        <f t="shared" si="34"/>
        <v>0.99999999999999989</v>
      </c>
      <c r="AI230" s="6">
        <f t="shared" si="35"/>
        <v>1</v>
      </c>
      <c r="AJ230" s="6">
        <f t="shared" si="36"/>
        <v>1</v>
      </c>
      <c r="AK230" s="6">
        <f t="shared" si="37"/>
        <v>1</v>
      </c>
      <c r="AL230" s="6">
        <f t="shared" si="38"/>
        <v>1</v>
      </c>
      <c r="AM230" s="6">
        <f t="shared" si="39"/>
        <v>1</v>
      </c>
      <c r="AN230" s="6">
        <f t="shared" si="40"/>
        <v>1</v>
      </c>
      <c r="AO230" s="6">
        <f t="shared" si="41"/>
        <v>1</v>
      </c>
    </row>
    <row r="231" spans="2:41" x14ac:dyDescent="0.25">
      <c r="B231" s="6">
        <f t="shared" si="2"/>
        <v>0.99999999999999989</v>
      </c>
      <c r="C231" s="6">
        <f t="shared" si="3"/>
        <v>1</v>
      </c>
      <c r="D231" s="6">
        <f t="shared" si="4"/>
        <v>1</v>
      </c>
      <c r="E231" s="6">
        <f t="shared" si="5"/>
        <v>1</v>
      </c>
      <c r="F231" s="6">
        <f t="shared" si="6"/>
        <v>1</v>
      </c>
      <c r="G231" s="6">
        <f t="shared" si="7"/>
        <v>1</v>
      </c>
      <c r="H231" s="6">
        <f t="shared" si="8"/>
        <v>1</v>
      </c>
      <c r="I231" s="6">
        <f t="shared" si="9"/>
        <v>1</v>
      </c>
      <c r="J231" s="6">
        <f t="shared" si="10"/>
        <v>1</v>
      </c>
      <c r="K231" s="6">
        <f t="shared" si="11"/>
        <v>1</v>
      </c>
      <c r="L231" s="6">
        <f t="shared" si="12"/>
        <v>1</v>
      </c>
      <c r="M231" s="6">
        <f t="shared" si="13"/>
        <v>1</v>
      </c>
      <c r="N231" s="6">
        <f t="shared" si="14"/>
        <v>1</v>
      </c>
      <c r="O231" s="6">
        <f t="shared" si="15"/>
        <v>1</v>
      </c>
      <c r="P231" s="6">
        <f t="shared" si="16"/>
        <v>0.99999999999999989</v>
      </c>
      <c r="Q231" s="6">
        <f t="shared" si="17"/>
        <v>1</v>
      </c>
      <c r="R231" s="6">
        <f t="shared" si="18"/>
        <v>1</v>
      </c>
      <c r="S231" s="6">
        <f t="shared" si="19"/>
        <v>1</v>
      </c>
      <c r="T231" s="6">
        <f t="shared" si="20"/>
        <v>1</v>
      </c>
      <c r="U231" s="6">
        <f t="shared" si="21"/>
        <v>1</v>
      </c>
      <c r="V231" s="6">
        <f t="shared" si="22"/>
        <v>1</v>
      </c>
      <c r="W231" s="6">
        <f t="shared" si="23"/>
        <v>1</v>
      </c>
      <c r="X231" s="6">
        <f t="shared" si="24"/>
        <v>1</v>
      </c>
      <c r="Y231" s="6">
        <f t="shared" si="25"/>
        <v>1</v>
      </c>
      <c r="Z231" s="6">
        <f t="shared" si="26"/>
        <v>1</v>
      </c>
      <c r="AA231" s="6">
        <f t="shared" si="27"/>
        <v>1</v>
      </c>
      <c r="AB231" s="6">
        <f t="shared" si="28"/>
        <v>1</v>
      </c>
      <c r="AC231" s="6">
        <f t="shared" si="29"/>
        <v>1</v>
      </c>
      <c r="AD231" s="6">
        <f t="shared" si="30"/>
        <v>1</v>
      </c>
      <c r="AE231" s="6">
        <f t="shared" si="31"/>
        <v>1</v>
      </c>
      <c r="AF231" s="6">
        <f t="shared" si="32"/>
        <v>1</v>
      </c>
      <c r="AG231" s="6">
        <f t="shared" si="33"/>
        <v>1</v>
      </c>
      <c r="AH231" s="6">
        <f t="shared" si="34"/>
        <v>0.99999999999999989</v>
      </c>
      <c r="AI231" s="6">
        <f t="shared" si="35"/>
        <v>1</v>
      </c>
      <c r="AJ231" s="6">
        <f t="shared" si="36"/>
        <v>1</v>
      </c>
      <c r="AK231" s="6">
        <f t="shared" si="37"/>
        <v>1</v>
      </c>
      <c r="AL231" s="6">
        <f t="shared" si="38"/>
        <v>1</v>
      </c>
      <c r="AM231" s="6">
        <f t="shared" si="39"/>
        <v>1</v>
      </c>
      <c r="AN231" s="6">
        <f t="shared" si="40"/>
        <v>1</v>
      </c>
      <c r="AO231" s="6">
        <f t="shared" si="41"/>
        <v>1</v>
      </c>
    </row>
    <row r="232" spans="2:41" x14ac:dyDescent="0.25">
      <c r="B232" s="6">
        <f t="shared" si="2"/>
        <v>0.99999999999999989</v>
      </c>
      <c r="C232" s="6">
        <f t="shared" si="3"/>
        <v>1</v>
      </c>
      <c r="D232" s="6">
        <f t="shared" si="4"/>
        <v>1</v>
      </c>
      <c r="E232" s="6">
        <f t="shared" si="5"/>
        <v>1</v>
      </c>
      <c r="F232" s="6">
        <f t="shared" si="6"/>
        <v>1</v>
      </c>
      <c r="G232" s="6">
        <f t="shared" si="7"/>
        <v>1</v>
      </c>
      <c r="H232" s="6">
        <f t="shared" si="8"/>
        <v>1</v>
      </c>
      <c r="I232" s="6">
        <f t="shared" si="9"/>
        <v>1</v>
      </c>
      <c r="J232" s="6">
        <f t="shared" si="10"/>
        <v>1</v>
      </c>
      <c r="K232" s="6">
        <f t="shared" si="11"/>
        <v>1</v>
      </c>
      <c r="L232" s="6">
        <f t="shared" si="12"/>
        <v>1</v>
      </c>
      <c r="M232" s="6">
        <f t="shared" si="13"/>
        <v>1</v>
      </c>
      <c r="N232" s="6">
        <f t="shared" si="14"/>
        <v>1</v>
      </c>
      <c r="O232" s="6">
        <f t="shared" si="15"/>
        <v>1</v>
      </c>
      <c r="P232" s="6">
        <f t="shared" si="16"/>
        <v>0.99999999999999989</v>
      </c>
      <c r="Q232" s="6">
        <f t="shared" si="17"/>
        <v>1</v>
      </c>
      <c r="R232" s="6">
        <f t="shared" si="18"/>
        <v>1</v>
      </c>
      <c r="S232" s="6">
        <f t="shared" si="19"/>
        <v>1</v>
      </c>
      <c r="T232" s="6">
        <f t="shared" si="20"/>
        <v>1</v>
      </c>
      <c r="U232" s="6">
        <f t="shared" si="21"/>
        <v>1</v>
      </c>
      <c r="V232" s="6">
        <f t="shared" si="22"/>
        <v>1</v>
      </c>
      <c r="W232" s="6">
        <f t="shared" si="23"/>
        <v>1</v>
      </c>
      <c r="X232" s="6">
        <f t="shared" si="24"/>
        <v>1</v>
      </c>
      <c r="Y232" s="6">
        <f t="shared" si="25"/>
        <v>1</v>
      </c>
      <c r="Z232" s="6">
        <f t="shared" si="26"/>
        <v>1</v>
      </c>
      <c r="AA232" s="6">
        <f t="shared" si="27"/>
        <v>1</v>
      </c>
      <c r="AB232" s="6">
        <f t="shared" si="28"/>
        <v>1</v>
      </c>
      <c r="AC232" s="6">
        <f t="shared" si="29"/>
        <v>1</v>
      </c>
      <c r="AD232" s="6">
        <f t="shared" si="30"/>
        <v>1</v>
      </c>
      <c r="AE232" s="6">
        <f t="shared" si="31"/>
        <v>1</v>
      </c>
      <c r="AF232" s="6">
        <f t="shared" si="32"/>
        <v>1</v>
      </c>
      <c r="AG232" s="6">
        <f t="shared" si="33"/>
        <v>1</v>
      </c>
      <c r="AH232" s="6">
        <f t="shared" si="34"/>
        <v>0.99999999999999989</v>
      </c>
      <c r="AI232" s="6">
        <f t="shared" si="35"/>
        <v>1</v>
      </c>
      <c r="AJ232" s="6">
        <f t="shared" si="36"/>
        <v>1</v>
      </c>
      <c r="AK232" s="6">
        <f t="shared" si="37"/>
        <v>1</v>
      </c>
      <c r="AL232" s="6">
        <f t="shared" si="38"/>
        <v>1</v>
      </c>
      <c r="AM232" s="6">
        <f t="shared" si="39"/>
        <v>1</v>
      </c>
      <c r="AN232" s="6">
        <f t="shared" si="40"/>
        <v>1</v>
      </c>
      <c r="AO232" s="6">
        <f t="shared" si="41"/>
        <v>1</v>
      </c>
    </row>
    <row r="233" spans="2:41" x14ac:dyDescent="0.25">
      <c r="B233" s="6">
        <f t="shared" si="2"/>
        <v>0.99999999999999989</v>
      </c>
      <c r="C233" s="6">
        <f t="shared" si="3"/>
        <v>1</v>
      </c>
      <c r="D233" s="6">
        <f t="shared" si="4"/>
        <v>1</v>
      </c>
      <c r="E233" s="6">
        <f t="shared" si="5"/>
        <v>1</v>
      </c>
      <c r="F233" s="6">
        <f t="shared" si="6"/>
        <v>1</v>
      </c>
      <c r="G233" s="6">
        <f t="shared" si="7"/>
        <v>1</v>
      </c>
      <c r="H233" s="6">
        <f t="shared" si="8"/>
        <v>1</v>
      </c>
      <c r="I233" s="6">
        <f t="shared" si="9"/>
        <v>1</v>
      </c>
      <c r="J233" s="6">
        <f t="shared" si="10"/>
        <v>1</v>
      </c>
      <c r="K233" s="6">
        <f t="shared" si="11"/>
        <v>1</v>
      </c>
      <c r="L233" s="6">
        <f t="shared" si="12"/>
        <v>1</v>
      </c>
      <c r="M233" s="6">
        <f t="shared" si="13"/>
        <v>1</v>
      </c>
      <c r="N233" s="6">
        <f t="shared" si="14"/>
        <v>1</v>
      </c>
      <c r="O233" s="6">
        <f t="shared" si="15"/>
        <v>1</v>
      </c>
      <c r="P233" s="6">
        <f t="shared" si="16"/>
        <v>0.99999999999999989</v>
      </c>
      <c r="Q233" s="6">
        <f t="shared" si="17"/>
        <v>1</v>
      </c>
      <c r="R233" s="6">
        <f t="shared" si="18"/>
        <v>1</v>
      </c>
      <c r="S233" s="6">
        <f t="shared" si="19"/>
        <v>1</v>
      </c>
      <c r="T233" s="6">
        <f t="shared" si="20"/>
        <v>1</v>
      </c>
      <c r="U233" s="6">
        <f t="shared" si="21"/>
        <v>1</v>
      </c>
      <c r="V233" s="6">
        <f t="shared" si="22"/>
        <v>1</v>
      </c>
      <c r="W233" s="6">
        <f t="shared" si="23"/>
        <v>1</v>
      </c>
      <c r="X233" s="6">
        <f t="shared" si="24"/>
        <v>1</v>
      </c>
      <c r="Y233" s="6">
        <f t="shared" si="25"/>
        <v>1</v>
      </c>
      <c r="Z233" s="6">
        <f t="shared" si="26"/>
        <v>1</v>
      </c>
      <c r="AA233" s="6">
        <f t="shared" si="27"/>
        <v>1</v>
      </c>
      <c r="AB233" s="6">
        <f t="shared" si="28"/>
        <v>1</v>
      </c>
      <c r="AC233" s="6">
        <f t="shared" si="29"/>
        <v>1</v>
      </c>
      <c r="AD233" s="6">
        <f t="shared" si="30"/>
        <v>1</v>
      </c>
      <c r="AE233" s="6">
        <f t="shared" si="31"/>
        <v>1</v>
      </c>
      <c r="AF233" s="6">
        <f t="shared" si="32"/>
        <v>1</v>
      </c>
      <c r="AG233" s="6">
        <f t="shared" si="33"/>
        <v>1</v>
      </c>
      <c r="AH233" s="6">
        <f t="shared" si="34"/>
        <v>0.99999999999999989</v>
      </c>
      <c r="AI233" s="6">
        <f t="shared" si="35"/>
        <v>1</v>
      </c>
      <c r="AJ233" s="6">
        <f t="shared" si="36"/>
        <v>1</v>
      </c>
      <c r="AK233" s="6">
        <f t="shared" si="37"/>
        <v>1</v>
      </c>
      <c r="AL233" s="6">
        <f t="shared" si="38"/>
        <v>1</v>
      </c>
      <c r="AM233" s="6">
        <f t="shared" si="39"/>
        <v>1</v>
      </c>
      <c r="AN233" s="6">
        <f t="shared" si="40"/>
        <v>1</v>
      </c>
      <c r="AO233" s="6">
        <f t="shared" si="41"/>
        <v>1</v>
      </c>
    </row>
    <row r="234" spans="2:41" x14ac:dyDescent="0.25">
      <c r="B234" s="6">
        <f t="shared" si="2"/>
        <v>0.99999999999999989</v>
      </c>
      <c r="C234" s="6">
        <f t="shared" si="3"/>
        <v>1</v>
      </c>
      <c r="D234" s="6">
        <f t="shared" si="4"/>
        <v>1</v>
      </c>
      <c r="E234" s="6">
        <f t="shared" si="5"/>
        <v>1</v>
      </c>
      <c r="F234" s="6">
        <f t="shared" si="6"/>
        <v>1</v>
      </c>
      <c r="G234" s="6">
        <f t="shared" si="7"/>
        <v>1</v>
      </c>
      <c r="H234" s="6">
        <f t="shared" si="8"/>
        <v>1</v>
      </c>
      <c r="I234" s="6">
        <f t="shared" si="9"/>
        <v>1</v>
      </c>
      <c r="J234" s="6">
        <f t="shared" si="10"/>
        <v>1</v>
      </c>
      <c r="K234" s="6">
        <f t="shared" si="11"/>
        <v>1</v>
      </c>
      <c r="L234" s="6">
        <f t="shared" si="12"/>
        <v>1</v>
      </c>
      <c r="M234" s="6">
        <f t="shared" si="13"/>
        <v>1</v>
      </c>
      <c r="N234" s="6">
        <f t="shared" si="14"/>
        <v>1</v>
      </c>
      <c r="O234" s="6">
        <f t="shared" si="15"/>
        <v>1</v>
      </c>
      <c r="P234" s="6">
        <f t="shared" si="16"/>
        <v>0.99999999999999989</v>
      </c>
      <c r="Q234" s="6">
        <f t="shared" si="17"/>
        <v>1</v>
      </c>
      <c r="R234" s="6">
        <f t="shared" si="18"/>
        <v>1</v>
      </c>
      <c r="S234" s="6">
        <f t="shared" si="19"/>
        <v>1</v>
      </c>
      <c r="T234" s="6">
        <f t="shared" si="20"/>
        <v>1</v>
      </c>
      <c r="U234" s="6">
        <f t="shared" si="21"/>
        <v>1</v>
      </c>
      <c r="V234" s="6">
        <f t="shared" si="22"/>
        <v>1</v>
      </c>
      <c r="W234" s="6">
        <f t="shared" si="23"/>
        <v>1</v>
      </c>
      <c r="X234" s="6">
        <f t="shared" si="24"/>
        <v>1</v>
      </c>
      <c r="Y234" s="6">
        <f t="shared" si="25"/>
        <v>1</v>
      </c>
      <c r="Z234" s="6">
        <f t="shared" si="26"/>
        <v>1</v>
      </c>
      <c r="AA234" s="6">
        <f t="shared" si="27"/>
        <v>1</v>
      </c>
      <c r="AB234" s="6">
        <f t="shared" si="28"/>
        <v>1</v>
      </c>
      <c r="AC234" s="6">
        <f t="shared" si="29"/>
        <v>1</v>
      </c>
      <c r="AD234" s="6">
        <f t="shared" si="30"/>
        <v>1</v>
      </c>
      <c r="AE234" s="6">
        <f t="shared" si="31"/>
        <v>1</v>
      </c>
      <c r="AF234" s="6">
        <f t="shared" si="32"/>
        <v>1</v>
      </c>
      <c r="AG234" s="6">
        <f t="shared" si="33"/>
        <v>1</v>
      </c>
      <c r="AH234" s="6">
        <f t="shared" si="34"/>
        <v>0.99999999999999989</v>
      </c>
      <c r="AI234" s="6">
        <f t="shared" si="35"/>
        <v>1</v>
      </c>
      <c r="AJ234" s="6">
        <f t="shared" si="36"/>
        <v>1</v>
      </c>
      <c r="AK234" s="6">
        <f t="shared" si="37"/>
        <v>1</v>
      </c>
      <c r="AL234" s="6">
        <f t="shared" si="38"/>
        <v>1</v>
      </c>
      <c r="AM234" s="6">
        <f t="shared" si="39"/>
        <v>1</v>
      </c>
      <c r="AN234" s="6">
        <f t="shared" si="40"/>
        <v>1</v>
      </c>
      <c r="AO234" s="6">
        <f t="shared" si="41"/>
        <v>1</v>
      </c>
    </row>
    <row r="235" spans="2:41" x14ac:dyDescent="0.25">
      <c r="B235" s="6">
        <f t="shared" si="2"/>
        <v>0.99999999999999989</v>
      </c>
      <c r="C235" s="6">
        <f t="shared" si="3"/>
        <v>1</v>
      </c>
      <c r="D235" s="6">
        <f t="shared" si="4"/>
        <v>1</v>
      </c>
      <c r="E235" s="6">
        <f t="shared" si="5"/>
        <v>1</v>
      </c>
      <c r="F235" s="6">
        <f t="shared" si="6"/>
        <v>1</v>
      </c>
      <c r="G235" s="6">
        <f t="shared" si="7"/>
        <v>1</v>
      </c>
      <c r="H235" s="6">
        <f t="shared" si="8"/>
        <v>1</v>
      </c>
      <c r="I235" s="6">
        <f t="shared" si="9"/>
        <v>1</v>
      </c>
      <c r="J235" s="6">
        <f t="shared" si="10"/>
        <v>1</v>
      </c>
      <c r="K235" s="6">
        <f t="shared" si="11"/>
        <v>1</v>
      </c>
      <c r="L235" s="6">
        <f t="shared" si="12"/>
        <v>1</v>
      </c>
      <c r="M235" s="6">
        <f t="shared" si="13"/>
        <v>1</v>
      </c>
      <c r="N235" s="6">
        <f t="shared" si="14"/>
        <v>1</v>
      </c>
      <c r="O235" s="6">
        <f t="shared" si="15"/>
        <v>1</v>
      </c>
      <c r="P235" s="6">
        <f t="shared" si="16"/>
        <v>0.99999999999999989</v>
      </c>
      <c r="Q235" s="6">
        <f t="shared" si="17"/>
        <v>1</v>
      </c>
      <c r="R235" s="6">
        <f t="shared" si="18"/>
        <v>1</v>
      </c>
      <c r="S235" s="6">
        <f t="shared" si="19"/>
        <v>1</v>
      </c>
      <c r="T235" s="6">
        <f t="shared" si="20"/>
        <v>1</v>
      </c>
      <c r="U235" s="6">
        <f t="shared" si="21"/>
        <v>1</v>
      </c>
      <c r="V235" s="6">
        <f t="shared" si="22"/>
        <v>1</v>
      </c>
      <c r="W235" s="6">
        <f t="shared" si="23"/>
        <v>1</v>
      </c>
      <c r="X235" s="6">
        <f t="shared" si="24"/>
        <v>1</v>
      </c>
      <c r="Y235" s="6">
        <f t="shared" si="25"/>
        <v>1</v>
      </c>
      <c r="Z235" s="6">
        <f t="shared" si="26"/>
        <v>1</v>
      </c>
      <c r="AA235" s="6">
        <f t="shared" si="27"/>
        <v>1</v>
      </c>
      <c r="AB235" s="6">
        <f t="shared" si="28"/>
        <v>1</v>
      </c>
      <c r="AC235" s="6">
        <f t="shared" si="29"/>
        <v>1</v>
      </c>
      <c r="AD235" s="6">
        <f t="shared" si="30"/>
        <v>1</v>
      </c>
      <c r="AE235" s="6">
        <f t="shared" si="31"/>
        <v>1</v>
      </c>
      <c r="AF235" s="6">
        <f t="shared" si="32"/>
        <v>1</v>
      </c>
      <c r="AG235" s="6">
        <f t="shared" si="33"/>
        <v>1</v>
      </c>
      <c r="AH235" s="6">
        <f t="shared" si="34"/>
        <v>0.99999999999999989</v>
      </c>
      <c r="AI235" s="6">
        <f t="shared" si="35"/>
        <v>1</v>
      </c>
      <c r="AJ235" s="6">
        <f t="shared" si="36"/>
        <v>1</v>
      </c>
      <c r="AK235" s="6">
        <f t="shared" si="37"/>
        <v>1</v>
      </c>
      <c r="AL235" s="6">
        <f t="shared" si="38"/>
        <v>1</v>
      </c>
      <c r="AM235" s="6">
        <f t="shared" si="39"/>
        <v>1</v>
      </c>
      <c r="AN235" s="6">
        <f t="shared" si="40"/>
        <v>1</v>
      </c>
      <c r="AO235" s="6">
        <f t="shared" si="41"/>
        <v>1</v>
      </c>
    </row>
    <row r="236" spans="2:41" x14ac:dyDescent="0.25">
      <c r="B236" s="6">
        <f t="shared" si="2"/>
        <v>0.99999999999999989</v>
      </c>
      <c r="C236" s="6">
        <f t="shared" si="3"/>
        <v>1</v>
      </c>
      <c r="D236" s="6">
        <f t="shared" si="4"/>
        <v>1</v>
      </c>
      <c r="E236" s="6">
        <f t="shared" si="5"/>
        <v>1</v>
      </c>
      <c r="F236" s="6">
        <f t="shared" si="6"/>
        <v>1</v>
      </c>
      <c r="G236" s="6">
        <f t="shared" si="7"/>
        <v>1</v>
      </c>
      <c r="H236" s="6">
        <f t="shared" si="8"/>
        <v>1</v>
      </c>
      <c r="I236" s="6">
        <f t="shared" si="9"/>
        <v>1</v>
      </c>
      <c r="J236" s="6">
        <f t="shared" si="10"/>
        <v>1</v>
      </c>
      <c r="K236" s="6">
        <f t="shared" si="11"/>
        <v>1</v>
      </c>
      <c r="L236" s="6">
        <f t="shared" si="12"/>
        <v>1</v>
      </c>
      <c r="M236" s="6">
        <f t="shared" si="13"/>
        <v>1</v>
      </c>
      <c r="N236" s="6">
        <f t="shared" si="14"/>
        <v>1</v>
      </c>
      <c r="O236" s="6">
        <f t="shared" si="15"/>
        <v>1</v>
      </c>
      <c r="P236" s="6">
        <f t="shared" si="16"/>
        <v>0.99999999999999989</v>
      </c>
      <c r="Q236" s="6">
        <f t="shared" si="17"/>
        <v>1</v>
      </c>
      <c r="R236" s="6">
        <f t="shared" si="18"/>
        <v>1</v>
      </c>
      <c r="S236" s="6">
        <f t="shared" si="19"/>
        <v>1</v>
      </c>
      <c r="T236" s="6">
        <f t="shared" si="20"/>
        <v>1</v>
      </c>
      <c r="U236" s="6">
        <f t="shared" si="21"/>
        <v>1</v>
      </c>
      <c r="V236" s="6">
        <f t="shared" si="22"/>
        <v>1</v>
      </c>
      <c r="W236" s="6">
        <f t="shared" si="23"/>
        <v>1</v>
      </c>
      <c r="X236" s="6">
        <f t="shared" si="24"/>
        <v>1</v>
      </c>
      <c r="Y236" s="6">
        <f t="shared" si="25"/>
        <v>1</v>
      </c>
      <c r="Z236" s="6">
        <f t="shared" si="26"/>
        <v>1</v>
      </c>
      <c r="AA236" s="6">
        <f t="shared" si="27"/>
        <v>1</v>
      </c>
      <c r="AB236" s="6">
        <f t="shared" si="28"/>
        <v>1</v>
      </c>
      <c r="AC236" s="6">
        <f t="shared" si="29"/>
        <v>1</v>
      </c>
      <c r="AD236" s="6">
        <f t="shared" si="30"/>
        <v>1</v>
      </c>
      <c r="AE236" s="6">
        <f t="shared" si="31"/>
        <v>1</v>
      </c>
      <c r="AF236" s="6">
        <f t="shared" si="32"/>
        <v>1</v>
      </c>
      <c r="AG236" s="6">
        <f t="shared" si="33"/>
        <v>1</v>
      </c>
      <c r="AH236" s="6">
        <f t="shared" si="34"/>
        <v>0.99999999999999989</v>
      </c>
      <c r="AI236" s="6">
        <f t="shared" si="35"/>
        <v>1</v>
      </c>
      <c r="AJ236" s="6">
        <f t="shared" si="36"/>
        <v>1</v>
      </c>
      <c r="AK236" s="6">
        <f t="shared" si="37"/>
        <v>1</v>
      </c>
      <c r="AL236" s="6">
        <f t="shared" si="38"/>
        <v>1</v>
      </c>
      <c r="AM236" s="6">
        <f t="shared" si="39"/>
        <v>1</v>
      </c>
      <c r="AN236" s="6">
        <f t="shared" si="40"/>
        <v>1</v>
      </c>
      <c r="AO236" s="6">
        <f t="shared" si="41"/>
        <v>1</v>
      </c>
    </row>
    <row r="237" spans="2:41" x14ac:dyDescent="0.25">
      <c r="B237" s="6">
        <f t="shared" si="2"/>
        <v>0.99999999999999989</v>
      </c>
      <c r="C237" s="6">
        <f t="shared" si="3"/>
        <v>1</v>
      </c>
      <c r="D237" s="6">
        <f t="shared" si="4"/>
        <v>1</v>
      </c>
      <c r="E237" s="6">
        <f t="shared" si="5"/>
        <v>1</v>
      </c>
      <c r="F237" s="6">
        <f t="shared" si="6"/>
        <v>1</v>
      </c>
      <c r="G237" s="6">
        <f t="shared" si="7"/>
        <v>1</v>
      </c>
      <c r="H237" s="6">
        <f t="shared" si="8"/>
        <v>1</v>
      </c>
      <c r="I237" s="6">
        <f t="shared" si="9"/>
        <v>1</v>
      </c>
      <c r="J237" s="6">
        <f t="shared" si="10"/>
        <v>1</v>
      </c>
      <c r="K237" s="6">
        <f t="shared" si="11"/>
        <v>1</v>
      </c>
      <c r="L237" s="6">
        <f t="shared" si="12"/>
        <v>1</v>
      </c>
      <c r="M237" s="6">
        <f t="shared" si="13"/>
        <v>1</v>
      </c>
      <c r="N237" s="6">
        <f t="shared" si="14"/>
        <v>1</v>
      </c>
      <c r="O237" s="6">
        <f t="shared" si="15"/>
        <v>1</v>
      </c>
      <c r="P237" s="6">
        <f t="shared" si="16"/>
        <v>0.99999999999999989</v>
      </c>
      <c r="Q237" s="6">
        <f t="shared" si="17"/>
        <v>1</v>
      </c>
      <c r="R237" s="6">
        <f t="shared" si="18"/>
        <v>1</v>
      </c>
      <c r="S237" s="6">
        <f t="shared" si="19"/>
        <v>1</v>
      </c>
      <c r="T237" s="6">
        <f t="shared" si="20"/>
        <v>1</v>
      </c>
      <c r="U237" s="6">
        <f t="shared" si="21"/>
        <v>1</v>
      </c>
      <c r="V237" s="6">
        <f t="shared" si="22"/>
        <v>1</v>
      </c>
      <c r="W237" s="6">
        <f t="shared" si="23"/>
        <v>1</v>
      </c>
      <c r="X237" s="6">
        <f t="shared" si="24"/>
        <v>1</v>
      </c>
      <c r="Y237" s="6">
        <f t="shared" si="25"/>
        <v>1</v>
      </c>
      <c r="Z237" s="6">
        <f t="shared" si="26"/>
        <v>1</v>
      </c>
      <c r="AA237" s="6">
        <f t="shared" si="27"/>
        <v>1</v>
      </c>
      <c r="AB237" s="6">
        <f t="shared" si="28"/>
        <v>1</v>
      </c>
      <c r="AC237" s="6">
        <f t="shared" si="29"/>
        <v>1</v>
      </c>
      <c r="AD237" s="6">
        <f t="shared" si="30"/>
        <v>1</v>
      </c>
      <c r="AE237" s="6">
        <f t="shared" si="31"/>
        <v>1</v>
      </c>
      <c r="AF237" s="6">
        <f t="shared" si="32"/>
        <v>1</v>
      </c>
      <c r="AG237" s="6">
        <f t="shared" si="33"/>
        <v>1</v>
      </c>
      <c r="AH237" s="6">
        <f t="shared" si="34"/>
        <v>0.99999999999999989</v>
      </c>
      <c r="AI237" s="6">
        <f t="shared" si="35"/>
        <v>1</v>
      </c>
      <c r="AJ237" s="6">
        <f t="shared" si="36"/>
        <v>1</v>
      </c>
      <c r="AK237" s="6">
        <f t="shared" si="37"/>
        <v>1</v>
      </c>
      <c r="AL237" s="6">
        <f t="shared" si="38"/>
        <v>1</v>
      </c>
      <c r="AM237" s="6">
        <f t="shared" si="39"/>
        <v>1</v>
      </c>
      <c r="AN237" s="6">
        <f t="shared" si="40"/>
        <v>1</v>
      </c>
      <c r="AO237" s="6">
        <f t="shared" si="41"/>
        <v>1</v>
      </c>
    </row>
    <row r="238" spans="2:41" x14ac:dyDescent="0.25">
      <c r="B238" s="6">
        <f t="shared" si="2"/>
        <v>0.99999999999999989</v>
      </c>
      <c r="C238" s="6">
        <f t="shared" si="3"/>
        <v>1</v>
      </c>
      <c r="D238" s="6">
        <f t="shared" si="4"/>
        <v>1</v>
      </c>
      <c r="E238" s="6">
        <f t="shared" si="5"/>
        <v>1</v>
      </c>
      <c r="F238" s="6">
        <f t="shared" si="6"/>
        <v>1</v>
      </c>
      <c r="G238" s="6">
        <f t="shared" si="7"/>
        <v>1</v>
      </c>
      <c r="H238" s="6">
        <f t="shared" si="8"/>
        <v>1</v>
      </c>
      <c r="I238" s="6">
        <f t="shared" si="9"/>
        <v>1</v>
      </c>
      <c r="J238" s="6">
        <f t="shared" si="10"/>
        <v>1</v>
      </c>
      <c r="K238" s="6">
        <f t="shared" si="11"/>
        <v>1</v>
      </c>
      <c r="L238" s="6">
        <f t="shared" si="12"/>
        <v>1</v>
      </c>
      <c r="M238" s="6">
        <f t="shared" si="13"/>
        <v>1</v>
      </c>
      <c r="N238" s="6">
        <f t="shared" si="14"/>
        <v>1</v>
      </c>
      <c r="O238" s="6">
        <f t="shared" si="15"/>
        <v>1</v>
      </c>
      <c r="P238" s="6">
        <f t="shared" si="16"/>
        <v>0.99999999999999989</v>
      </c>
      <c r="Q238" s="6">
        <f t="shared" si="17"/>
        <v>1</v>
      </c>
      <c r="R238" s="6">
        <f t="shared" si="18"/>
        <v>1</v>
      </c>
      <c r="S238" s="6">
        <f t="shared" si="19"/>
        <v>1</v>
      </c>
      <c r="T238" s="6">
        <f t="shared" si="20"/>
        <v>1</v>
      </c>
      <c r="U238" s="6">
        <f t="shared" si="21"/>
        <v>1</v>
      </c>
      <c r="V238" s="6">
        <f t="shared" si="22"/>
        <v>1</v>
      </c>
      <c r="W238" s="6">
        <f t="shared" si="23"/>
        <v>1</v>
      </c>
      <c r="X238" s="6">
        <f t="shared" si="24"/>
        <v>1</v>
      </c>
      <c r="Y238" s="6">
        <f t="shared" si="25"/>
        <v>1</v>
      </c>
      <c r="Z238" s="6">
        <f t="shared" si="26"/>
        <v>1</v>
      </c>
      <c r="AA238" s="6">
        <f t="shared" si="27"/>
        <v>1</v>
      </c>
      <c r="AB238" s="6">
        <f t="shared" si="28"/>
        <v>1</v>
      </c>
      <c r="AC238" s="6">
        <f t="shared" si="29"/>
        <v>1</v>
      </c>
      <c r="AD238" s="6">
        <f t="shared" si="30"/>
        <v>1</v>
      </c>
      <c r="AE238" s="6">
        <f t="shared" si="31"/>
        <v>1</v>
      </c>
      <c r="AF238" s="6">
        <f t="shared" si="32"/>
        <v>1</v>
      </c>
      <c r="AG238" s="6">
        <f t="shared" si="33"/>
        <v>1</v>
      </c>
      <c r="AH238" s="6">
        <f t="shared" si="34"/>
        <v>0.99999999999999989</v>
      </c>
      <c r="AI238" s="6">
        <f t="shared" si="35"/>
        <v>1</v>
      </c>
      <c r="AJ238" s="6">
        <f t="shared" si="36"/>
        <v>1</v>
      </c>
      <c r="AK238" s="6">
        <f t="shared" si="37"/>
        <v>1</v>
      </c>
      <c r="AL238" s="6">
        <f t="shared" si="38"/>
        <v>1</v>
      </c>
      <c r="AM238" s="6">
        <f t="shared" si="39"/>
        <v>1</v>
      </c>
      <c r="AN238" s="6">
        <f t="shared" si="40"/>
        <v>1</v>
      </c>
      <c r="AO238" s="6">
        <f t="shared" si="41"/>
        <v>1</v>
      </c>
    </row>
    <row r="239" spans="2:41" x14ac:dyDescent="0.25">
      <c r="B239" s="6">
        <f t="shared" si="2"/>
        <v>0.99999999999999989</v>
      </c>
      <c r="C239" s="6">
        <f t="shared" si="3"/>
        <v>1</v>
      </c>
      <c r="D239" s="6">
        <f t="shared" si="4"/>
        <v>1</v>
      </c>
      <c r="E239" s="6">
        <f t="shared" si="5"/>
        <v>1</v>
      </c>
      <c r="F239" s="6">
        <f t="shared" si="6"/>
        <v>1</v>
      </c>
      <c r="G239" s="6">
        <f t="shared" si="7"/>
        <v>1</v>
      </c>
      <c r="H239" s="6">
        <f t="shared" si="8"/>
        <v>1</v>
      </c>
      <c r="I239" s="6">
        <f t="shared" si="9"/>
        <v>1</v>
      </c>
      <c r="J239" s="6">
        <f t="shared" si="10"/>
        <v>1</v>
      </c>
      <c r="K239" s="6">
        <f t="shared" si="11"/>
        <v>1</v>
      </c>
      <c r="L239" s="6">
        <f t="shared" si="12"/>
        <v>1</v>
      </c>
      <c r="M239" s="6">
        <f t="shared" si="13"/>
        <v>1</v>
      </c>
      <c r="N239" s="6">
        <f t="shared" si="14"/>
        <v>1</v>
      </c>
      <c r="O239" s="6">
        <f t="shared" si="15"/>
        <v>1</v>
      </c>
      <c r="P239" s="6">
        <f t="shared" si="16"/>
        <v>0.99999999999999989</v>
      </c>
      <c r="Q239" s="6">
        <f t="shared" si="17"/>
        <v>1</v>
      </c>
      <c r="R239" s="6">
        <f t="shared" si="18"/>
        <v>1</v>
      </c>
      <c r="S239" s="6">
        <f t="shared" si="19"/>
        <v>1</v>
      </c>
      <c r="T239" s="6">
        <f t="shared" si="20"/>
        <v>1</v>
      </c>
      <c r="U239" s="6">
        <f t="shared" si="21"/>
        <v>1</v>
      </c>
      <c r="V239" s="6">
        <f t="shared" si="22"/>
        <v>1</v>
      </c>
      <c r="W239" s="6">
        <f t="shared" si="23"/>
        <v>1</v>
      </c>
      <c r="X239" s="6">
        <f t="shared" si="24"/>
        <v>1</v>
      </c>
      <c r="Y239" s="6">
        <f t="shared" si="25"/>
        <v>1</v>
      </c>
      <c r="Z239" s="6">
        <f t="shared" si="26"/>
        <v>1</v>
      </c>
      <c r="AA239" s="6">
        <f t="shared" si="27"/>
        <v>1</v>
      </c>
      <c r="AB239" s="6">
        <f t="shared" si="28"/>
        <v>1</v>
      </c>
      <c r="AC239" s="6">
        <f t="shared" si="29"/>
        <v>1</v>
      </c>
      <c r="AD239" s="6">
        <f t="shared" si="30"/>
        <v>1</v>
      </c>
      <c r="AE239" s="6">
        <f t="shared" si="31"/>
        <v>1</v>
      </c>
      <c r="AF239" s="6">
        <f t="shared" si="32"/>
        <v>1</v>
      </c>
      <c r="AG239" s="6">
        <f t="shared" si="33"/>
        <v>1</v>
      </c>
      <c r="AH239" s="6">
        <f t="shared" si="34"/>
        <v>0.99999999999999989</v>
      </c>
      <c r="AI239" s="6">
        <f t="shared" si="35"/>
        <v>1</v>
      </c>
      <c r="AJ239" s="6">
        <f t="shared" si="36"/>
        <v>1</v>
      </c>
      <c r="AK239" s="6">
        <f t="shared" si="37"/>
        <v>1</v>
      </c>
      <c r="AL239" s="6">
        <f t="shared" si="38"/>
        <v>1</v>
      </c>
      <c r="AM239" s="6">
        <f t="shared" si="39"/>
        <v>1</v>
      </c>
      <c r="AN239" s="6">
        <f t="shared" si="40"/>
        <v>1</v>
      </c>
      <c r="AO239" s="6">
        <f t="shared" si="41"/>
        <v>1</v>
      </c>
    </row>
    <row r="240" spans="2:41" x14ac:dyDescent="0.25">
      <c r="B240" s="6">
        <f t="shared" si="2"/>
        <v>0.99999999999999989</v>
      </c>
      <c r="C240" s="6">
        <f t="shared" si="3"/>
        <v>1</v>
      </c>
      <c r="D240" s="6">
        <f t="shared" si="4"/>
        <v>1</v>
      </c>
      <c r="E240" s="6">
        <f t="shared" si="5"/>
        <v>1</v>
      </c>
      <c r="F240" s="6">
        <f t="shared" si="6"/>
        <v>1</v>
      </c>
      <c r="G240" s="6">
        <f t="shared" si="7"/>
        <v>1</v>
      </c>
      <c r="H240" s="6">
        <f t="shared" si="8"/>
        <v>1</v>
      </c>
      <c r="I240" s="6">
        <f t="shared" si="9"/>
        <v>1</v>
      </c>
      <c r="J240" s="6">
        <f t="shared" si="10"/>
        <v>1</v>
      </c>
      <c r="K240" s="6">
        <f t="shared" si="11"/>
        <v>1</v>
      </c>
      <c r="L240" s="6">
        <f t="shared" si="12"/>
        <v>1</v>
      </c>
      <c r="M240" s="6">
        <f t="shared" si="13"/>
        <v>1</v>
      </c>
      <c r="N240" s="6">
        <f t="shared" si="14"/>
        <v>1</v>
      </c>
      <c r="O240" s="6">
        <f t="shared" si="15"/>
        <v>1</v>
      </c>
      <c r="P240" s="6">
        <f t="shared" si="16"/>
        <v>0.99999999999999989</v>
      </c>
      <c r="Q240" s="6">
        <f t="shared" si="17"/>
        <v>1</v>
      </c>
      <c r="R240" s="6">
        <f t="shared" si="18"/>
        <v>1</v>
      </c>
      <c r="S240" s="6">
        <f t="shared" si="19"/>
        <v>1</v>
      </c>
      <c r="T240" s="6">
        <f t="shared" si="20"/>
        <v>1</v>
      </c>
      <c r="U240" s="6">
        <f t="shared" si="21"/>
        <v>1</v>
      </c>
      <c r="V240" s="6">
        <f t="shared" si="22"/>
        <v>1</v>
      </c>
      <c r="W240" s="6">
        <f t="shared" si="23"/>
        <v>1</v>
      </c>
      <c r="X240" s="6">
        <f t="shared" si="24"/>
        <v>1</v>
      </c>
      <c r="Y240" s="6">
        <f t="shared" si="25"/>
        <v>1</v>
      </c>
      <c r="Z240" s="6">
        <f t="shared" si="26"/>
        <v>1</v>
      </c>
      <c r="AA240" s="6">
        <f t="shared" si="27"/>
        <v>1</v>
      </c>
      <c r="AB240" s="6">
        <f t="shared" si="28"/>
        <v>1</v>
      </c>
      <c r="AC240" s="6">
        <f t="shared" si="29"/>
        <v>1</v>
      </c>
      <c r="AD240" s="6">
        <f t="shared" si="30"/>
        <v>1</v>
      </c>
      <c r="AE240" s="6">
        <f t="shared" si="31"/>
        <v>1</v>
      </c>
      <c r="AF240" s="6">
        <f t="shared" si="32"/>
        <v>1</v>
      </c>
      <c r="AG240" s="6">
        <f t="shared" si="33"/>
        <v>1</v>
      </c>
      <c r="AH240" s="6">
        <f t="shared" si="34"/>
        <v>0.99999999999999989</v>
      </c>
      <c r="AI240" s="6">
        <f t="shared" si="35"/>
        <v>1</v>
      </c>
      <c r="AJ240" s="6">
        <f t="shared" si="36"/>
        <v>1</v>
      </c>
      <c r="AK240" s="6">
        <f t="shared" si="37"/>
        <v>1</v>
      </c>
      <c r="AL240" s="6">
        <f t="shared" si="38"/>
        <v>1</v>
      </c>
      <c r="AM240" s="6">
        <f t="shared" si="39"/>
        <v>1</v>
      </c>
      <c r="AN240" s="6">
        <f t="shared" si="40"/>
        <v>1</v>
      </c>
      <c r="AO240" s="6">
        <f t="shared" si="41"/>
        <v>1</v>
      </c>
    </row>
    <row r="241" spans="2:41" x14ac:dyDescent="0.25">
      <c r="B241" s="6">
        <f t="shared" si="2"/>
        <v>0.99999999999999989</v>
      </c>
      <c r="C241" s="6">
        <f t="shared" si="3"/>
        <v>1</v>
      </c>
      <c r="D241" s="6">
        <f t="shared" si="4"/>
        <v>1</v>
      </c>
      <c r="E241" s="6">
        <f t="shared" si="5"/>
        <v>1</v>
      </c>
      <c r="F241" s="6">
        <f t="shared" si="6"/>
        <v>1</v>
      </c>
      <c r="G241" s="6">
        <f t="shared" si="7"/>
        <v>1</v>
      </c>
      <c r="H241" s="6">
        <f t="shared" si="8"/>
        <v>1</v>
      </c>
      <c r="I241" s="6">
        <f t="shared" si="9"/>
        <v>1</v>
      </c>
      <c r="J241" s="6">
        <f t="shared" si="10"/>
        <v>1</v>
      </c>
      <c r="K241" s="6">
        <f t="shared" si="11"/>
        <v>1</v>
      </c>
      <c r="L241" s="6">
        <f t="shared" si="12"/>
        <v>1</v>
      </c>
      <c r="M241" s="6">
        <f t="shared" si="13"/>
        <v>1</v>
      </c>
      <c r="N241" s="6">
        <f t="shared" si="14"/>
        <v>1</v>
      </c>
      <c r="O241" s="6">
        <f t="shared" si="15"/>
        <v>1</v>
      </c>
      <c r="P241" s="6">
        <f t="shared" si="16"/>
        <v>0.99999999999999989</v>
      </c>
      <c r="Q241" s="6">
        <f t="shared" si="17"/>
        <v>1</v>
      </c>
      <c r="R241" s="6">
        <f t="shared" si="18"/>
        <v>1</v>
      </c>
      <c r="S241" s="6">
        <f t="shared" si="19"/>
        <v>1</v>
      </c>
      <c r="T241" s="6">
        <f t="shared" si="20"/>
        <v>1</v>
      </c>
      <c r="U241" s="6">
        <f t="shared" si="21"/>
        <v>1</v>
      </c>
      <c r="V241" s="6">
        <f t="shared" si="22"/>
        <v>1</v>
      </c>
      <c r="W241" s="6">
        <f t="shared" si="23"/>
        <v>1</v>
      </c>
      <c r="X241" s="6">
        <f t="shared" si="24"/>
        <v>1</v>
      </c>
      <c r="Y241" s="6">
        <f t="shared" si="25"/>
        <v>1</v>
      </c>
      <c r="Z241" s="6">
        <f t="shared" si="26"/>
        <v>1</v>
      </c>
      <c r="AA241" s="6">
        <f t="shared" si="27"/>
        <v>1</v>
      </c>
      <c r="AB241" s="6">
        <f t="shared" si="28"/>
        <v>1</v>
      </c>
      <c r="AC241" s="6">
        <f t="shared" si="29"/>
        <v>1</v>
      </c>
      <c r="AD241" s="6">
        <f t="shared" si="30"/>
        <v>1</v>
      </c>
      <c r="AE241" s="6">
        <f t="shared" si="31"/>
        <v>1</v>
      </c>
      <c r="AF241" s="6">
        <f t="shared" si="32"/>
        <v>1</v>
      </c>
      <c r="AG241" s="6">
        <f t="shared" si="33"/>
        <v>1</v>
      </c>
      <c r="AH241" s="6">
        <f t="shared" si="34"/>
        <v>0.99999999999999989</v>
      </c>
      <c r="AI241" s="6">
        <f t="shared" si="35"/>
        <v>1</v>
      </c>
      <c r="AJ241" s="6">
        <f t="shared" si="36"/>
        <v>1</v>
      </c>
      <c r="AK241" s="6">
        <f t="shared" si="37"/>
        <v>1</v>
      </c>
      <c r="AL241" s="6">
        <f t="shared" si="38"/>
        <v>1</v>
      </c>
      <c r="AM241" s="6">
        <f t="shared" si="39"/>
        <v>1</v>
      </c>
      <c r="AN241" s="6">
        <f t="shared" si="40"/>
        <v>1</v>
      </c>
      <c r="AO241" s="6">
        <f t="shared" si="41"/>
        <v>1</v>
      </c>
    </row>
    <row r="242" spans="2:41" x14ac:dyDescent="0.25">
      <c r="B242" s="6">
        <f t="shared" si="2"/>
        <v>0.99999999999999989</v>
      </c>
      <c r="C242" s="6">
        <f t="shared" si="3"/>
        <v>1</v>
      </c>
      <c r="D242" s="6">
        <f t="shared" si="4"/>
        <v>1</v>
      </c>
      <c r="E242" s="6">
        <f t="shared" si="5"/>
        <v>1</v>
      </c>
      <c r="F242" s="6">
        <f t="shared" si="6"/>
        <v>1</v>
      </c>
      <c r="G242" s="6">
        <f t="shared" si="7"/>
        <v>1</v>
      </c>
      <c r="H242" s="6">
        <f t="shared" si="8"/>
        <v>1</v>
      </c>
      <c r="I242" s="6">
        <f t="shared" si="9"/>
        <v>1</v>
      </c>
      <c r="J242" s="6">
        <f t="shared" si="10"/>
        <v>1</v>
      </c>
      <c r="K242" s="6">
        <f t="shared" si="11"/>
        <v>1</v>
      </c>
      <c r="L242" s="6">
        <f t="shared" si="12"/>
        <v>1</v>
      </c>
      <c r="M242" s="6">
        <f t="shared" si="13"/>
        <v>1</v>
      </c>
      <c r="N242" s="6">
        <f t="shared" si="14"/>
        <v>1</v>
      </c>
      <c r="O242" s="6">
        <f t="shared" si="15"/>
        <v>1</v>
      </c>
      <c r="P242" s="6">
        <f t="shared" si="16"/>
        <v>0.99999999999999989</v>
      </c>
      <c r="Q242" s="6">
        <f t="shared" si="17"/>
        <v>1</v>
      </c>
      <c r="R242" s="6">
        <f t="shared" si="18"/>
        <v>1</v>
      </c>
      <c r="S242" s="6">
        <f t="shared" si="19"/>
        <v>1</v>
      </c>
      <c r="T242" s="6">
        <f t="shared" si="20"/>
        <v>1</v>
      </c>
      <c r="U242" s="6">
        <f t="shared" si="21"/>
        <v>1</v>
      </c>
      <c r="V242" s="6">
        <f t="shared" si="22"/>
        <v>1</v>
      </c>
      <c r="W242" s="6">
        <f t="shared" si="23"/>
        <v>1</v>
      </c>
      <c r="X242" s="6">
        <f t="shared" si="24"/>
        <v>1</v>
      </c>
      <c r="Y242" s="6">
        <f t="shared" si="25"/>
        <v>1</v>
      </c>
      <c r="Z242" s="6">
        <f t="shared" si="26"/>
        <v>1</v>
      </c>
      <c r="AA242" s="6">
        <f t="shared" si="27"/>
        <v>1</v>
      </c>
      <c r="AB242" s="6">
        <f t="shared" si="28"/>
        <v>1</v>
      </c>
      <c r="AC242" s="6">
        <f t="shared" si="29"/>
        <v>1</v>
      </c>
      <c r="AD242" s="6">
        <f t="shared" si="30"/>
        <v>1</v>
      </c>
      <c r="AE242" s="6">
        <f t="shared" si="31"/>
        <v>1</v>
      </c>
      <c r="AF242" s="6">
        <f t="shared" si="32"/>
        <v>1</v>
      </c>
      <c r="AG242" s="6">
        <f t="shared" si="33"/>
        <v>1</v>
      </c>
      <c r="AH242" s="6">
        <f t="shared" si="34"/>
        <v>0.99999999999999989</v>
      </c>
      <c r="AI242" s="6">
        <f t="shared" si="35"/>
        <v>1</v>
      </c>
      <c r="AJ242" s="6">
        <f t="shared" si="36"/>
        <v>1</v>
      </c>
      <c r="AK242" s="6">
        <f t="shared" si="37"/>
        <v>1</v>
      </c>
      <c r="AL242" s="6">
        <f t="shared" si="38"/>
        <v>1</v>
      </c>
      <c r="AM242" s="6">
        <f t="shared" si="39"/>
        <v>1</v>
      </c>
      <c r="AN242" s="6">
        <f t="shared" si="40"/>
        <v>1</v>
      </c>
      <c r="AO242" s="6">
        <f t="shared" si="41"/>
        <v>1</v>
      </c>
    </row>
    <row r="243" spans="2:41" x14ac:dyDescent="0.25">
      <c r="B243" s="6">
        <f t="shared" si="2"/>
        <v>0.99999999999999989</v>
      </c>
      <c r="C243" s="6">
        <f t="shared" si="3"/>
        <v>1</v>
      </c>
      <c r="D243" s="6">
        <f t="shared" si="4"/>
        <v>1</v>
      </c>
      <c r="E243" s="6">
        <f t="shared" si="5"/>
        <v>1</v>
      </c>
      <c r="F243" s="6">
        <f t="shared" si="6"/>
        <v>1</v>
      </c>
      <c r="G243" s="6">
        <f t="shared" si="7"/>
        <v>1</v>
      </c>
      <c r="H243" s="6">
        <f t="shared" si="8"/>
        <v>1</v>
      </c>
      <c r="I243" s="6">
        <f t="shared" si="9"/>
        <v>1</v>
      </c>
      <c r="J243" s="6">
        <f t="shared" si="10"/>
        <v>1</v>
      </c>
      <c r="K243" s="6">
        <f t="shared" si="11"/>
        <v>1</v>
      </c>
      <c r="L243" s="6">
        <f t="shared" si="12"/>
        <v>1</v>
      </c>
      <c r="M243" s="6">
        <f t="shared" si="13"/>
        <v>1</v>
      </c>
      <c r="N243" s="6">
        <f t="shared" si="14"/>
        <v>1</v>
      </c>
      <c r="O243" s="6">
        <f t="shared" si="15"/>
        <v>1</v>
      </c>
      <c r="P243" s="6">
        <f t="shared" si="16"/>
        <v>0.99999999999999989</v>
      </c>
      <c r="Q243" s="6">
        <f t="shared" si="17"/>
        <v>1</v>
      </c>
      <c r="R243" s="6">
        <f t="shared" si="18"/>
        <v>1</v>
      </c>
      <c r="S243" s="6">
        <f t="shared" si="19"/>
        <v>1</v>
      </c>
      <c r="T243" s="6">
        <f t="shared" si="20"/>
        <v>1</v>
      </c>
      <c r="U243" s="6">
        <f t="shared" si="21"/>
        <v>1</v>
      </c>
      <c r="V243" s="6">
        <f t="shared" si="22"/>
        <v>1</v>
      </c>
      <c r="W243" s="6">
        <f t="shared" si="23"/>
        <v>1</v>
      </c>
      <c r="X243" s="6">
        <f t="shared" si="24"/>
        <v>1</v>
      </c>
      <c r="Y243" s="6">
        <f t="shared" si="25"/>
        <v>1</v>
      </c>
      <c r="Z243" s="6">
        <f t="shared" si="26"/>
        <v>1</v>
      </c>
      <c r="AA243" s="6">
        <f t="shared" si="27"/>
        <v>1</v>
      </c>
      <c r="AB243" s="6">
        <f t="shared" si="28"/>
        <v>1</v>
      </c>
      <c r="AC243" s="6">
        <f t="shared" si="29"/>
        <v>1</v>
      </c>
      <c r="AD243" s="6">
        <f t="shared" si="30"/>
        <v>1</v>
      </c>
      <c r="AE243" s="6">
        <f t="shared" si="31"/>
        <v>1</v>
      </c>
      <c r="AF243" s="6">
        <f t="shared" si="32"/>
        <v>1</v>
      </c>
      <c r="AG243" s="6">
        <f t="shared" si="33"/>
        <v>1</v>
      </c>
      <c r="AH243" s="6">
        <f t="shared" si="34"/>
        <v>0.99999999999999989</v>
      </c>
      <c r="AI243" s="6">
        <f t="shared" si="35"/>
        <v>1</v>
      </c>
      <c r="AJ243" s="6">
        <f t="shared" si="36"/>
        <v>1</v>
      </c>
      <c r="AK243" s="6">
        <f t="shared" si="37"/>
        <v>1</v>
      </c>
      <c r="AL243" s="6">
        <f t="shared" si="38"/>
        <v>1</v>
      </c>
      <c r="AM243" s="6">
        <f t="shared" si="39"/>
        <v>1</v>
      </c>
      <c r="AN243" s="6">
        <f t="shared" si="40"/>
        <v>1</v>
      </c>
      <c r="AO243" s="6">
        <f t="shared" si="41"/>
        <v>1</v>
      </c>
    </row>
    <row r="244" spans="2:41" x14ac:dyDescent="0.25">
      <c r="B244" s="6">
        <f t="shared" si="2"/>
        <v>0.99999999999999989</v>
      </c>
      <c r="C244" s="6">
        <f t="shared" si="3"/>
        <v>1</v>
      </c>
      <c r="D244" s="6">
        <f t="shared" si="4"/>
        <v>1</v>
      </c>
      <c r="E244" s="6">
        <f t="shared" si="5"/>
        <v>1</v>
      </c>
      <c r="F244" s="6">
        <f t="shared" si="6"/>
        <v>1</v>
      </c>
      <c r="G244" s="6">
        <f t="shared" si="7"/>
        <v>1</v>
      </c>
      <c r="H244" s="6">
        <f t="shared" si="8"/>
        <v>1</v>
      </c>
      <c r="I244" s="6">
        <f t="shared" si="9"/>
        <v>1</v>
      </c>
      <c r="J244" s="6">
        <f t="shared" si="10"/>
        <v>1</v>
      </c>
      <c r="K244" s="6">
        <f t="shared" si="11"/>
        <v>1</v>
      </c>
      <c r="L244" s="6">
        <f t="shared" si="12"/>
        <v>1</v>
      </c>
      <c r="M244" s="6">
        <f t="shared" si="13"/>
        <v>1</v>
      </c>
      <c r="N244" s="6">
        <f t="shared" si="14"/>
        <v>1</v>
      </c>
      <c r="O244" s="6">
        <f t="shared" si="15"/>
        <v>1</v>
      </c>
      <c r="P244" s="6">
        <f t="shared" si="16"/>
        <v>0.99999999999999989</v>
      </c>
      <c r="Q244" s="6">
        <f t="shared" si="17"/>
        <v>1</v>
      </c>
      <c r="R244" s="6">
        <f t="shared" si="18"/>
        <v>1</v>
      </c>
      <c r="S244" s="6">
        <f t="shared" si="19"/>
        <v>1</v>
      </c>
      <c r="T244" s="6">
        <f t="shared" si="20"/>
        <v>1</v>
      </c>
      <c r="U244" s="6">
        <f t="shared" si="21"/>
        <v>1</v>
      </c>
      <c r="V244" s="6">
        <f t="shared" si="22"/>
        <v>1</v>
      </c>
      <c r="W244" s="6">
        <f t="shared" si="23"/>
        <v>1</v>
      </c>
      <c r="X244" s="6">
        <f t="shared" si="24"/>
        <v>1</v>
      </c>
      <c r="Y244" s="6">
        <f t="shared" si="25"/>
        <v>1</v>
      </c>
      <c r="Z244" s="6">
        <f t="shared" si="26"/>
        <v>1</v>
      </c>
      <c r="AA244" s="6">
        <f t="shared" si="27"/>
        <v>1</v>
      </c>
      <c r="AB244" s="6">
        <f t="shared" si="28"/>
        <v>1</v>
      </c>
      <c r="AC244" s="6">
        <f t="shared" si="29"/>
        <v>1</v>
      </c>
      <c r="AD244" s="6">
        <f t="shared" si="30"/>
        <v>1</v>
      </c>
      <c r="AE244" s="6">
        <f t="shared" si="31"/>
        <v>1</v>
      </c>
      <c r="AF244" s="6">
        <f t="shared" si="32"/>
        <v>1</v>
      </c>
      <c r="AG244" s="6">
        <f t="shared" si="33"/>
        <v>1</v>
      </c>
      <c r="AH244" s="6">
        <f t="shared" si="34"/>
        <v>0.99999999999999989</v>
      </c>
      <c r="AI244" s="6">
        <f t="shared" si="35"/>
        <v>1</v>
      </c>
      <c r="AJ244" s="6">
        <f t="shared" si="36"/>
        <v>1</v>
      </c>
      <c r="AK244" s="6">
        <f t="shared" si="37"/>
        <v>1</v>
      </c>
      <c r="AL244" s="6">
        <f t="shared" si="38"/>
        <v>1</v>
      </c>
      <c r="AM244" s="6">
        <f t="shared" si="39"/>
        <v>1</v>
      </c>
      <c r="AN244" s="6">
        <f t="shared" si="40"/>
        <v>1</v>
      </c>
      <c r="AO244" s="6">
        <f t="shared" si="41"/>
        <v>1</v>
      </c>
    </row>
    <row r="245" spans="2:41" x14ac:dyDescent="0.25">
      <c r="B245" s="6">
        <f t="shared" si="2"/>
        <v>0.99999999999999989</v>
      </c>
      <c r="C245" s="6">
        <f t="shared" si="3"/>
        <v>1</v>
      </c>
      <c r="D245" s="6">
        <f t="shared" si="4"/>
        <v>1</v>
      </c>
      <c r="E245" s="6">
        <f t="shared" si="5"/>
        <v>1</v>
      </c>
      <c r="F245" s="6">
        <f t="shared" si="6"/>
        <v>1</v>
      </c>
      <c r="G245" s="6">
        <f t="shared" si="7"/>
        <v>1</v>
      </c>
      <c r="H245" s="6">
        <f t="shared" si="8"/>
        <v>1</v>
      </c>
      <c r="I245" s="6">
        <f t="shared" si="9"/>
        <v>1</v>
      </c>
      <c r="J245" s="6">
        <f t="shared" si="10"/>
        <v>1</v>
      </c>
      <c r="K245" s="6">
        <f t="shared" si="11"/>
        <v>1</v>
      </c>
      <c r="L245" s="6">
        <f t="shared" si="12"/>
        <v>1</v>
      </c>
      <c r="M245" s="6">
        <f t="shared" si="13"/>
        <v>1</v>
      </c>
      <c r="N245" s="6">
        <f t="shared" si="14"/>
        <v>1</v>
      </c>
      <c r="O245" s="6">
        <f t="shared" si="15"/>
        <v>1</v>
      </c>
      <c r="P245" s="6">
        <f t="shared" si="16"/>
        <v>0.99999999999999989</v>
      </c>
      <c r="Q245" s="6">
        <f t="shared" si="17"/>
        <v>1</v>
      </c>
      <c r="R245" s="6">
        <f t="shared" si="18"/>
        <v>1</v>
      </c>
      <c r="S245" s="6">
        <f t="shared" si="19"/>
        <v>1</v>
      </c>
      <c r="T245" s="6">
        <f t="shared" si="20"/>
        <v>1</v>
      </c>
      <c r="U245" s="6">
        <f t="shared" si="21"/>
        <v>1</v>
      </c>
      <c r="V245" s="6">
        <f t="shared" si="22"/>
        <v>1</v>
      </c>
      <c r="W245" s="6">
        <f t="shared" si="23"/>
        <v>1</v>
      </c>
      <c r="X245" s="6">
        <f t="shared" si="24"/>
        <v>1</v>
      </c>
      <c r="Y245" s="6">
        <f t="shared" si="25"/>
        <v>1</v>
      </c>
      <c r="Z245" s="6">
        <f t="shared" si="26"/>
        <v>1</v>
      </c>
      <c r="AA245" s="6">
        <f t="shared" si="27"/>
        <v>1</v>
      </c>
      <c r="AB245" s="6">
        <f t="shared" si="28"/>
        <v>1</v>
      </c>
      <c r="AC245" s="6">
        <f t="shared" si="29"/>
        <v>1</v>
      </c>
      <c r="AD245" s="6">
        <f t="shared" si="30"/>
        <v>1</v>
      </c>
      <c r="AE245" s="6">
        <f t="shared" si="31"/>
        <v>1</v>
      </c>
      <c r="AF245" s="6">
        <f t="shared" si="32"/>
        <v>1</v>
      </c>
      <c r="AG245" s="6">
        <f t="shared" si="33"/>
        <v>1</v>
      </c>
      <c r="AH245" s="6">
        <f t="shared" si="34"/>
        <v>0.99999999999999989</v>
      </c>
      <c r="AI245" s="6">
        <f t="shared" si="35"/>
        <v>1</v>
      </c>
      <c r="AJ245" s="6">
        <f t="shared" si="36"/>
        <v>1</v>
      </c>
      <c r="AK245" s="6">
        <f t="shared" si="37"/>
        <v>1</v>
      </c>
      <c r="AL245" s="6">
        <f t="shared" si="38"/>
        <v>1</v>
      </c>
      <c r="AM245" s="6">
        <f t="shared" si="39"/>
        <v>1</v>
      </c>
      <c r="AN245" s="6">
        <f t="shared" si="40"/>
        <v>1</v>
      </c>
      <c r="AO245" s="6">
        <f t="shared" si="41"/>
        <v>1</v>
      </c>
    </row>
    <row r="246" spans="2:41" x14ac:dyDescent="0.25">
      <c r="B246" s="6">
        <f t="shared" si="2"/>
        <v>0.99999999999999989</v>
      </c>
      <c r="C246" s="6">
        <f t="shared" si="3"/>
        <v>1</v>
      </c>
      <c r="D246" s="6">
        <f t="shared" si="4"/>
        <v>1</v>
      </c>
      <c r="E246" s="6">
        <f t="shared" si="5"/>
        <v>1</v>
      </c>
      <c r="F246" s="6">
        <f t="shared" si="6"/>
        <v>1</v>
      </c>
      <c r="G246" s="6">
        <f t="shared" si="7"/>
        <v>1</v>
      </c>
      <c r="H246" s="6">
        <f t="shared" si="8"/>
        <v>1</v>
      </c>
      <c r="I246" s="6">
        <f t="shared" si="9"/>
        <v>1</v>
      </c>
      <c r="J246" s="6">
        <f t="shared" si="10"/>
        <v>1</v>
      </c>
      <c r="K246" s="6">
        <f t="shared" si="11"/>
        <v>1</v>
      </c>
      <c r="L246" s="6">
        <f t="shared" si="12"/>
        <v>1</v>
      </c>
      <c r="M246" s="6">
        <f t="shared" si="13"/>
        <v>1</v>
      </c>
      <c r="N246" s="6">
        <f t="shared" si="14"/>
        <v>1</v>
      </c>
      <c r="O246" s="6">
        <f t="shared" si="15"/>
        <v>1</v>
      </c>
      <c r="P246" s="6">
        <f t="shared" si="16"/>
        <v>0.99999999999999989</v>
      </c>
      <c r="Q246" s="6">
        <f t="shared" si="17"/>
        <v>1</v>
      </c>
      <c r="R246" s="6">
        <f t="shared" si="18"/>
        <v>1</v>
      </c>
      <c r="S246" s="6">
        <f t="shared" si="19"/>
        <v>1</v>
      </c>
      <c r="T246" s="6">
        <f t="shared" si="20"/>
        <v>1</v>
      </c>
      <c r="U246" s="6">
        <f t="shared" si="21"/>
        <v>1</v>
      </c>
      <c r="V246" s="6">
        <f t="shared" si="22"/>
        <v>1</v>
      </c>
      <c r="W246" s="6">
        <f t="shared" si="23"/>
        <v>1</v>
      </c>
      <c r="X246" s="6">
        <f t="shared" si="24"/>
        <v>1</v>
      </c>
      <c r="Y246" s="6">
        <f t="shared" si="25"/>
        <v>1</v>
      </c>
      <c r="Z246" s="6">
        <f t="shared" si="26"/>
        <v>1</v>
      </c>
      <c r="AA246" s="6">
        <f t="shared" si="27"/>
        <v>1</v>
      </c>
      <c r="AB246" s="6">
        <f t="shared" si="28"/>
        <v>1</v>
      </c>
      <c r="AC246" s="6">
        <f t="shared" si="29"/>
        <v>1</v>
      </c>
      <c r="AD246" s="6">
        <f t="shared" si="30"/>
        <v>1</v>
      </c>
      <c r="AE246" s="6">
        <f t="shared" si="31"/>
        <v>1</v>
      </c>
      <c r="AF246" s="6">
        <f t="shared" si="32"/>
        <v>1</v>
      </c>
      <c r="AG246" s="6">
        <f t="shared" si="33"/>
        <v>1</v>
      </c>
      <c r="AH246" s="6">
        <f t="shared" si="34"/>
        <v>0.99999999999999989</v>
      </c>
      <c r="AI246" s="6">
        <f t="shared" si="35"/>
        <v>1</v>
      </c>
      <c r="AJ246" s="6">
        <f t="shared" si="36"/>
        <v>1</v>
      </c>
      <c r="AK246" s="6">
        <f t="shared" si="37"/>
        <v>1</v>
      </c>
      <c r="AL246" s="6">
        <f t="shared" si="38"/>
        <v>1</v>
      </c>
      <c r="AM246" s="6">
        <f t="shared" si="39"/>
        <v>1</v>
      </c>
      <c r="AN246" s="6">
        <f t="shared" si="40"/>
        <v>1</v>
      </c>
      <c r="AO246" s="6">
        <f t="shared" si="41"/>
        <v>1</v>
      </c>
    </row>
    <row r="247" spans="2:41" x14ac:dyDescent="0.25">
      <c r="B247" s="6">
        <f t="shared" si="2"/>
        <v>0.99999999999999989</v>
      </c>
      <c r="C247" s="6">
        <f t="shared" si="3"/>
        <v>1</v>
      </c>
      <c r="D247" s="6">
        <f t="shared" si="4"/>
        <v>1</v>
      </c>
      <c r="E247" s="6">
        <f t="shared" si="5"/>
        <v>1</v>
      </c>
      <c r="F247" s="6">
        <f t="shared" si="6"/>
        <v>1</v>
      </c>
      <c r="G247" s="6">
        <f t="shared" si="7"/>
        <v>1</v>
      </c>
      <c r="H247" s="6">
        <f t="shared" si="8"/>
        <v>1</v>
      </c>
      <c r="I247" s="6">
        <f t="shared" si="9"/>
        <v>1</v>
      </c>
      <c r="J247" s="6">
        <f t="shared" si="10"/>
        <v>1</v>
      </c>
      <c r="K247" s="6">
        <f t="shared" si="11"/>
        <v>1</v>
      </c>
      <c r="L247" s="6">
        <f t="shared" si="12"/>
        <v>1</v>
      </c>
      <c r="M247" s="6">
        <f t="shared" si="13"/>
        <v>1</v>
      </c>
      <c r="N247" s="6">
        <f t="shared" si="14"/>
        <v>1</v>
      </c>
      <c r="O247" s="6">
        <f t="shared" si="15"/>
        <v>1</v>
      </c>
      <c r="P247" s="6">
        <f t="shared" si="16"/>
        <v>0.99999999999999989</v>
      </c>
      <c r="Q247" s="6">
        <f t="shared" si="17"/>
        <v>1</v>
      </c>
      <c r="R247" s="6">
        <f t="shared" si="18"/>
        <v>1</v>
      </c>
      <c r="S247" s="6">
        <f t="shared" si="19"/>
        <v>1</v>
      </c>
      <c r="T247" s="6">
        <f t="shared" si="20"/>
        <v>1</v>
      </c>
      <c r="U247" s="6">
        <f t="shared" si="21"/>
        <v>1</v>
      </c>
      <c r="V247" s="6">
        <f t="shared" si="22"/>
        <v>1</v>
      </c>
      <c r="W247" s="6">
        <f t="shared" si="23"/>
        <v>1</v>
      </c>
      <c r="X247" s="6">
        <f t="shared" si="24"/>
        <v>1</v>
      </c>
      <c r="Y247" s="6">
        <f t="shared" si="25"/>
        <v>1</v>
      </c>
      <c r="Z247" s="6">
        <f t="shared" si="26"/>
        <v>1</v>
      </c>
      <c r="AA247" s="6">
        <f t="shared" si="27"/>
        <v>1</v>
      </c>
      <c r="AB247" s="6">
        <f t="shared" si="28"/>
        <v>1</v>
      </c>
      <c r="AC247" s="6">
        <f t="shared" si="29"/>
        <v>1</v>
      </c>
      <c r="AD247" s="6">
        <f t="shared" si="30"/>
        <v>1</v>
      </c>
      <c r="AE247" s="6">
        <f t="shared" si="31"/>
        <v>1</v>
      </c>
      <c r="AF247" s="6">
        <f t="shared" si="32"/>
        <v>1</v>
      </c>
      <c r="AG247" s="6">
        <f t="shared" si="33"/>
        <v>1</v>
      </c>
      <c r="AH247" s="6">
        <f t="shared" si="34"/>
        <v>0.99999999999999989</v>
      </c>
      <c r="AI247" s="6">
        <f t="shared" si="35"/>
        <v>1</v>
      </c>
      <c r="AJ247" s="6">
        <f t="shared" si="36"/>
        <v>1</v>
      </c>
      <c r="AK247" s="6">
        <f t="shared" si="37"/>
        <v>1</v>
      </c>
      <c r="AL247" s="6">
        <f t="shared" si="38"/>
        <v>1</v>
      </c>
      <c r="AM247" s="6">
        <f t="shared" si="39"/>
        <v>1</v>
      </c>
      <c r="AN247" s="6">
        <f t="shared" si="40"/>
        <v>1</v>
      </c>
      <c r="AO247" s="6">
        <f t="shared" si="41"/>
        <v>1</v>
      </c>
    </row>
    <row r="248" spans="2:41" x14ac:dyDescent="0.25">
      <c r="B248" s="6">
        <f t="shared" si="2"/>
        <v>0.99999999999999989</v>
      </c>
      <c r="C248" s="6">
        <f t="shared" si="3"/>
        <v>1</v>
      </c>
      <c r="D248" s="6">
        <f t="shared" si="4"/>
        <v>1</v>
      </c>
      <c r="E248" s="6">
        <f t="shared" si="5"/>
        <v>1</v>
      </c>
      <c r="F248" s="6">
        <f t="shared" si="6"/>
        <v>1</v>
      </c>
      <c r="G248" s="6">
        <f t="shared" si="7"/>
        <v>1</v>
      </c>
      <c r="H248" s="6">
        <f t="shared" si="8"/>
        <v>1</v>
      </c>
      <c r="I248" s="6">
        <f t="shared" si="9"/>
        <v>1</v>
      </c>
      <c r="J248" s="6">
        <f t="shared" si="10"/>
        <v>1</v>
      </c>
      <c r="K248" s="6">
        <f t="shared" si="11"/>
        <v>1</v>
      </c>
      <c r="L248" s="6">
        <f t="shared" si="12"/>
        <v>1</v>
      </c>
      <c r="M248" s="6">
        <f t="shared" si="13"/>
        <v>1</v>
      </c>
      <c r="N248" s="6">
        <f t="shared" si="14"/>
        <v>1</v>
      </c>
      <c r="O248" s="6">
        <f t="shared" si="15"/>
        <v>1</v>
      </c>
      <c r="P248" s="6">
        <f t="shared" si="16"/>
        <v>0.99999999999999989</v>
      </c>
      <c r="Q248" s="6">
        <f t="shared" si="17"/>
        <v>1</v>
      </c>
      <c r="R248" s="6">
        <f t="shared" si="18"/>
        <v>1</v>
      </c>
      <c r="S248" s="6">
        <f t="shared" si="19"/>
        <v>1</v>
      </c>
      <c r="T248" s="6">
        <f t="shared" si="20"/>
        <v>1</v>
      </c>
      <c r="U248" s="6">
        <f t="shared" si="21"/>
        <v>1</v>
      </c>
      <c r="V248" s="6">
        <f t="shared" si="22"/>
        <v>1</v>
      </c>
      <c r="W248" s="6">
        <f t="shared" si="23"/>
        <v>1</v>
      </c>
      <c r="X248" s="6">
        <f t="shared" si="24"/>
        <v>1</v>
      </c>
      <c r="Y248" s="6">
        <f t="shared" si="25"/>
        <v>1</v>
      </c>
      <c r="Z248" s="6">
        <f t="shared" si="26"/>
        <v>1</v>
      </c>
      <c r="AA248" s="6">
        <f t="shared" si="27"/>
        <v>1</v>
      </c>
      <c r="AB248" s="6">
        <f t="shared" si="28"/>
        <v>1</v>
      </c>
      <c r="AC248" s="6">
        <f t="shared" si="29"/>
        <v>1</v>
      </c>
      <c r="AD248" s="6">
        <f t="shared" si="30"/>
        <v>1</v>
      </c>
      <c r="AE248" s="6">
        <f t="shared" si="31"/>
        <v>1</v>
      </c>
      <c r="AF248" s="6">
        <f t="shared" si="32"/>
        <v>1</v>
      </c>
      <c r="AG248" s="6">
        <f t="shared" si="33"/>
        <v>1</v>
      </c>
      <c r="AH248" s="6">
        <f t="shared" si="34"/>
        <v>0.99999999999999989</v>
      </c>
      <c r="AI248" s="6">
        <f t="shared" si="35"/>
        <v>1</v>
      </c>
      <c r="AJ248" s="6">
        <f t="shared" si="36"/>
        <v>1</v>
      </c>
      <c r="AK248" s="6">
        <f t="shared" si="37"/>
        <v>1</v>
      </c>
      <c r="AL248" s="6">
        <f t="shared" si="38"/>
        <v>1</v>
      </c>
      <c r="AM248" s="6">
        <f t="shared" si="39"/>
        <v>1</v>
      </c>
      <c r="AN248" s="6">
        <f t="shared" si="40"/>
        <v>1</v>
      </c>
      <c r="AO248" s="6">
        <f t="shared" si="41"/>
        <v>1</v>
      </c>
    </row>
    <row r="249" spans="2:41" x14ac:dyDescent="0.25">
      <c r="B249" s="6">
        <f t="shared" si="2"/>
        <v>0.99999999999999989</v>
      </c>
      <c r="C249" s="6">
        <f t="shared" si="3"/>
        <v>1</v>
      </c>
      <c r="D249" s="6">
        <f t="shared" si="4"/>
        <v>1</v>
      </c>
      <c r="E249" s="6">
        <f t="shared" si="5"/>
        <v>1</v>
      </c>
      <c r="F249" s="6">
        <f t="shared" si="6"/>
        <v>1</v>
      </c>
      <c r="G249" s="6">
        <f t="shared" si="7"/>
        <v>1</v>
      </c>
      <c r="H249" s="6">
        <f t="shared" si="8"/>
        <v>1</v>
      </c>
      <c r="I249" s="6">
        <f t="shared" si="9"/>
        <v>1</v>
      </c>
      <c r="J249" s="6">
        <f t="shared" si="10"/>
        <v>1</v>
      </c>
      <c r="K249" s="6">
        <f t="shared" si="11"/>
        <v>1</v>
      </c>
      <c r="L249" s="6">
        <f t="shared" si="12"/>
        <v>1</v>
      </c>
      <c r="M249" s="6">
        <f t="shared" si="13"/>
        <v>1</v>
      </c>
      <c r="N249" s="6">
        <f t="shared" si="14"/>
        <v>1</v>
      </c>
      <c r="O249" s="6">
        <f t="shared" si="15"/>
        <v>1</v>
      </c>
      <c r="P249" s="6">
        <f t="shared" si="16"/>
        <v>0.99999999999999989</v>
      </c>
      <c r="Q249" s="6">
        <f t="shared" si="17"/>
        <v>1</v>
      </c>
      <c r="R249" s="6">
        <f t="shared" si="18"/>
        <v>1</v>
      </c>
      <c r="S249" s="6">
        <f t="shared" si="19"/>
        <v>1</v>
      </c>
      <c r="T249" s="6">
        <f t="shared" si="20"/>
        <v>1</v>
      </c>
      <c r="U249" s="6">
        <f t="shared" si="21"/>
        <v>1</v>
      </c>
      <c r="V249" s="6">
        <f t="shared" si="22"/>
        <v>1</v>
      </c>
      <c r="W249" s="6">
        <f t="shared" si="23"/>
        <v>1</v>
      </c>
      <c r="X249" s="6">
        <f t="shared" si="24"/>
        <v>1</v>
      </c>
      <c r="Y249" s="6">
        <f t="shared" si="25"/>
        <v>1</v>
      </c>
      <c r="Z249" s="6">
        <f t="shared" si="26"/>
        <v>1</v>
      </c>
      <c r="AA249" s="6">
        <f t="shared" si="27"/>
        <v>1</v>
      </c>
      <c r="AB249" s="6">
        <f t="shared" si="28"/>
        <v>1</v>
      </c>
      <c r="AC249" s="6">
        <f t="shared" si="29"/>
        <v>1</v>
      </c>
      <c r="AD249" s="6">
        <f t="shared" si="30"/>
        <v>1</v>
      </c>
      <c r="AE249" s="6">
        <f t="shared" si="31"/>
        <v>1</v>
      </c>
      <c r="AF249" s="6">
        <f t="shared" si="32"/>
        <v>1</v>
      </c>
      <c r="AG249" s="6">
        <f t="shared" si="33"/>
        <v>1</v>
      </c>
      <c r="AH249" s="6">
        <f t="shared" si="34"/>
        <v>0.99999999999999989</v>
      </c>
      <c r="AI249" s="6">
        <f t="shared" si="35"/>
        <v>1</v>
      </c>
      <c r="AJ249" s="6">
        <f t="shared" si="36"/>
        <v>1</v>
      </c>
      <c r="AK249" s="6">
        <f t="shared" si="37"/>
        <v>1</v>
      </c>
      <c r="AL249" s="6">
        <f t="shared" si="38"/>
        <v>1</v>
      </c>
      <c r="AM249" s="6">
        <f t="shared" si="39"/>
        <v>1</v>
      </c>
      <c r="AN249" s="6">
        <f t="shared" si="40"/>
        <v>1</v>
      </c>
      <c r="AO249" s="6">
        <f t="shared" si="41"/>
        <v>1</v>
      </c>
    </row>
    <row r="250" spans="2:41" x14ac:dyDescent="0.25">
      <c r="B250" s="6">
        <f t="shared" ref="B250:B281" si="42">IF( $B$3,B249 - B147, B249 + B147 )</f>
        <v>0.99999999999999989</v>
      </c>
      <c r="C250" s="6">
        <f t="shared" ref="C250:C281" si="43">IF( $C$3,C249 - C147, C249 + C147 )</f>
        <v>1</v>
      </c>
      <c r="D250" s="6">
        <f t="shared" ref="D250:D281" si="44">IF( $D$3,D249 - D147, D249 + D147 )</f>
        <v>1</v>
      </c>
      <c r="E250" s="6">
        <f t="shared" ref="E250:E281" si="45">IF( $E$3,E249 - E147, E249 + E147 )</f>
        <v>1</v>
      </c>
      <c r="F250" s="6">
        <f t="shared" ref="F250:F281" si="46">IF( $F$3,F249 - F147, F249 + F147 )</f>
        <v>1</v>
      </c>
      <c r="G250" s="6">
        <f t="shared" ref="G250:G281" si="47">IF( $G$3,G249 - G147, G249 + G147 )</f>
        <v>1</v>
      </c>
      <c r="H250" s="6">
        <f t="shared" ref="H250:H281" si="48">IF( $H$3,H249 - H147, H249 + H147 )</f>
        <v>1</v>
      </c>
      <c r="I250" s="6">
        <f t="shared" ref="I250:I281" si="49">IF( $I$3,I249 - I147, I249 + I147 )</f>
        <v>1</v>
      </c>
      <c r="J250" s="6">
        <f t="shared" ref="J250:J281" si="50">IF( $J$3,J249 - J147, J249 + J147 )</f>
        <v>1</v>
      </c>
      <c r="K250" s="6">
        <f t="shared" ref="K250:K281" si="51">IF( $K$3,K249 - K147, K249 + K147 )</f>
        <v>1</v>
      </c>
      <c r="L250" s="6">
        <f t="shared" ref="L250:L281" si="52">IF( $L$3,L249 - L147, L249 + L147 )</f>
        <v>1</v>
      </c>
      <c r="M250" s="6">
        <f t="shared" ref="M250:M281" si="53">IF( $M$3,M249 - M147, M249 + M147 )</f>
        <v>1</v>
      </c>
      <c r="N250" s="6">
        <f t="shared" ref="N250:N281" si="54">IF( $N$3,N249 - N147, N249 + N147 )</f>
        <v>1</v>
      </c>
      <c r="O250" s="6">
        <f t="shared" ref="O250:O281" si="55">IF( $O$3,O249 - O147, O249 + O147 )</f>
        <v>1</v>
      </c>
      <c r="P250" s="6">
        <f t="shared" ref="P250:P281" si="56">IF( $P$3,P249 - P147, P249 + P147 )</f>
        <v>0.99999999999999989</v>
      </c>
      <c r="Q250" s="6">
        <f t="shared" ref="Q250:Q281" si="57">IF( $Q$3,Q249 - Q147, Q249 + Q147 )</f>
        <v>1</v>
      </c>
      <c r="R250" s="6">
        <f t="shared" ref="R250:R281" si="58">IF( $R$3,R249 - R147, R249 + R147 )</f>
        <v>1</v>
      </c>
      <c r="S250" s="6">
        <f t="shared" ref="S250:S281" si="59">IF( $S$3,S249 - S147, S249 + S147 )</f>
        <v>1</v>
      </c>
      <c r="T250" s="6">
        <f t="shared" ref="T250:T281" si="60">IF( $T$3,T249 - T147, T249 + T147 )</f>
        <v>1</v>
      </c>
      <c r="U250" s="6">
        <f t="shared" ref="U250:U281" si="61">IF( $U$3,U249 - U147, U249 + U147 )</f>
        <v>1</v>
      </c>
      <c r="V250" s="6">
        <f t="shared" ref="V250:V281" si="62">IF( $V$3,V249 - V147, V249 + V147 )</f>
        <v>1</v>
      </c>
      <c r="W250" s="6">
        <f t="shared" ref="W250:W281" si="63">IF( $W$3,W249 - W147, W249 + W147 )</f>
        <v>1</v>
      </c>
      <c r="X250" s="6">
        <f t="shared" ref="X250:X281" si="64">IF( $X$3,X249 - X147, X249 + X147 )</f>
        <v>1</v>
      </c>
      <c r="Y250" s="6">
        <f t="shared" ref="Y250:Y281" si="65">IF( $Y$3,Y249 - Y147, Y249 + Y147 )</f>
        <v>1</v>
      </c>
      <c r="Z250" s="6">
        <f t="shared" ref="Z250:Z281" si="66">IF( $Z$3,Z249 - Z147, Z249 + Z147 )</f>
        <v>1</v>
      </c>
      <c r="AA250" s="6">
        <f t="shared" ref="AA250:AA281" si="67">IF( $AA$3,AA249 - AA147, AA249 + AA147 )</f>
        <v>1</v>
      </c>
      <c r="AB250" s="6">
        <f t="shared" ref="AB250:AB281" si="68">IF( $AB$3,AB249 - AB147, AB249 + AB147 )</f>
        <v>1</v>
      </c>
      <c r="AC250" s="6">
        <f t="shared" ref="AC250:AC281" si="69">IF( $AC$3,AC249 - AC147, AC249 + AC147 )</f>
        <v>1</v>
      </c>
      <c r="AD250" s="6">
        <f t="shared" ref="AD250:AD281" si="70">IF( $AD$3,AD249 - AD147, AD249 + AD147 )</f>
        <v>1</v>
      </c>
      <c r="AE250" s="6">
        <f t="shared" ref="AE250:AE281" si="71">IF( $AE$3,AE249 - AE147, AE249 + AE147 )</f>
        <v>1</v>
      </c>
      <c r="AF250" s="6">
        <f t="shared" ref="AF250:AF281" si="72">IF( $AF$3,AF249 - AF147, AF249 + AF147 )</f>
        <v>1</v>
      </c>
      <c r="AG250" s="6">
        <f t="shared" ref="AG250:AG281" si="73">IF( $AG$3,AG249 - AG147, AG249 + AG147 )</f>
        <v>1</v>
      </c>
      <c r="AH250" s="6">
        <f t="shared" ref="AH250:AH281" si="74">IF( $AH$3,AH249 - AH147, AH249 + AH147 )</f>
        <v>0.99999999999999989</v>
      </c>
      <c r="AI250" s="6">
        <f t="shared" ref="AI250:AI281" si="75">IF( $AI$3,AI249 - AI147, AI249 + AI147 )</f>
        <v>1</v>
      </c>
      <c r="AJ250" s="6">
        <f t="shared" ref="AJ250:AJ281" si="76">IF( $AJ$3,AJ249 - AJ147, AJ249 + AJ147 )</f>
        <v>1</v>
      </c>
      <c r="AK250" s="6">
        <f t="shared" ref="AK250:AK281" si="77">IF( $AK$3,AK249 - AK147, AK249 + AK147 )</f>
        <v>1</v>
      </c>
      <c r="AL250" s="6">
        <f t="shared" ref="AL250:AL281" si="78">IF( $AL$3,AL249 - AL147, AL249 + AL147 )</f>
        <v>1</v>
      </c>
      <c r="AM250" s="6">
        <f t="shared" ref="AM250:AM281" si="79">IF( $AM$3,AM249 - AM147, AM249 + AM147 )</f>
        <v>1</v>
      </c>
      <c r="AN250" s="6">
        <f t="shared" ref="AN250:AN281" si="80">IF( $AN$3,AN249 - AN147, AN249 + AN147 )</f>
        <v>1</v>
      </c>
      <c r="AO250" s="6">
        <f t="shared" ref="AO250:AO281" si="81">IF( $AO$3,AO249 - AO147, AO249 + AO147 )</f>
        <v>1</v>
      </c>
    </row>
    <row r="251" spans="2:41" x14ac:dyDescent="0.25">
      <c r="B251" s="6">
        <f t="shared" si="42"/>
        <v>0.99999999999999989</v>
      </c>
      <c r="C251" s="6">
        <f t="shared" si="43"/>
        <v>1</v>
      </c>
      <c r="D251" s="6">
        <f t="shared" si="44"/>
        <v>1</v>
      </c>
      <c r="E251" s="6">
        <f t="shared" si="45"/>
        <v>1</v>
      </c>
      <c r="F251" s="6">
        <f t="shared" si="46"/>
        <v>1</v>
      </c>
      <c r="G251" s="6">
        <f t="shared" si="47"/>
        <v>1</v>
      </c>
      <c r="H251" s="6">
        <f t="shared" si="48"/>
        <v>1</v>
      </c>
      <c r="I251" s="6">
        <f t="shared" si="49"/>
        <v>1</v>
      </c>
      <c r="J251" s="6">
        <f t="shared" si="50"/>
        <v>1</v>
      </c>
      <c r="K251" s="6">
        <f t="shared" si="51"/>
        <v>1</v>
      </c>
      <c r="L251" s="6">
        <f t="shared" si="52"/>
        <v>1</v>
      </c>
      <c r="M251" s="6">
        <f t="shared" si="53"/>
        <v>1</v>
      </c>
      <c r="N251" s="6">
        <f t="shared" si="54"/>
        <v>1</v>
      </c>
      <c r="O251" s="6">
        <f t="shared" si="55"/>
        <v>1</v>
      </c>
      <c r="P251" s="6">
        <f t="shared" si="56"/>
        <v>0.99999999999999989</v>
      </c>
      <c r="Q251" s="6">
        <f t="shared" si="57"/>
        <v>1</v>
      </c>
      <c r="R251" s="6">
        <f t="shared" si="58"/>
        <v>1</v>
      </c>
      <c r="S251" s="6">
        <f t="shared" si="59"/>
        <v>1</v>
      </c>
      <c r="T251" s="6">
        <f t="shared" si="60"/>
        <v>1</v>
      </c>
      <c r="U251" s="6">
        <f t="shared" si="61"/>
        <v>1</v>
      </c>
      <c r="V251" s="6">
        <f t="shared" si="62"/>
        <v>1</v>
      </c>
      <c r="W251" s="6">
        <f t="shared" si="63"/>
        <v>1</v>
      </c>
      <c r="X251" s="6">
        <f t="shared" si="64"/>
        <v>1</v>
      </c>
      <c r="Y251" s="6">
        <f t="shared" si="65"/>
        <v>1</v>
      </c>
      <c r="Z251" s="6">
        <f t="shared" si="66"/>
        <v>1</v>
      </c>
      <c r="AA251" s="6">
        <f t="shared" si="67"/>
        <v>1</v>
      </c>
      <c r="AB251" s="6">
        <f t="shared" si="68"/>
        <v>1</v>
      </c>
      <c r="AC251" s="6">
        <f t="shared" si="69"/>
        <v>1</v>
      </c>
      <c r="AD251" s="6">
        <f t="shared" si="70"/>
        <v>1</v>
      </c>
      <c r="AE251" s="6">
        <f t="shared" si="71"/>
        <v>1</v>
      </c>
      <c r="AF251" s="6">
        <f t="shared" si="72"/>
        <v>1</v>
      </c>
      <c r="AG251" s="6">
        <f t="shared" si="73"/>
        <v>1</v>
      </c>
      <c r="AH251" s="6">
        <f t="shared" si="74"/>
        <v>0.99999999999999989</v>
      </c>
      <c r="AI251" s="6">
        <f t="shared" si="75"/>
        <v>1</v>
      </c>
      <c r="AJ251" s="6">
        <f t="shared" si="76"/>
        <v>1</v>
      </c>
      <c r="AK251" s="6">
        <f t="shared" si="77"/>
        <v>1</v>
      </c>
      <c r="AL251" s="6">
        <f t="shared" si="78"/>
        <v>1</v>
      </c>
      <c r="AM251" s="6">
        <f t="shared" si="79"/>
        <v>1</v>
      </c>
      <c r="AN251" s="6">
        <f t="shared" si="80"/>
        <v>1</v>
      </c>
      <c r="AO251" s="6">
        <f t="shared" si="81"/>
        <v>1</v>
      </c>
    </row>
    <row r="252" spans="2:41" x14ac:dyDescent="0.25">
      <c r="B252" s="6">
        <f t="shared" si="42"/>
        <v>0.99999999999999989</v>
      </c>
      <c r="C252" s="6">
        <f t="shared" si="43"/>
        <v>1</v>
      </c>
      <c r="D252" s="6">
        <f t="shared" si="44"/>
        <v>1</v>
      </c>
      <c r="E252" s="6">
        <f t="shared" si="45"/>
        <v>1</v>
      </c>
      <c r="F252" s="6">
        <f t="shared" si="46"/>
        <v>1</v>
      </c>
      <c r="G252" s="6">
        <f t="shared" si="47"/>
        <v>1</v>
      </c>
      <c r="H252" s="6">
        <f t="shared" si="48"/>
        <v>1</v>
      </c>
      <c r="I252" s="6">
        <f t="shared" si="49"/>
        <v>1</v>
      </c>
      <c r="J252" s="6">
        <f t="shared" si="50"/>
        <v>1</v>
      </c>
      <c r="K252" s="6">
        <f t="shared" si="51"/>
        <v>1</v>
      </c>
      <c r="L252" s="6">
        <f t="shared" si="52"/>
        <v>1</v>
      </c>
      <c r="M252" s="6">
        <f t="shared" si="53"/>
        <v>1</v>
      </c>
      <c r="N252" s="6">
        <f t="shared" si="54"/>
        <v>1</v>
      </c>
      <c r="O252" s="6">
        <f t="shared" si="55"/>
        <v>1</v>
      </c>
      <c r="P252" s="6">
        <f t="shared" si="56"/>
        <v>0.99999999999999989</v>
      </c>
      <c r="Q252" s="6">
        <f t="shared" si="57"/>
        <v>1</v>
      </c>
      <c r="R252" s="6">
        <f t="shared" si="58"/>
        <v>1</v>
      </c>
      <c r="S252" s="6">
        <f t="shared" si="59"/>
        <v>1</v>
      </c>
      <c r="T252" s="6">
        <f t="shared" si="60"/>
        <v>1</v>
      </c>
      <c r="U252" s="6">
        <f t="shared" si="61"/>
        <v>1</v>
      </c>
      <c r="V252" s="6">
        <f t="shared" si="62"/>
        <v>1</v>
      </c>
      <c r="W252" s="6">
        <f t="shared" si="63"/>
        <v>1</v>
      </c>
      <c r="X252" s="6">
        <f t="shared" si="64"/>
        <v>1</v>
      </c>
      <c r="Y252" s="6">
        <f t="shared" si="65"/>
        <v>1</v>
      </c>
      <c r="Z252" s="6">
        <f t="shared" si="66"/>
        <v>1</v>
      </c>
      <c r="AA252" s="6">
        <f t="shared" si="67"/>
        <v>1</v>
      </c>
      <c r="AB252" s="6">
        <f t="shared" si="68"/>
        <v>1</v>
      </c>
      <c r="AC252" s="6">
        <f t="shared" si="69"/>
        <v>1</v>
      </c>
      <c r="AD252" s="6">
        <f t="shared" si="70"/>
        <v>1</v>
      </c>
      <c r="AE252" s="6">
        <f t="shared" si="71"/>
        <v>1</v>
      </c>
      <c r="AF252" s="6">
        <f t="shared" si="72"/>
        <v>1</v>
      </c>
      <c r="AG252" s="6">
        <f t="shared" si="73"/>
        <v>1</v>
      </c>
      <c r="AH252" s="6">
        <f t="shared" si="74"/>
        <v>0.99999999999999989</v>
      </c>
      <c r="AI252" s="6">
        <f t="shared" si="75"/>
        <v>1</v>
      </c>
      <c r="AJ252" s="6">
        <f t="shared" si="76"/>
        <v>1</v>
      </c>
      <c r="AK252" s="6">
        <f t="shared" si="77"/>
        <v>1</v>
      </c>
      <c r="AL252" s="6">
        <f t="shared" si="78"/>
        <v>1</v>
      </c>
      <c r="AM252" s="6">
        <f t="shared" si="79"/>
        <v>1</v>
      </c>
      <c r="AN252" s="6">
        <f t="shared" si="80"/>
        <v>1</v>
      </c>
      <c r="AO252" s="6">
        <f t="shared" si="81"/>
        <v>1</v>
      </c>
    </row>
    <row r="253" spans="2:41" x14ac:dyDescent="0.25">
      <c r="B253" s="6">
        <f t="shared" si="42"/>
        <v>0.99999999999999989</v>
      </c>
      <c r="C253" s="6">
        <f t="shared" si="43"/>
        <v>1</v>
      </c>
      <c r="D253" s="6">
        <f t="shared" si="44"/>
        <v>1</v>
      </c>
      <c r="E253" s="6">
        <f t="shared" si="45"/>
        <v>1</v>
      </c>
      <c r="F253" s="6">
        <f t="shared" si="46"/>
        <v>1</v>
      </c>
      <c r="G253" s="6">
        <f t="shared" si="47"/>
        <v>1</v>
      </c>
      <c r="H253" s="6">
        <f t="shared" si="48"/>
        <v>1</v>
      </c>
      <c r="I253" s="6">
        <f t="shared" si="49"/>
        <v>1</v>
      </c>
      <c r="J253" s="6">
        <f t="shared" si="50"/>
        <v>1</v>
      </c>
      <c r="K253" s="6">
        <f t="shared" si="51"/>
        <v>1</v>
      </c>
      <c r="L253" s="6">
        <f t="shared" si="52"/>
        <v>1</v>
      </c>
      <c r="M253" s="6">
        <f t="shared" si="53"/>
        <v>1</v>
      </c>
      <c r="N253" s="6">
        <f t="shared" si="54"/>
        <v>1</v>
      </c>
      <c r="O253" s="6">
        <f t="shared" si="55"/>
        <v>1</v>
      </c>
      <c r="P253" s="6">
        <f t="shared" si="56"/>
        <v>0.99999999999999989</v>
      </c>
      <c r="Q253" s="6">
        <f t="shared" si="57"/>
        <v>1</v>
      </c>
      <c r="R253" s="6">
        <f t="shared" si="58"/>
        <v>1</v>
      </c>
      <c r="S253" s="6">
        <f t="shared" si="59"/>
        <v>1</v>
      </c>
      <c r="T253" s="6">
        <f t="shared" si="60"/>
        <v>1</v>
      </c>
      <c r="U253" s="6">
        <f t="shared" si="61"/>
        <v>1</v>
      </c>
      <c r="V253" s="6">
        <f t="shared" si="62"/>
        <v>1</v>
      </c>
      <c r="W253" s="6">
        <f t="shared" si="63"/>
        <v>1</v>
      </c>
      <c r="X253" s="6">
        <f t="shared" si="64"/>
        <v>1</v>
      </c>
      <c r="Y253" s="6">
        <f t="shared" si="65"/>
        <v>1</v>
      </c>
      <c r="Z253" s="6">
        <f t="shared" si="66"/>
        <v>1</v>
      </c>
      <c r="AA253" s="6">
        <f t="shared" si="67"/>
        <v>1</v>
      </c>
      <c r="AB253" s="6">
        <f t="shared" si="68"/>
        <v>1</v>
      </c>
      <c r="AC253" s="6">
        <f t="shared" si="69"/>
        <v>1</v>
      </c>
      <c r="AD253" s="6">
        <f t="shared" si="70"/>
        <v>1</v>
      </c>
      <c r="AE253" s="6">
        <f t="shared" si="71"/>
        <v>1</v>
      </c>
      <c r="AF253" s="6">
        <f t="shared" si="72"/>
        <v>1</v>
      </c>
      <c r="AG253" s="6">
        <f t="shared" si="73"/>
        <v>1</v>
      </c>
      <c r="AH253" s="6">
        <f t="shared" si="74"/>
        <v>0.99999999999999989</v>
      </c>
      <c r="AI253" s="6">
        <f t="shared" si="75"/>
        <v>1</v>
      </c>
      <c r="AJ253" s="6">
        <f t="shared" si="76"/>
        <v>1</v>
      </c>
      <c r="AK253" s="6">
        <f t="shared" si="77"/>
        <v>1</v>
      </c>
      <c r="AL253" s="6">
        <f t="shared" si="78"/>
        <v>1</v>
      </c>
      <c r="AM253" s="6">
        <f t="shared" si="79"/>
        <v>1</v>
      </c>
      <c r="AN253" s="6">
        <f t="shared" si="80"/>
        <v>1</v>
      </c>
      <c r="AO253" s="6">
        <f t="shared" si="81"/>
        <v>1</v>
      </c>
    </row>
    <row r="254" spans="2:41" x14ac:dyDescent="0.25">
      <c r="B254" s="6">
        <f t="shared" si="42"/>
        <v>0.99999999999999989</v>
      </c>
      <c r="C254" s="6">
        <f t="shared" si="43"/>
        <v>1</v>
      </c>
      <c r="D254" s="6">
        <f t="shared" si="44"/>
        <v>1</v>
      </c>
      <c r="E254" s="6">
        <f t="shared" si="45"/>
        <v>1</v>
      </c>
      <c r="F254" s="6">
        <f t="shared" si="46"/>
        <v>1</v>
      </c>
      <c r="G254" s="6">
        <f t="shared" si="47"/>
        <v>1</v>
      </c>
      <c r="H254" s="6">
        <f t="shared" si="48"/>
        <v>1</v>
      </c>
      <c r="I254" s="6">
        <f t="shared" si="49"/>
        <v>1</v>
      </c>
      <c r="J254" s="6">
        <f t="shared" si="50"/>
        <v>1</v>
      </c>
      <c r="K254" s="6">
        <f t="shared" si="51"/>
        <v>1</v>
      </c>
      <c r="L254" s="6">
        <f t="shared" si="52"/>
        <v>1</v>
      </c>
      <c r="M254" s="6">
        <f t="shared" si="53"/>
        <v>1</v>
      </c>
      <c r="N254" s="6">
        <f t="shared" si="54"/>
        <v>1</v>
      </c>
      <c r="O254" s="6">
        <f t="shared" si="55"/>
        <v>1</v>
      </c>
      <c r="P254" s="6">
        <f t="shared" si="56"/>
        <v>0.99999999999999989</v>
      </c>
      <c r="Q254" s="6">
        <f t="shared" si="57"/>
        <v>1</v>
      </c>
      <c r="R254" s="6">
        <f t="shared" si="58"/>
        <v>1</v>
      </c>
      <c r="S254" s="6">
        <f t="shared" si="59"/>
        <v>1</v>
      </c>
      <c r="T254" s="6">
        <f t="shared" si="60"/>
        <v>1</v>
      </c>
      <c r="U254" s="6">
        <f t="shared" si="61"/>
        <v>1</v>
      </c>
      <c r="V254" s="6">
        <f t="shared" si="62"/>
        <v>1</v>
      </c>
      <c r="W254" s="6">
        <f t="shared" si="63"/>
        <v>1</v>
      </c>
      <c r="X254" s="6">
        <f t="shared" si="64"/>
        <v>1</v>
      </c>
      <c r="Y254" s="6">
        <f t="shared" si="65"/>
        <v>1</v>
      </c>
      <c r="Z254" s="6">
        <f t="shared" si="66"/>
        <v>1</v>
      </c>
      <c r="AA254" s="6">
        <f t="shared" si="67"/>
        <v>1</v>
      </c>
      <c r="AB254" s="6">
        <f t="shared" si="68"/>
        <v>1</v>
      </c>
      <c r="AC254" s="6">
        <f t="shared" si="69"/>
        <v>1</v>
      </c>
      <c r="AD254" s="6">
        <f t="shared" si="70"/>
        <v>1</v>
      </c>
      <c r="AE254" s="6">
        <f t="shared" si="71"/>
        <v>1</v>
      </c>
      <c r="AF254" s="6">
        <f t="shared" si="72"/>
        <v>1</v>
      </c>
      <c r="AG254" s="6">
        <f t="shared" si="73"/>
        <v>1</v>
      </c>
      <c r="AH254" s="6">
        <f t="shared" si="74"/>
        <v>0.99999999999999989</v>
      </c>
      <c r="AI254" s="6">
        <f t="shared" si="75"/>
        <v>1</v>
      </c>
      <c r="AJ254" s="6">
        <f t="shared" si="76"/>
        <v>1</v>
      </c>
      <c r="AK254" s="6">
        <f t="shared" si="77"/>
        <v>1</v>
      </c>
      <c r="AL254" s="6">
        <f t="shared" si="78"/>
        <v>1</v>
      </c>
      <c r="AM254" s="6">
        <f t="shared" si="79"/>
        <v>1</v>
      </c>
      <c r="AN254" s="6">
        <f t="shared" si="80"/>
        <v>1</v>
      </c>
      <c r="AO254" s="6">
        <f t="shared" si="81"/>
        <v>1</v>
      </c>
    </row>
    <row r="255" spans="2:41" x14ac:dyDescent="0.25">
      <c r="B255" s="6">
        <f t="shared" si="42"/>
        <v>0.99999999999999989</v>
      </c>
      <c r="C255" s="6">
        <f t="shared" si="43"/>
        <v>1</v>
      </c>
      <c r="D255" s="6">
        <f t="shared" si="44"/>
        <v>1</v>
      </c>
      <c r="E255" s="6">
        <f t="shared" si="45"/>
        <v>1</v>
      </c>
      <c r="F255" s="6">
        <f t="shared" si="46"/>
        <v>1</v>
      </c>
      <c r="G255" s="6">
        <f t="shared" si="47"/>
        <v>1</v>
      </c>
      <c r="H255" s="6">
        <f t="shared" si="48"/>
        <v>1</v>
      </c>
      <c r="I255" s="6">
        <f t="shared" si="49"/>
        <v>1</v>
      </c>
      <c r="J255" s="6">
        <f t="shared" si="50"/>
        <v>1</v>
      </c>
      <c r="K255" s="6">
        <f t="shared" si="51"/>
        <v>1</v>
      </c>
      <c r="L255" s="6">
        <f t="shared" si="52"/>
        <v>1</v>
      </c>
      <c r="M255" s="6">
        <f t="shared" si="53"/>
        <v>1</v>
      </c>
      <c r="N255" s="6">
        <f t="shared" si="54"/>
        <v>1</v>
      </c>
      <c r="O255" s="6">
        <f t="shared" si="55"/>
        <v>1</v>
      </c>
      <c r="P255" s="6">
        <f t="shared" si="56"/>
        <v>0.99999999999999989</v>
      </c>
      <c r="Q255" s="6">
        <f t="shared" si="57"/>
        <v>1</v>
      </c>
      <c r="R255" s="6">
        <f t="shared" si="58"/>
        <v>1</v>
      </c>
      <c r="S255" s="6">
        <f t="shared" si="59"/>
        <v>1</v>
      </c>
      <c r="T255" s="6">
        <f t="shared" si="60"/>
        <v>1</v>
      </c>
      <c r="U255" s="6">
        <f t="shared" si="61"/>
        <v>1</v>
      </c>
      <c r="V255" s="6">
        <f t="shared" si="62"/>
        <v>1</v>
      </c>
      <c r="W255" s="6">
        <f t="shared" si="63"/>
        <v>1</v>
      </c>
      <c r="X255" s="6">
        <f t="shared" si="64"/>
        <v>1</v>
      </c>
      <c r="Y255" s="6">
        <f t="shared" si="65"/>
        <v>1</v>
      </c>
      <c r="Z255" s="6">
        <f t="shared" si="66"/>
        <v>1</v>
      </c>
      <c r="AA255" s="6">
        <f t="shared" si="67"/>
        <v>1</v>
      </c>
      <c r="AB255" s="6">
        <f t="shared" si="68"/>
        <v>1</v>
      </c>
      <c r="AC255" s="6">
        <f t="shared" si="69"/>
        <v>1</v>
      </c>
      <c r="AD255" s="6">
        <f t="shared" si="70"/>
        <v>1</v>
      </c>
      <c r="AE255" s="6">
        <f t="shared" si="71"/>
        <v>1</v>
      </c>
      <c r="AF255" s="6">
        <f t="shared" si="72"/>
        <v>1</v>
      </c>
      <c r="AG255" s="6">
        <f t="shared" si="73"/>
        <v>1</v>
      </c>
      <c r="AH255" s="6">
        <f t="shared" si="74"/>
        <v>0.99999999999999989</v>
      </c>
      <c r="AI255" s="6">
        <f t="shared" si="75"/>
        <v>1</v>
      </c>
      <c r="AJ255" s="6">
        <f t="shared" si="76"/>
        <v>1</v>
      </c>
      <c r="AK255" s="6">
        <f t="shared" si="77"/>
        <v>1</v>
      </c>
      <c r="AL255" s="6">
        <f t="shared" si="78"/>
        <v>1</v>
      </c>
      <c r="AM255" s="6">
        <f t="shared" si="79"/>
        <v>1</v>
      </c>
      <c r="AN255" s="6">
        <f t="shared" si="80"/>
        <v>1</v>
      </c>
      <c r="AO255" s="6">
        <f t="shared" si="81"/>
        <v>1</v>
      </c>
    </row>
    <row r="256" spans="2:41" x14ac:dyDescent="0.25">
      <c r="B256" s="6">
        <f t="shared" si="42"/>
        <v>0.99999999999999989</v>
      </c>
      <c r="C256" s="6">
        <f t="shared" si="43"/>
        <v>1</v>
      </c>
      <c r="D256" s="6">
        <f t="shared" si="44"/>
        <v>1</v>
      </c>
      <c r="E256" s="6">
        <f t="shared" si="45"/>
        <v>1</v>
      </c>
      <c r="F256" s="6">
        <f t="shared" si="46"/>
        <v>1</v>
      </c>
      <c r="G256" s="6">
        <f t="shared" si="47"/>
        <v>1</v>
      </c>
      <c r="H256" s="6">
        <f t="shared" si="48"/>
        <v>1</v>
      </c>
      <c r="I256" s="6">
        <f t="shared" si="49"/>
        <v>1</v>
      </c>
      <c r="J256" s="6">
        <f t="shared" si="50"/>
        <v>1</v>
      </c>
      <c r="K256" s="6">
        <f t="shared" si="51"/>
        <v>1</v>
      </c>
      <c r="L256" s="6">
        <f t="shared" si="52"/>
        <v>1</v>
      </c>
      <c r="M256" s="6">
        <f t="shared" si="53"/>
        <v>1</v>
      </c>
      <c r="N256" s="6">
        <f t="shared" si="54"/>
        <v>1</v>
      </c>
      <c r="O256" s="6">
        <f t="shared" si="55"/>
        <v>1</v>
      </c>
      <c r="P256" s="6">
        <f t="shared" si="56"/>
        <v>0.99999999999999989</v>
      </c>
      <c r="Q256" s="6">
        <f t="shared" si="57"/>
        <v>1</v>
      </c>
      <c r="R256" s="6">
        <f t="shared" si="58"/>
        <v>1</v>
      </c>
      <c r="S256" s="6">
        <f t="shared" si="59"/>
        <v>1</v>
      </c>
      <c r="T256" s="6">
        <f t="shared" si="60"/>
        <v>1</v>
      </c>
      <c r="U256" s="6">
        <f t="shared" si="61"/>
        <v>1</v>
      </c>
      <c r="V256" s="6">
        <f t="shared" si="62"/>
        <v>1</v>
      </c>
      <c r="W256" s="6">
        <f t="shared" si="63"/>
        <v>1</v>
      </c>
      <c r="X256" s="6">
        <f t="shared" si="64"/>
        <v>1</v>
      </c>
      <c r="Y256" s="6">
        <f t="shared" si="65"/>
        <v>1</v>
      </c>
      <c r="Z256" s="6">
        <f t="shared" si="66"/>
        <v>1</v>
      </c>
      <c r="AA256" s="6">
        <f t="shared" si="67"/>
        <v>1</v>
      </c>
      <c r="AB256" s="6">
        <f t="shared" si="68"/>
        <v>1</v>
      </c>
      <c r="AC256" s="6">
        <f t="shared" si="69"/>
        <v>1</v>
      </c>
      <c r="AD256" s="6">
        <f t="shared" si="70"/>
        <v>1</v>
      </c>
      <c r="AE256" s="6">
        <f t="shared" si="71"/>
        <v>1</v>
      </c>
      <c r="AF256" s="6">
        <f t="shared" si="72"/>
        <v>1</v>
      </c>
      <c r="AG256" s="6">
        <f t="shared" si="73"/>
        <v>1</v>
      </c>
      <c r="AH256" s="6">
        <f t="shared" si="74"/>
        <v>0.99999999999999989</v>
      </c>
      <c r="AI256" s="6">
        <f t="shared" si="75"/>
        <v>1</v>
      </c>
      <c r="AJ256" s="6">
        <f t="shared" si="76"/>
        <v>1</v>
      </c>
      <c r="AK256" s="6">
        <f t="shared" si="77"/>
        <v>1</v>
      </c>
      <c r="AL256" s="6">
        <f t="shared" si="78"/>
        <v>1</v>
      </c>
      <c r="AM256" s="6">
        <f t="shared" si="79"/>
        <v>1</v>
      </c>
      <c r="AN256" s="6">
        <f t="shared" si="80"/>
        <v>1</v>
      </c>
      <c r="AO256" s="6">
        <f t="shared" si="81"/>
        <v>1</v>
      </c>
    </row>
    <row r="257" spans="2:41" x14ac:dyDescent="0.25">
      <c r="B257" s="6">
        <f t="shared" si="42"/>
        <v>0.99999999999999989</v>
      </c>
      <c r="C257" s="6">
        <f t="shared" si="43"/>
        <v>1</v>
      </c>
      <c r="D257" s="6">
        <f t="shared" si="44"/>
        <v>1</v>
      </c>
      <c r="E257" s="6">
        <f t="shared" si="45"/>
        <v>1</v>
      </c>
      <c r="F257" s="6">
        <f t="shared" si="46"/>
        <v>1</v>
      </c>
      <c r="G257" s="6">
        <f t="shared" si="47"/>
        <v>1</v>
      </c>
      <c r="H257" s="6">
        <f t="shared" si="48"/>
        <v>1</v>
      </c>
      <c r="I257" s="6">
        <f t="shared" si="49"/>
        <v>1</v>
      </c>
      <c r="J257" s="6">
        <f t="shared" si="50"/>
        <v>1</v>
      </c>
      <c r="K257" s="6">
        <f t="shared" si="51"/>
        <v>1</v>
      </c>
      <c r="L257" s="6">
        <f t="shared" si="52"/>
        <v>1</v>
      </c>
      <c r="M257" s="6">
        <f t="shared" si="53"/>
        <v>1</v>
      </c>
      <c r="N257" s="6">
        <f t="shared" si="54"/>
        <v>1</v>
      </c>
      <c r="O257" s="6">
        <f t="shared" si="55"/>
        <v>1</v>
      </c>
      <c r="P257" s="6">
        <f t="shared" si="56"/>
        <v>0.99999999999999989</v>
      </c>
      <c r="Q257" s="6">
        <f t="shared" si="57"/>
        <v>1</v>
      </c>
      <c r="R257" s="6">
        <f t="shared" si="58"/>
        <v>1</v>
      </c>
      <c r="S257" s="6">
        <f t="shared" si="59"/>
        <v>1</v>
      </c>
      <c r="T257" s="6">
        <f t="shared" si="60"/>
        <v>1</v>
      </c>
      <c r="U257" s="6">
        <f t="shared" si="61"/>
        <v>1</v>
      </c>
      <c r="V257" s="6">
        <f t="shared" si="62"/>
        <v>1</v>
      </c>
      <c r="W257" s="6">
        <f t="shared" si="63"/>
        <v>1</v>
      </c>
      <c r="X257" s="6">
        <f t="shared" si="64"/>
        <v>1</v>
      </c>
      <c r="Y257" s="6">
        <f t="shared" si="65"/>
        <v>1</v>
      </c>
      <c r="Z257" s="6">
        <f t="shared" si="66"/>
        <v>1</v>
      </c>
      <c r="AA257" s="6">
        <f t="shared" si="67"/>
        <v>1</v>
      </c>
      <c r="AB257" s="6">
        <f t="shared" si="68"/>
        <v>1</v>
      </c>
      <c r="AC257" s="6">
        <f t="shared" si="69"/>
        <v>1</v>
      </c>
      <c r="AD257" s="6">
        <f t="shared" si="70"/>
        <v>1</v>
      </c>
      <c r="AE257" s="6">
        <f t="shared" si="71"/>
        <v>1</v>
      </c>
      <c r="AF257" s="6">
        <f t="shared" si="72"/>
        <v>1</v>
      </c>
      <c r="AG257" s="6">
        <f t="shared" si="73"/>
        <v>1</v>
      </c>
      <c r="AH257" s="6">
        <f t="shared" si="74"/>
        <v>0.99999999999999989</v>
      </c>
      <c r="AI257" s="6">
        <f t="shared" si="75"/>
        <v>1</v>
      </c>
      <c r="AJ257" s="6">
        <f t="shared" si="76"/>
        <v>1</v>
      </c>
      <c r="AK257" s="6">
        <f t="shared" si="77"/>
        <v>1</v>
      </c>
      <c r="AL257" s="6">
        <f t="shared" si="78"/>
        <v>1</v>
      </c>
      <c r="AM257" s="6">
        <f t="shared" si="79"/>
        <v>1</v>
      </c>
      <c r="AN257" s="6">
        <f t="shared" si="80"/>
        <v>1</v>
      </c>
      <c r="AO257" s="6">
        <f t="shared" si="81"/>
        <v>1</v>
      </c>
    </row>
    <row r="258" spans="2:41" x14ac:dyDescent="0.25">
      <c r="B258" s="6">
        <f t="shared" si="42"/>
        <v>0.99999999999999989</v>
      </c>
      <c r="C258" s="6">
        <f t="shared" si="43"/>
        <v>1</v>
      </c>
      <c r="D258" s="6">
        <f t="shared" si="44"/>
        <v>1</v>
      </c>
      <c r="E258" s="6">
        <f t="shared" si="45"/>
        <v>1</v>
      </c>
      <c r="F258" s="6">
        <f t="shared" si="46"/>
        <v>1</v>
      </c>
      <c r="G258" s="6">
        <f t="shared" si="47"/>
        <v>1</v>
      </c>
      <c r="H258" s="6">
        <f t="shared" si="48"/>
        <v>1</v>
      </c>
      <c r="I258" s="6">
        <f t="shared" si="49"/>
        <v>1</v>
      </c>
      <c r="J258" s="6">
        <f t="shared" si="50"/>
        <v>1</v>
      </c>
      <c r="K258" s="6">
        <f t="shared" si="51"/>
        <v>1</v>
      </c>
      <c r="L258" s="6">
        <f t="shared" si="52"/>
        <v>1</v>
      </c>
      <c r="M258" s="6">
        <f t="shared" si="53"/>
        <v>1</v>
      </c>
      <c r="N258" s="6">
        <f t="shared" si="54"/>
        <v>1</v>
      </c>
      <c r="O258" s="6">
        <f t="shared" si="55"/>
        <v>1</v>
      </c>
      <c r="P258" s="6">
        <f t="shared" si="56"/>
        <v>0.99999999999999989</v>
      </c>
      <c r="Q258" s="6">
        <f t="shared" si="57"/>
        <v>1</v>
      </c>
      <c r="R258" s="6">
        <f t="shared" si="58"/>
        <v>1</v>
      </c>
      <c r="S258" s="6">
        <f t="shared" si="59"/>
        <v>1</v>
      </c>
      <c r="T258" s="6">
        <f t="shared" si="60"/>
        <v>1</v>
      </c>
      <c r="U258" s="6">
        <f t="shared" si="61"/>
        <v>1</v>
      </c>
      <c r="V258" s="6">
        <f t="shared" si="62"/>
        <v>1</v>
      </c>
      <c r="W258" s="6">
        <f t="shared" si="63"/>
        <v>1</v>
      </c>
      <c r="X258" s="6">
        <f t="shared" si="64"/>
        <v>1</v>
      </c>
      <c r="Y258" s="6">
        <f t="shared" si="65"/>
        <v>1</v>
      </c>
      <c r="Z258" s="6">
        <f t="shared" si="66"/>
        <v>1</v>
      </c>
      <c r="AA258" s="6">
        <f t="shared" si="67"/>
        <v>1</v>
      </c>
      <c r="AB258" s="6">
        <f t="shared" si="68"/>
        <v>1</v>
      </c>
      <c r="AC258" s="6">
        <f t="shared" si="69"/>
        <v>1</v>
      </c>
      <c r="AD258" s="6">
        <f t="shared" si="70"/>
        <v>1</v>
      </c>
      <c r="AE258" s="6">
        <f t="shared" si="71"/>
        <v>1</v>
      </c>
      <c r="AF258" s="6">
        <f t="shared" si="72"/>
        <v>1</v>
      </c>
      <c r="AG258" s="6">
        <f t="shared" si="73"/>
        <v>1</v>
      </c>
      <c r="AH258" s="6">
        <f t="shared" si="74"/>
        <v>0.99999999999999989</v>
      </c>
      <c r="AI258" s="6">
        <f t="shared" si="75"/>
        <v>1</v>
      </c>
      <c r="AJ258" s="6">
        <f t="shared" si="76"/>
        <v>1</v>
      </c>
      <c r="AK258" s="6">
        <f t="shared" si="77"/>
        <v>1</v>
      </c>
      <c r="AL258" s="6">
        <f t="shared" si="78"/>
        <v>1</v>
      </c>
      <c r="AM258" s="6">
        <f t="shared" si="79"/>
        <v>1</v>
      </c>
      <c r="AN258" s="6">
        <f t="shared" si="80"/>
        <v>1</v>
      </c>
      <c r="AO258" s="6">
        <f t="shared" si="81"/>
        <v>1</v>
      </c>
    </row>
    <row r="259" spans="2:41" x14ac:dyDescent="0.25">
      <c r="B259" s="6">
        <f t="shared" si="42"/>
        <v>0.99999999999999989</v>
      </c>
      <c r="C259" s="6">
        <f t="shared" si="43"/>
        <v>1</v>
      </c>
      <c r="D259" s="6">
        <f t="shared" si="44"/>
        <v>1</v>
      </c>
      <c r="E259" s="6">
        <f t="shared" si="45"/>
        <v>1</v>
      </c>
      <c r="F259" s="6">
        <f t="shared" si="46"/>
        <v>1</v>
      </c>
      <c r="G259" s="6">
        <f t="shared" si="47"/>
        <v>1</v>
      </c>
      <c r="H259" s="6">
        <f t="shared" si="48"/>
        <v>1</v>
      </c>
      <c r="I259" s="6">
        <f t="shared" si="49"/>
        <v>1</v>
      </c>
      <c r="J259" s="6">
        <f t="shared" si="50"/>
        <v>1</v>
      </c>
      <c r="K259" s="6">
        <f t="shared" si="51"/>
        <v>1</v>
      </c>
      <c r="L259" s="6">
        <f t="shared" si="52"/>
        <v>1</v>
      </c>
      <c r="M259" s="6">
        <f t="shared" si="53"/>
        <v>1</v>
      </c>
      <c r="N259" s="6">
        <f t="shared" si="54"/>
        <v>1</v>
      </c>
      <c r="O259" s="6">
        <f t="shared" si="55"/>
        <v>1</v>
      </c>
      <c r="P259" s="6">
        <f t="shared" si="56"/>
        <v>0.99999999999999989</v>
      </c>
      <c r="Q259" s="6">
        <f t="shared" si="57"/>
        <v>1</v>
      </c>
      <c r="R259" s="6">
        <f t="shared" si="58"/>
        <v>1</v>
      </c>
      <c r="S259" s="6">
        <f t="shared" si="59"/>
        <v>1</v>
      </c>
      <c r="T259" s="6">
        <f t="shared" si="60"/>
        <v>1</v>
      </c>
      <c r="U259" s="6">
        <f t="shared" si="61"/>
        <v>1</v>
      </c>
      <c r="V259" s="6">
        <f t="shared" si="62"/>
        <v>1</v>
      </c>
      <c r="W259" s="6">
        <f t="shared" si="63"/>
        <v>1</v>
      </c>
      <c r="X259" s="6">
        <f t="shared" si="64"/>
        <v>1</v>
      </c>
      <c r="Y259" s="6">
        <f t="shared" si="65"/>
        <v>1</v>
      </c>
      <c r="Z259" s="6">
        <f t="shared" si="66"/>
        <v>1</v>
      </c>
      <c r="AA259" s="6">
        <f t="shared" si="67"/>
        <v>1</v>
      </c>
      <c r="AB259" s="6">
        <f t="shared" si="68"/>
        <v>1</v>
      </c>
      <c r="AC259" s="6">
        <f t="shared" si="69"/>
        <v>1</v>
      </c>
      <c r="AD259" s="6">
        <f t="shared" si="70"/>
        <v>1</v>
      </c>
      <c r="AE259" s="6">
        <f t="shared" si="71"/>
        <v>1</v>
      </c>
      <c r="AF259" s="6">
        <f t="shared" si="72"/>
        <v>1</v>
      </c>
      <c r="AG259" s="6">
        <f t="shared" si="73"/>
        <v>1</v>
      </c>
      <c r="AH259" s="6">
        <f t="shared" si="74"/>
        <v>0.99999999999999989</v>
      </c>
      <c r="AI259" s="6">
        <f t="shared" si="75"/>
        <v>1</v>
      </c>
      <c r="AJ259" s="6">
        <f t="shared" si="76"/>
        <v>1</v>
      </c>
      <c r="AK259" s="6">
        <f t="shared" si="77"/>
        <v>1</v>
      </c>
      <c r="AL259" s="6">
        <f t="shared" si="78"/>
        <v>1</v>
      </c>
      <c r="AM259" s="6">
        <f t="shared" si="79"/>
        <v>1</v>
      </c>
      <c r="AN259" s="6">
        <f t="shared" si="80"/>
        <v>1</v>
      </c>
      <c r="AO259" s="6">
        <f t="shared" si="81"/>
        <v>1</v>
      </c>
    </row>
    <row r="260" spans="2:41" x14ac:dyDescent="0.25">
      <c r="B260" s="6">
        <f t="shared" si="42"/>
        <v>0.99999999999999989</v>
      </c>
      <c r="C260" s="6">
        <f t="shared" si="43"/>
        <v>1</v>
      </c>
      <c r="D260" s="6">
        <f t="shared" si="44"/>
        <v>1</v>
      </c>
      <c r="E260" s="6">
        <f t="shared" si="45"/>
        <v>1</v>
      </c>
      <c r="F260" s="6">
        <f t="shared" si="46"/>
        <v>1</v>
      </c>
      <c r="G260" s="6">
        <f t="shared" si="47"/>
        <v>1</v>
      </c>
      <c r="H260" s="6">
        <f t="shared" si="48"/>
        <v>1</v>
      </c>
      <c r="I260" s="6">
        <f t="shared" si="49"/>
        <v>1</v>
      </c>
      <c r="J260" s="6">
        <f t="shared" si="50"/>
        <v>1</v>
      </c>
      <c r="K260" s="6">
        <f t="shared" si="51"/>
        <v>1</v>
      </c>
      <c r="L260" s="6">
        <f t="shared" si="52"/>
        <v>1</v>
      </c>
      <c r="M260" s="6">
        <f t="shared" si="53"/>
        <v>1</v>
      </c>
      <c r="N260" s="6">
        <f t="shared" si="54"/>
        <v>1</v>
      </c>
      <c r="O260" s="6">
        <f t="shared" si="55"/>
        <v>1</v>
      </c>
      <c r="P260" s="6">
        <f t="shared" si="56"/>
        <v>0.99999999999999989</v>
      </c>
      <c r="Q260" s="6">
        <f t="shared" si="57"/>
        <v>1</v>
      </c>
      <c r="R260" s="6">
        <f t="shared" si="58"/>
        <v>1</v>
      </c>
      <c r="S260" s="6">
        <f t="shared" si="59"/>
        <v>1</v>
      </c>
      <c r="T260" s="6">
        <f t="shared" si="60"/>
        <v>1</v>
      </c>
      <c r="U260" s="6">
        <f t="shared" si="61"/>
        <v>1</v>
      </c>
      <c r="V260" s="6">
        <f t="shared" si="62"/>
        <v>1</v>
      </c>
      <c r="W260" s="6">
        <f t="shared" si="63"/>
        <v>1</v>
      </c>
      <c r="X260" s="6">
        <f t="shared" si="64"/>
        <v>1</v>
      </c>
      <c r="Y260" s="6">
        <f t="shared" si="65"/>
        <v>1</v>
      </c>
      <c r="Z260" s="6">
        <f t="shared" si="66"/>
        <v>1</v>
      </c>
      <c r="AA260" s="6">
        <f t="shared" si="67"/>
        <v>1</v>
      </c>
      <c r="AB260" s="6">
        <f t="shared" si="68"/>
        <v>1</v>
      </c>
      <c r="AC260" s="6">
        <f t="shared" si="69"/>
        <v>1</v>
      </c>
      <c r="AD260" s="6">
        <f t="shared" si="70"/>
        <v>1</v>
      </c>
      <c r="AE260" s="6">
        <f t="shared" si="71"/>
        <v>1</v>
      </c>
      <c r="AF260" s="6">
        <f t="shared" si="72"/>
        <v>1</v>
      </c>
      <c r="AG260" s="6">
        <f t="shared" si="73"/>
        <v>1</v>
      </c>
      <c r="AH260" s="6">
        <f t="shared" si="74"/>
        <v>0.99999999999999989</v>
      </c>
      <c r="AI260" s="6">
        <f t="shared" si="75"/>
        <v>1</v>
      </c>
      <c r="AJ260" s="6">
        <f t="shared" si="76"/>
        <v>1</v>
      </c>
      <c r="AK260" s="6">
        <f t="shared" si="77"/>
        <v>1</v>
      </c>
      <c r="AL260" s="6">
        <f t="shared" si="78"/>
        <v>1</v>
      </c>
      <c r="AM260" s="6">
        <f t="shared" si="79"/>
        <v>1</v>
      </c>
      <c r="AN260" s="6">
        <f t="shared" si="80"/>
        <v>1</v>
      </c>
      <c r="AO260" s="6">
        <f t="shared" si="81"/>
        <v>1</v>
      </c>
    </row>
    <row r="261" spans="2:41" x14ac:dyDescent="0.25">
      <c r="B261" s="6">
        <f t="shared" si="42"/>
        <v>0.99999999999999989</v>
      </c>
      <c r="C261" s="6">
        <f t="shared" si="43"/>
        <v>1</v>
      </c>
      <c r="D261" s="6">
        <f t="shared" si="44"/>
        <v>1</v>
      </c>
      <c r="E261" s="6">
        <f t="shared" si="45"/>
        <v>1</v>
      </c>
      <c r="F261" s="6">
        <f t="shared" si="46"/>
        <v>1</v>
      </c>
      <c r="G261" s="6">
        <f t="shared" si="47"/>
        <v>1</v>
      </c>
      <c r="H261" s="6">
        <f t="shared" si="48"/>
        <v>1</v>
      </c>
      <c r="I261" s="6">
        <f t="shared" si="49"/>
        <v>1</v>
      </c>
      <c r="J261" s="6">
        <f t="shared" si="50"/>
        <v>1</v>
      </c>
      <c r="K261" s="6">
        <f t="shared" si="51"/>
        <v>1</v>
      </c>
      <c r="L261" s="6">
        <f t="shared" si="52"/>
        <v>1</v>
      </c>
      <c r="M261" s="6">
        <f t="shared" si="53"/>
        <v>1</v>
      </c>
      <c r="N261" s="6">
        <f t="shared" si="54"/>
        <v>1</v>
      </c>
      <c r="O261" s="6">
        <f t="shared" si="55"/>
        <v>1</v>
      </c>
      <c r="P261" s="6">
        <f t="shared" si="56"/>
        <v>0.99999999999999989</v>
      </c>
      <c r="Q261" s="6">
        <f t="shared" si="57"/>
        <v>1</v>
      </c>
      <c r="R261" s="6">
        <f t="shared" si="58"/>
        <v>1</v>
      </c>
      <c r="S261" s="6">
        <f t="shared" si="59"/>
        <v>1</v>
      </c>
      <c r="T261" s="6">
        <f t="shared" si="60"/>
        <v>1</v>
      </c>
      <c r="U261" s="6">
        <f t="shared" si="61"/>
        <v>1</v>
      </c>
      <c r="V261" s="6">
        <f t="shared" si="62"/>
        <v>1</v>
      </c>
      <c r="W261" s="6">
        <f t="shared" si="63"/>
        <v>1</v>
      </c>
      <c r="X261" s="6">
        <f t="shared" si="64"/>
        <v>1</v>
      </c>
      <c r="Y261" s="6">
        <f t="shared" si="65"/>
        <v>1</v>
      </c>
      <c r="Z261" s="6">
        <f t="shared" si="66"/>
        <v>1</v>
      </c>
      <c r="AA261" s="6">
        <f t="shared" si="67"/>
        <v>1</v>
      </c>
      <c r="AB261" s="6">
        <f t="shared" si="68"/>
        <v>1</v>
      </c>
      <c r="AC261" s="6">
        <f t="shared" si="69"/>
        <v>1</v>
      </c>
      <c r="AD261" s="6">
        <f t="shared" si="70"/>
        <v>1</v>
      </c>
      <c r="AE261" s="6">
        <f t="shared" si="71"/>
        <v>1</v>
      </c>
      <c r="AF261" s="6">
        <f t="shared" si="72"/>
        <v>1</v>
      </c>
      <c r="AG261" s="6">
        <f t="shared" si="73"/>
        <v>1</v>
      </c>
      <c r="AH261" s="6">
        <f t="shared" si="74"/>
        <v>0.99999999999999989</v>
      </c>
      <c r="AI261" s="6">
        <f t="shared" si="75"/>
        <v>1</v>
      </c>
      <c r="AJ261" s="6">
        <f t="shared" si="76"/>
        <v>1</v>
      </c>
      <c r="AK261" s="6">
        <f t="shared" si="77"/>
        <v>1</v>
      </c>
      <c r="AL261" s="6">
        <f t="shared" si="78"/>
        <v>1</v>
      </c>
      <c r="AM261" s="6">
        <f t="shared" si="79"/>
        <v>1</v>
      </c>
      <c r="AN261" s="6">
        <f t="shared" si="80"/>
        <v>1</v>
      </c>
      <c r="AO261" s="6">
        <f t="shared" si="81"/>
        <v>1</v>
      </c>
    </row>
    <row r="262" spans="2:41" x14ac:dyDescent="0.25">
      <c r="B262" s="6">
        <f t="shared" si="42"/>
        <v>0.99999999999999989</v>
      </c>
      <c r="C262" s="6">
        <f t="shared" si="43"/>
        <v>1</v>
      </c>
      <c r="D262" s="6">
        <f t="shared" si="44"/>
        <v>1</v>
      </c>
      <c r="E262" s="6">
        <f t="shared" si="45"/>
        <v>1</v>
      </c>
      <c r="F262" s="6">
        <f t="shared" si="46"/>
        <v>1</v>
      </c>
      <c r="G262" s="6">
        <f t="shared" si="47"/>
        <v>1</v>
      </c>
      <c r="H262" s="6">
        <f t="shared" si="48"/>
        <v>1</v>
      </c>
      <c r="I262" s="6">
        <f t="shared" si="49"/>
        <v>1</v>
      </c>
      <c r="J262" s="6">
        <f t="shared" si="50"/>
        <v>1</v>
      </c>
      <c r="K262" s="6">
        <f t="shared" si="51"/>
        <v>1</v>
      </c>
      <c r="L262" s="6">
        <f t="shared" si="52"/>
        <v>1</v>
      </c>
      <c r="M262" s="6">
        <f t="shared" si="53"/>
        <v>1</v>
      </c>
      <c r="N262" s="6">
        <f t="shared" si="54"/>
        <v>1</v>
      </c>
      <c r="O262" s="6">
        <f t="shared" si="55"/>
        <v>1</v>
      </c>
      <c r="P262" s="6">
        <f t="shared" si="56"/>
        <v>0.99999999999999989</v>
      </c>
      <c r="Q262" s="6">
        <f t="shared" si="57"/>
        <v>1</v>
      </c>
      <c r="R262" s="6">
        <f t="shared" si="58"/>
        <v>1</v>
      </c>
      <c r="S262" s="6">
        <f t="shared" si="59"/>
        <v>1</v>
      </c>
      <c r="T262" s="6">
        <f t="shared" si="60"/>
        <v>1</v>
      </c>
      <c r="U262" s="6">
        <f t="shared" si="61"/>
        <v>1</v>
      </c>
      <c r="V262" s="6">
        <f t="shared" si="62"/>
        <v>1</v>
      </c>
      <c r="W262" s="6">
        <f t="shared" si="63"/>
        <v>1</v>
      </c>
      <c r="X262" s="6">
        <f t="shared" si="64"/>
        <v>1</v>
      </c>
      <c r="Y262" s="6">
        <f t="shared" si="65"/>
        <v>1</v>
      </c>
      <c r="Z262" s="6">
        <f t="shared" si="66"/>
        <v>1</v>
      </c>
      <c r="AA262" s="6">
        <f t="shared" si="67"/>
        <v>1</v>
      </c>
      <c r="AB262" s="6">
        <f t="shared" si="68"/>
        <v>1</v>
      </c>
      <c r="AC262" s="6">
        <f t="shared" si="69"/>
        <v>1</v>
      </c>
      <c r="AD262" s="6">
        <f t="shared" si="70"/>
        <v>1</v>
      </c>
      <c r="AE262" s="6">
        <f t="shared" si="71"/>
        <v>1</v>
      </c>
      <c r="AF262" s="6">
        <f t="shared" si="72"/>
        <v>1</v>
      </c>
      <c r="AG262" s="6">
        <f t="shared" si="73"/>
        <v>1</v>
      </c>
      <c r="AH262" s="6">
        <f t="shared" si="74"/>
        <v>0.99999999999999989</v>
      </c>
      <c r="AI262" s="6">
        <f t="shared" si="75"/>
        <v>1</v>
      </c>
      <c r="AJ262" s="6">
        <f t="shared" si="76"/>
        <v>1</v>
      </c>
      <c r="AK262" s="6">
        <f t="shared" si="77"/>
        <v>1</v>
      </c>
      <c r="AL262" s="6">
        <f t="shared" si="78"/>
        <v>1</v>
      </c>
      <c r="AM262" s="6">
        <f t="shared" si="79"/>
        <v>1</v>
      </c>
      <c r="AN262" s="6">
        <f t="shared" si="80"/>
        <v>1</v>
      </c>
      <c r="AO262" s="6">
        <f t="shared" si="81"/>
        <v>1</v>
      </c>
    </row>
    <row r="263" spans="2:41" x14ac:dyDescent="0.25">
      <c r="B263" s="6">
        <f t="shared" si="42"/>
        <v>0.99999999999999989</v>
      </c>
      <c r="C263" s="6">
        <f t="shared" si="43"/>
        <v>1</v>
      </c>
      <c r="D263" s="6">
        <f t="shared" si="44"/>
        <v>1</v>
      </c>
      <c r="E263" s="6">
        <f t="shared" si="45"/>
        <v>1</v>
      </c>
      <c r="F263" s="6">
        <f t="shared" si="46"/>
        <v>1</v>
      </c>
      <c r="G263" s="6">
        <f t="shared" si="47"/>
        <v>1</v>
      </c>
      <c r="H263" s="6">
        <f t="shared" si="48"/>
        <v>1</v>
      </c>
      <c r="I263" s="6">
        <f t="shared" si="49"/>
        <v>1</v>
      </c>
      <c r="J263" s="6">
        <f t="shared" si="50"/>
        <v>1</v>
      </c>
      <c r="K263" s="6">
        <f t="shared" si="51"/>
        <v>1</v>
      </c>
      <c r="L263" s="6">
        <f t="shared" si="52"/>
        <v>1</v>
      </c>
      <c r="M263" s="6">
        <f t="shared" si="53"/>
        <v>1</v>
      </c>
      <c r="N263" s="6">
        <f t="shared" si="54"/>
        <v>1</v>
      </c>
      <c r="O263" s="6">
        <f t="shared" si="55"/>
        <v>1</v>
      </c>
      <c r="P263" s="6">
        <f t="shared" si="56"/>
        <v>0.99999999999999989</v>
      </c>
      <c r="Q263" s="6">
        <f t="shared" si="57"/>
        <v>1</v>
      </c>
      <c r="R263" s="6">
        <f t="shared" si="58"/>
        <v>1</v>
      </c>
      <c r="S263" s="6">
        <f t="shared" si="59"/>
        <v>1</v>
      </c>
      <c r="T263" s="6">
        <f t="shared" si="60"/>
        <v>1</v>
      </c>
      <c r="U263" s="6">
        <f t="shared" si="61"/>
        <v>1</v>
      </c>
      <c r="V263" s="6">
        <f t="shared" si="62"/>
        <v>1</v>
      </c>
      <c r="W263" s="6">
        <f t="shared" si="63"/>
        <v>1</v>
      </c>
      <c r="X263" s="6">
        <f t="shared" si="64"/>
        <v>1</v>
      </c>
      <c r="Y263" s="6">
        <f t="shared" si="65"/>
        <v>1</v>
      </c>
      <c r="Z263" s="6">
        <f t="shared" si="66"/>
        <v>1</v>
      </c>
      <c r="AA263" s="6">
        <f t="shared" si="67"/>
        <v>1</v>
      </c>
      <c r="AB263" s="6">
        <f t="shared" si="68"/>
        <v>1</v>
      </c>
      <c r="AC263" s="6">
        <f t="shared" si="69"/>
        <v>1</v>
      </c>
      <c r="AD263" s="6">
        <f t="shared" si="70"/>
        <v>1</v>
      </c>
      <c r="AE263" s="6">
        <f t="shared" si="71"/>
        <v>1</v>
      </c>
      <c r="AF263" s="6">
        <f t="shared" si="72"/>
        <v>1</v>
      </c>
      <c r="AG263" s="6">
        <f t="shared" si="73"/>
        <v>1</v>
      </c>
      <c r="AH263" s="6">
        <f t="shared" si="74"/>
        <v>0.99999999999999989</v>
      </c>
      <c r="AI263" s="6">
        <f t="shared" si="75"/>
        <v>1</v>
      </c>
      <c r="AJ263" s="6">
        <f t="shared" si="76"/>
        <v>1</v>
      </c>
      <c r="AK263" s="6">
        <f t="shared" si="77"/>
        <v>1</v>
      </c>
      <c r="AL263" s="6">
        <f t="shared" si="78"/>
        <v>1</v>
      </c>
      <c r="AM263" s="6">
        <f t="shared" si="79"/>
        <v>1</v>
      </c>
      <c r="AN263" s="6">
        <f t="shared" si="80"/>
        <v>1</v>
      </c>
      <c r="AO263" s="6">
        <f t="shared" si="81"/>
        <v>1</v>
      </c>
    </row>
    <row r="264" spans="2:41" x14ac:dyDescent="0.25">
      <c r="B264" s="6">
        <f t="shared" si="42"/>
        <v>0.99999999999999989</v>
      </c>
      <c r="C264" s="6">
        <f t="shared" si="43"/>
        <v>1</v>
      </c>
      <c r="D264" s="6">
        <f t="shared" si="44"/>
        <v>1</v>
      </c>
      <c r="E264" s="6">
        <f t="shared" si="45"/>
        <v>1</v>
      </c>
      <c r="F264" s="6">
        <f t="shared" si="46"/>
        <v>1</v>
      </c>
      <c r="G264" s="6">
        <f t="shared" si="47"/>
        <v>1</v>
      </c>
      <c r="H264" s="6">
        <f t="shared" si="48"/>
        <v>1</v>
      </c>
      <c r="I264" s="6">
        <f t="shared" si="49"/>
        <v>1</v>
      </c>
      <c r="J264" s="6">
        <f t="shared" si="50"/>
        <v>1</v>
      </c>
      <c r="K264" s="6">
        <f t="shared" si="51"/>
        <v>1</v>
      </c>
      <c r="L264" s="6">
        <f t="shared" si="52"/>
        <v>1</v>
      </c>
      <c r="M264" s="6">
        <f t="shared" si="53"/>
        <v>1</v>
      </c>
      <c r="N264" s="6">
        <f t="shared" si="54"/>
        <v>1</v>
      </c>
      <c r="O264" s="6">
        <f t="shared" si="55"/>
        <v>1</v>
      </c>
      <c r="P264" s="6">
        <f t="shared" si="56"/>
        <v>0.99999999999999989</v>
      </c>
      <c r="Q264" s="6">
        <f t="shared" si="57"/>
        <v>1</v>
      </c>
      <c r="R264" s="6">
        <f t="shared" si="58"/>
        <v>1</v>
      </c>
      <c r="S264" s="6">
        <f t="shared" si="59"/>
        <v>1</v>
      </c>
      <c r="T264" s="6">
        <f t="shared" si="60"/>
        <v>1</v>
      </c>
      <c r="U264" s="6">
        <f t="shared" si="61"/>
        <v>1</v>
      </c>
      <c r="V264" s="6">
        <f t="shared" si="62"/>
        <v>1</v>
      </c>
      <c r="W264" s="6">
        <f t="shared" si="63"/>
        <v>1</v>
      </c>
      <c r="X264" s="6">
        <f t="shared" si="64"/>
        <v>1</v>
      </c>
      <c r="Y264" s="6">
        <f t="shared" si="65"/>
        <v>1</v>
      </c>
      <c r="Z264" s="6">
        <f t="shared" si="66"/>
        <v>1</v>
      </c>
      <c r="AA264" s="6">
        <f t="shared" si="67"/>
        <v>1</v>
      </c>
      <c r="AB264" s="6">
        <f t="shared" si="68"/>
        <v>1</v>
      </c>
      <c r="AC264" s="6">
        <f t="shared" si="69"/>
        <v>1</v>
      </c>
      <c r="AD264" s="6">
        <f t="shared" si="70"/>
        <v>1</v>
      </c>
      <c r="AE264" s="6">
        <f t="shared" si="71"/>
        <v>1</v>
      </c>
      <c r="AF264" s="6">
        <f t="shared" si="72"/>
        <v>1</v>
      </c>
      <c r="AG264" s="6">
        <f t="shared" si="73"/>
        <v>1</v>
      </c>
      <c r="AH264" s="6">
        <f t="shared" si="74"/>
        <v>0.99999999999999989</v>
      </c>
      <c r="AI264" s="6">
        <f t="shared" si="75"/>
        <v>1</v>
      </c>
      <c r="AJ264" s="6">
        <f t="shared" si="76"/>
        <v>1</v>
      </c>
      <c r="AK264" s="6">
        <f t="shared" si="77"/>
        <v>1</v>
      </c>
      <c r="AL264" s="6">
        <f t="shared" si="78"/>
        <v>1</v>
      </c>
      <c r="AM264" s="6">
        <f t="shared" si="79"/>
        <v>1</v>
      </c>
      <c r="AN264" s="6">
        <f t="shared" si="80"/>
        <v>1</v>
      </c>
      <c r="AO264" s="6">
        <f t="shared" si="81"/>
        <v>1</v>
      </c>
    </row>
    <row r="265" spans="2:41" x14ac:dyDescent="0.25">
      <c r="B265" s="6">
        <f t="shared" si="42"/>
        <v>0.99999999999999989</v>
      </c>
      <c r="C265" s="6">
        <f t="shared" si="43"/>
        <v>1</v>
      </c>
      <c r="D265" s="6">
        <f t="shared" si="44"/>
        <v>1</v>
      </c>
      <c r="E265" s="6">
        <f t="shared" si="45"/>
        <v>1</v>
      </c>
      <c r="F265" s="6">
        <f t="shared" si="46"/>
        <v>1</v>
      </c>
      <c r="G265" s="6">
        <f t="shared" si="47"/>
        <v>1</v>
      </c>
      <c r="H265" s="6">
        <f t="shared" si="48"/>
        <v>1</v>
      </c>
      <c r="I265" s="6">
        <f t="shared" si="49"/>
        <v>1</v>
      </c>
      <c r="J265" s="6">
        <f t="shared" si="50"/>
        <v>1</v>
      </c>
      <c r="K265" s="6">
        <f t="shared" si="51"/>
        <v>1</v>
      </c>
      <c r="L265" s="6">
        <f t="shared" si="52"/>
        <v>1</v>
      </c>
      <c r="M265" s="6">
        <f t="shared" si="53"/>
        <v>1</v>
      </c>
      <c r="N265" s="6">
        <f t="shared" si="54"/>
        <v>1</v>
      </c>
      <c r="O265" s="6">
        <f t="shared" si="55"/>
        <v>1</v>
      </c>
      <c r="P265" s="6">
        <f t="shared" si="56"/>
        <v>0.99999999999999989</v>
      </c>
      <c r="Q265" s="6">
        <f t="shared" si="57"/>
        <v>1</v>
      </c>
      <c r="R265" s="6">
        <f t="shared" si="58"/>
        <v>1</v>
      </c>
      <c r="S265" s="6">
        <f t="shared" si="59"/>
        <v>1</v>
      </c>
      <c r="T265" s="6">
        <f t="shared" si="60"/>
        <v>1</v>
      </c>
      <c r="U265" s="6">
        <f t="shared" si="61"/>
        <v>1</v>
      </c>
      <c r="V265" s="6">
        <f t="shared" si="62"/>
        <v>1</v>
      </c>
      <c r="W265" s="6">
        <f t="shared" si="63"/>
        <v>1</v>
      </c>
      <c r="X265" s="6">
        <f t="shared" si="64"/>
        <v>1</v>
      </c>
      <c r="Y265" s="6">
        <f t="shared" si="65"/>
        <v>1</v>
      </c>
      <c r="Z265" s="6">
        <f t="shared" si="66"/>
        <v>1</v>
      </c>
      <c r="AA265" s="6">
        <f t="shared" si="67"/>
        <v>1</v>
      </c>
      <c r="AB265" s="6">
        <f t="shared" si="68"/>
        <v>1</v>
      </c>
      <c r="AC265" s="6">
        <f t="shared" si="69"/>
        <v>1</v>
      </c>
      <c r="AD265" s="6">
        <f t="shared" si="70"/>
        <v>1</v>
      </c>
      <c r="AE265" s="6">
        <f t="shared" si="71"/>
        <v>1</v>
      </c>
      <c r="AF265" s="6">
        <f t="shared" si="72"/>
        <v>1</v>
      </c>
      <c r="AG265" s="6">
        <f t="shared" si="73"/>
        <v>1</v>
      </c>
      <c r="AH265" s="6">
        <f t="shared" si="74"/>
        <v>0.99999999999999989</v>
      </c>
      <c r="AI265" s="6">
        <f t="shared" si="75"/>
        <v>1</v>
      </c>
      <c r="AJ265" s="6">
        <f t="shared" si="76"/>
        <v>1</v>
      </c>
      <c r="AK265" s="6">
        <f t="shared" si="77"/>
        <v>1</v>
      </c>
      <c r="AL265" s="6">
        <f t="shared" si="78"/>
        <v>1</v>
      </c>
      <c r="AM265" s="6">
        <f t="shared" si="79"/>
        <v>1</v>
      </c>
      <c r="AN265" s="6">
        <f t="shared" si="80"/>
        <v>1</v>
      </c>
      <c r="AO265" s="6">
        <f t="shared" si="81"/>
        <v>1</v>
      </c>
    </row>
    <row r="266" spans="2:41" x14ac:dyDescent="0.25">
      <c r="B266" s="6">
        <f t="shared" si="42"/>
        <v>0.99999999999999989</v>
      </c>
      <c r="C266" s="6">
        <f t="shared" si="43"/>
        <v>1</v>
      </c>
      <c r="D266" s="6">
        <f t="shared" si="44"/>
        <v>1</v>
      </c>
      <c r="E266" s="6">
        <f t="shared" si="45"/>
        <v>1</v>
      </c>
      <c r="F266" s="6">
        <f t="shared" si="46"/>
        <v>1</v>
      </c>
      <c r="G266" s="6">
        <f t="shared" si="47"/>
        <v>1</v>
      </c>
      <c r="H266" s="6">
        <f t="shared" si="48"/>
        <v>1</v>
      </c>
      <c r="I266" s="6">
        <f t="shared" si="49"/>
        <v>1</v>
      </c>
      <c r="J266" s="6">
        <f t="shared" si="50"/>
        <v>1</v>
      </c>
      <c r="K266" s="6">
        <f t="shared" si="51"/>
        <v>1</v>
      </c>
      <c r="L266" s="6">
        <f t="shared" si="52"/>
        <v>1</v>
      </c>
      <c r="M266" s="6">
        <f t="shared" si="53"/>
        <v>1</v>
      </c>
      <c r="N266" s="6">
        <f t="shared" si="54"/>
        <v>1</v>
      </c>
      <c r="O266" s="6">
        <f t="shared" si="55"/>
        <v>1</v>
      </c>
      <c r="P266" s="6">
        <f t="shared" si="56"/>
        <v>0.99999999999999989</v>
      </c>
      <c r="Q266" s="6">
        <f t="shared" si="57"/>
        <v>1</v>
      </c>
      <c r="R266" s="6">
        <f t="shared" si="58"/>
        <v>1</v>
      </c>
      <c r="S266" s="6">
        <f t="shared" si="59"/>
        <v>1</v>
      </c>
      <c r="T266" s="6">
        <f t="shared" si="60"/>
        <v>1</v>
      </c>
      <c r="U266" s="6">
        <f t="shared" si="61"/>
        <v>1</v>
      </c>
      <c r="V266" s="6">
        <f t="shared" si="62"/>
        <v>1</v>
      </c>
      <c r="W266" s="6">
        <f t="shared" si="63"/>
        <v>1</v>
      </c>
      <c r="X266" s="6">
        <f t="shared" si="64"/>
        <v>1</v>
      </c>
      <c r="Y266" s="6">
        <f t="shared" si="65"/>
        <v>1</v>
      </c>
      <c r="Z266" s="6">
        <f t="shared" si="66"/>
        <v>1</v>
      </c>
      <c r="AA266" s="6">
        <f t="shared" si="67"/>
        <v>1</v>
      </c>
      <c r="AB266" s="6">
        <f t="shared" si="68"/>
        <v>1</v>
      </c>
      <c r="AC266" s="6">
        <f t="shared" si="69"/>
        <v>1</v>
      </c>
      <c r="AD266" s="6">
        <f t="shared" si="70"/>
        <v>1</v>
      </c>
      <c r="AE266" s="6">
        <f t="shared" si="71"/>
        <v>1</v>
      </c>
      <c r="AF266" s="6">
        <f t="shared" si="72"/>
        <v>1</v>
      </c>
      <c r="AG266" s="6">
        <f t="shared" si="73"/>
        <v>1</v>
      </c>
      <c r="AH266" s="6">
        <f t="shared" si="74"/>
        <v>0.99999999999999989</v>
      </c>
      <c r="AI266" s="6">
        <f t="shared" si="75"/>
        <v>1</v>
      </c>
      <c r="AJ266" s="6">
        <f t="shared" si="76"/>
        <v>1</v>
      </c>
      <c r="AK266" s="6">
        <f t="shared" si="77"/>
        <v>1</v>
      </c>
      <c r="AL266" s="6">
        <f t="shared" si="78"/>
        <v>1</v>
      </c>
      <c r="AM266" s="6">
        <f t="shared" si="79"/>
        <v>1</v>
      </c>
      <c r="AN266" s="6">
        <f t="shared" si="80"/>
        <v>1</v>
      </c>
      <c r="AO266" s="6">
        <f t="shared" si="81"/>
        <v>1</v>
      </c>
    </row>
    <row r="267" spans="2:41" x14ac:dyDescent="0.25">
      <c r="B267" s="6">
        <f t="shared" si="42"/>
        <v>0.99999999999999989</v>
      </c>
      <c r="C267" s="6">
        <f t="shared" si="43"/>
        <v>1</v>
      </c>
      <c r="D267" s="6">
        <f t="shared" si="44"/>
        <v>1</v>
      </c>
      <c r="E267" s="6">
        <f t="shared" si="45"/>
        <v>1</v>
      </c>
      <c r="F267" s="6">
        <f t="shared" si="46"/>
        <v>1</v>
      </c>
      <c r="G267" s="6">
        <f t="shared" si="47"/>
        <v>1</v>
      </c>
      <c r="H267" s="6">
        <f t="shared" si="48"/>
        <v>1</v>
      </c>
      <c r="I267" s="6">
        <f t="shared" si="49"/>
        <v>1</v>
      </c>
      <c r="J267" s="6">
        <f t="shared" si="50"/>
        <v>1</v>
      </c>
      <c r="K267" s="6">
        <f t="shared" si="51"/>
        <v>1</v>
      </c>
      <c r="L267" s="6">
        <f t="shared" si="52"/>
        <v>1</v>
      </c>
      <c r="M267" s="6">
        <f t="shared" si="53"/>
        <v>1</v>
      </c>
      <c r="N267" s="6">
        <f t="shared" si="54"/>
        <v>1</v>
      </c>
      <c r="O267" s="6">
        <f t="shared" si="55"/>
        <v>1</v>
      </c>
      <c r="P267" s="6">
        <f t="shared" si="56"/>
        <v>0.99999999999999989</v>
      </c>
      <c r="Q267" s="6">
        <f t="shared" si="57"/>
        <v>1</v>
      </c>
      <c r="R267" s="6">
        <f t="shared" si="58"/>
        <v>1</v>
      </c>
      <c r="S267" s="6">
        <f t="shared" si="59"/>
        <v>1</v>
      </c>
      <c r="T267" s="6">
        <f t="shared" si="60"/>
        <v>1</v>
      </c>
      <c r="U267" s="6">
        <f t="shared" si="61"/>
        <v>1</v>
      </c>
      <c r="V267" s="6">
        <f t="shared" si="62"/>
        <v>1</v>
      </c>
      <c r="W267" s="6">
        <f t="shared" si="63"/>
        <v>1</v>
      </c>
      <c r="X267" s="6">
        <f t="shared" si="64"/>
        <v>1</v>
      </c>
      <c r="Y267" s="6">
        <f t="shared" si="65"/>
        <v>1</v>
      </c>
      <c r="Z267" s="6">
        <f t="shared" si="66"/>
        <v>1</v>
      </c>
      <c r="AA267" s="6">
        <f t="shared" si="67"/>
        <v>1</v>
      </c>
      <c r="AB267" s="6">
        <f t="shared" si="68"/>
        <v>1</v>
      </c>
      <c r="AC267" s="6">
        <f t="shared" si="69"/>
        <v>1</v>
      </c>
      <c r="AD267" s="6">
        <f t="shared" si="70"/>
        <v>1</v>
      </c>
      <c r="AE267" s="6">
        <f t="shared" si="71"/>
        <v>1</v>
      </c>
      <c r="AF267" s="6">
        <f t="shared" si="72"/>
        <v>1</v>
      </c>
      <c r="AG267" s="6">
        <f t="shared" si="73"/>
        <v>1</v>
      </c>
      <c r="AH267" s="6">
        <f t="shared" si="74"/>
        <v>0.99999999999999989</v>
      </c>
      <c r="AI267" s="6">
        <f t="shared" si="75"/>
        <v>1</v>
      </c>
      <c r="AJ267" s="6">
        <f t="shared" si="76"/>
        <v>1</v>
      </c>
      <c r="AK267" s="6">
        <f t="shared" si="77"/>
        <v>1</v>
      </c>
      <c r="AL267" s="6">
        <f t="shared" si="78"/>
        <v>1</v>
      </c>
      <c r="AM267" s="6">
        <f t="shared" si="79"/>
        <v>1</v>
      </c>
      <c r="AN267" s="6">
        <f t="shared" si="80"/>
        <v>1</v>
      </c>
      <c r="AO267" s="6">
        <f t="shared" si="81"/>
        <v>1</v>
      </c>
    </row>
    <row r="268" spans="2:41" x14ac:dyDescent="0.25">
      <c r="B268" s="6">
        <f t="shared" si="42"/>
        <v>0.99999999999999989</v>
      </c>
      <c r="C268" s="6">
        <f t="shared" si="43"/>
        <v>1</v>
      </c>
      <c r="D268" s="6">
        <f t="shared" si="44"/>
        <v>1</v>
      </c>
      <c r="E268" s="6">
        <f t="shared" si="45"/>
        <v>1</v>
      </c>
      <c r="F268" s="6">
        <f t="shared" si="46"/>
        <v>1</v>
      </c>
      <c r="G268" s="6">
        <f t="shared" si="47"/>
        <v>1</v>
      </c>
      <c r="H268" s="6">
        <f t="shared" si="48"/>
        <v>1</v>
      </c>
      <c r="I268" s="6">
        <f t="shared" si="49"/>
        <v>1</v>
      </c>
      <c r="J268" s="6">
        <f t="shared" si="50"/>
        <v>1</v>
      </c>
      <c r="K268" s="6">
        <f t="shared" si="51"/>
        <v>1</v>
      </c>
      <c r="L268" s="6">
        <f t="shared" si="52"/>
        <v>1</v>
      </c>
      <c r="M268" s="6">
        <f t="shared" si="53"/>
        <v>1</v>
      </c>
      <c r="N268" s="6">
        <f t="shared" si="54"/>
        <v>1</v>
      </c>
      <c r="O268" s="6">
        <f t="shared" si="55"/>
        <v>1</v>
      </c>
      <c r="P268" s="6">
        <f t="shared" si="56"/>
        <v>0.99999999999999989</v>
      </c>
      <c r="Q268" s="6">
        <f t="shared" si="57"/>
        <v>1</v>
      </c>
      <c r="R268" s="6">
        <f t="shared" si="58"/>
        <v>1</v>
      </c>
      <c r="S268" s="6">
        <f t="shared" si="59"/>
        <v>1</v>
      </c>
      <c r="T268" s="6">
        <f t="shared" si="60"/>
        <v>1</v>
      </c>
      <c r="U268" s="6">
        <f t="shared" si="61"/>
        <v>1</v>
      </c>
      <c r="V268" s="6">
        <f t="shared" si="62"/>
        <v>1</v>
      </c>
      <c r="W268" s="6">
        <f t="shared" si="63"/>
        <v>1</v>
      </c>
      <c r="X268" s="6">
        <f t="shared" si="64"/>
        <v>1</v>
      </c>
      <c r="Y268" s="6">
        <f t="shared" si="65"/>
        <v>1</v>
      </c>
      <c r="Z268" s="6">
        <f t="shared" si="66"/>
        <v>1</v>
      </c>
      <c r="AA268" s="6">
        <f t="shared" si="67"/>
        <v>1</v>
      </c>
      <c r="AB268" s="6">
        <f t="shared" si="68"/>
        <v>1</v>
      </c>
      <c r="AC268" s="6">
        <f t="shared" si="69"/>
        <v>1</v>
      </c>
      <c r="AD268" s="6">
        <f t="shared" si="70"/>
        <v>1</v>
      </c>
      <c r="AE268" s="6">
        <f t="shared" si="71"/>
        <v>1</v>
      </c>
      <c r="AF268" s="6">
        <f t="shared" si="72"/>
        <v>1</v>
      </c>
      <c r="AG268" s="6">
        <f t="shared" si="73"/>
        <v>1</v>
      </c>
      <c r="AH268" s="6">
        <f t="shared" si="74"/>
        <v>0.99999999999999989</v>
      </c>
      <c r="AI268" s="6">
        <f t="shared" si="75"/>
        <v>1</v>
      </c>
      <c r="AJ268" s="6">
        <f t="shared" si="76"/>
        <v>1</v>
      </c>
      <c r="AK268" s="6">
        <f t="shared" si="77"/>
        <v>1</v>
      </c>
      <c r="AL268" s="6">
        <f t="shared" si="78"/>
        <v>1</v>
      </c>
      <c r="AM268" s="6">
        <f t="shared" si="79"/>
        <v>1</v>
      </c>
      <c r="AN268" s="6">
        <f t="shared" si="80"/>
        <v>1</v>
      </c>
      <c r="AO268" s="6">
        <f t="shared" si="81"/>
        <v>1</v>
      </c>
    </row>
    <row r="269" spans="2:41" x14ac:dyDescent="0.25">
      <c r="B269" s="6">
        <f t="shared" si="42"/>
        <v>0.99999999999999989</v>
      </c>
      <c r="C269" s="6">
        <f t="shared" si="43"/>
        <v>1</v>
      </c>
      <c r="D269" s="6">
        <f t="shared" si="44"/>
        <v>1</v>
      </c>
      <c r="E269" s="6">
        <f t="shared" si="45"/>
        <v>1</v>
      </c>
      <c r="F269" s="6">
        <f t="shared" si="46"/>
        <v>1</v>
      </c>
      <c r="G269" s="6">
        <f t="shared" si="47"/>
        <v>1</v>
      </c>
      <c r="H269" s="6">
        <f t="shared" si="48"/>
        <v>1</v>
      </c>
      <c r="I269" s="6">
        <f t="shared" si="49"/>
        <v>1</v>
      </c>
      <c r="J269" s="6">
        <f t="shared" si="50"/>
        <v>1</v>
      </c>
      <c r="K269" s="6">
        <f t="shared" si="51"/>
        <v>1</v>
      </c>
      <c r="L269" s="6">
        <f t="shared" si="52"/>
        <v>1</v>
      </c>
      <c r="M269" s="6">
        <f t="shared" si="53"/>
        <v>1</v>
      </c>
      <c r="N269" s="6">
        <f t="shared" si="54"/>
        <v>1</v>
      </c>
      <c r="O269" s="6">
        <f t="shared" si="55"/>
        <v>1</v>
      </c>
      <c r="P269" s="6">
        <f t="shared" si="56"/>
        <v>0.99999999999999989</v>
      </c>
      <c r="Q269" s="6">
        <f t="shared" si="57"/>
        <v>1</v>
      </c>
      <c r="R269" s="6">
        <f t="shared" si="58"/>
        <v>1</v>
      </c>
      <c r="S269" s="6">
        <f t="shared" si="59"/>
        <v>1</v>
      </c>
      <c r="T269" s="6">
        <f t="shared" si="60"/>
        <v>1</v>
      </c>
      <c r="U269" s="6">
        <f t="shared" si="61"/>
        <v>1</v>
      </c>
      <c r="V269" s="6">
        <f t="shared" si="62"/>
        <v>1</v>
      </c>
      <c r="W269" s="6">
        <f t="shared" si="63"/>
        <v>1</v>
      </c>
      <c r="X269" s="6">
        <f t="shared" si="64"/>
        <v>1</v>
      </c>
      <c r="Y269" s="6">
        <f t="shared" si="65"/>
        <v>1</v>
      </c>
      <c r="Z269" s="6">
        <f t="shared" si="66"/>
        <v>1</v>
      </c>
      <c r="AA269" s="6">
        <f t="shared" si="67"/>
        <v>1</v>
      </c>
      <c r="AB269" s="6">
        <f t="shared" si="68"/>
        <v>1</v>
      </c>
      <c r="AC269" s="6">
        <f t="shared" si="69"/>
        <v>1</v>
      </c>
      <c r="AD269" s="6">
        <f t="shared" si="70"/>
        <v>1</v>
      </c>
      <c r="AE269" s="6">
        <f t="shared" si="71"/>
        <v>1</v>
      </c>
      <c r="AF269" s="6">
        <f t="shared" si="72"/>
        <v>1</v>
      </c>
      <c r="AG269" s="6">
        <f t="shared" si="73"/>
        <v>1</v>
      </c>
      <c r="AH269" s="6">
        <f t="shared" si="74"/>
        <v>0.99999999999999989</v>
      </c>
      <c r="AI269" s="6">
        <f t="shared" si="75"/>
        <v>1</v>
      </c>
      <c r="AJ269" s="6">
        <f t="shared" si="76"/>
        <v>1</v>
      </c>
      <c r="AK269" s="6">
        <f t="shared" si="77"/>
        <v>1</v>
      </c>
      <c r="AL269" s="6">
        <f t="shared" si="78"/>
        <v>1</v>
      </c>
      <c r="AM269" s="6">
        <f t="shared" si="79"/>
        <v>1</v>
      </c>
      <c r="AN269" s="6">
        <f t="shared" si="80"/>
        <v>1</v>
      </c>
      <c r="AO269" s="6">
        <f t="shared" si="81"/>
        <v>1</v>
      </c>
    </row>
    <row r="270" spans="2:41" x14ac:dyDescent="0.25">
      <c r="B270" s="6">
        <f t="shared" si="42"/>
        <v>0.99999999999999989</v>
      </c>
      <c r="C270" s="6">
        <f t="shared" si="43"/>
        <v>1</v>
      </c>
      <c r="D270" s="6">
        <f t="shared" si="44"/>
        <v>1</v>
      </c>
      <c r="E270" s="6">
        <f t="shared" si="45"/>
        <v>1</v>
      </c>
      <c r="F270" s="6">
        <f t="shared" si="46"/>
        <v>1</v>
      </c>
      <c r="G270" s="6">
        <f t="shared" si="47"/>
        <v>1</v>
      </c>
      <c r="H270" s="6">
        <f t="shared" si="48"/>
        <v>1</v>
      </c>
      <c r="I270" s="6">
        <f t="shared" si="49"/>
        <v>1</v>
      </c>
      <c r="J270" s="6">
        <f t="shared" si="50"/>
        <v>1</v>
      </c>
      <c r="K270" s="6">
        <f t="shared" si="51"/>
        <v>1</v>
      </c>
      <c r="L270" s="6">
        <f t="shared" si="52"/>
        <v>1</v>
      </c>
      <c r="M270" s="6">
        <f t="shared" si="53"/>
        <v>1</v>
      </c>
      <c r="N270" s="6">
        <f t="shared" si="54"/>
        <v>1</v>
      </c>
      <c r="O270" s="6">
        <f t="shared" si="55"/>
        <v>1</v>
      </c>
      <c r="P270" s="6">
        <f t="shared" si="56"/>
        <v>0.99999999999999989</v>
      </c>
      <c r="Q270" s="6">
        <f t="shared" si="57"/>
        <v>1</v>
      </c>
      <c r="R270" s="6">
        <f t="shared" si="58"/>
        <v>1</v>
      </c>
      <c r="S270" s="6">
        <f t="shared" si="59"/>
        <v>1</v>
      </c>
      <c r="T270" s="6">
        <f t="shared" si="60"/>
        <v>1</v>
      </c>
      <c r="U270" s="6">
        <f t="shared" si="61"/>
        <v>1</v>
      </c>
      <c r="V270" s="6">
        <f t="shared" si="62"/>
        <v>1</v>
      </c>
      <c r="W270" s="6">
        <f t="shared" si="63"/>
        <v>1</v>
      </c>
      <c r="X270" s="6">
        <f t="shared" si="64"/>
        <v>1</v>
      </c>
      <c r="Y270" s="6">
        <f t="shared" si="65"/>
        <v>1</v>
      </c>
      <c r="Z270" s="6">
        <f t="shared" si="66"/>
        <v>1</v>
      </c>
      <c r="AA270" s="6">
        <f t="shared" si="67"/>
        <v>1</v>
      </c>
      <c r="AB270" s="6">
        <f t="shared" si="68"/>
        <v>1</v>
      </c>
      <c r="AC270" s="6">
        <f t="shared" si="69"/>
        <v>1</v>
      </c>
      <c r="AD270" s="6">
        <f t="shared" si="70"/>
        <v>1</v>
      </c>
      <c r="AE270" s="6">
        <f t="shared" si="71"/>
        <v>1</v>
      </c>
      <c r="AF270" s="6">
        <f t="shared" si="72"/>
        <v>1</v>
      </c>
      <c r="AG270" s="6">
        <f t="shared" si="73"/>
        <v>1</v>
      </c>
      <c r="AH270" s="6">
        <f t="shared" si="74"/>
        <v>0.99999999999999989</v>
      </c>
      <c r="AI270" s="6">
        <f t="shared" si="75"/>
        <v>1</v>
      </c>
      <c r="AJ270" s="6">
        <f t="shared" si="76"/>
        <v>1</v>
      </c>
      <c r="AK270" s="6">
        <f t="shared" si="77"/>
        <v>1</v>
      </c>
      <c r="AL270" s="6">
        <f t="shared" si="78"/>
        <v>1</v>
      </c>
      <c r="AM270" s="6">
        <f t="shared" si="79"/>
        <v>1</v>
      </c>
      <c r="AN270" s="6">
        <f t="shared" si="80"/>
        <v>1</v>
      </c>
      <c r="AO270" s="6">
        <f t="shared" si="81"/>
        <v>1</v>
      </c>
    </row>
    <row r="271" spans="2:41" x14ac:dyDescent="0.25">
      <c r="B271" s="6">
        <f t="shared" si="42"/>
        <v>0.99999999999999989</v>
      </c>
      <c r="C271" s="6">
        <f t="shared" si="43"/>
        <v>1</v>
      </c>
      <c r="D271" s="6">
        <f t="shared" si="44"/>
        <v>1</v>
      </c>
      <c r="E271" s="6">
        <f t="shared" si="45"/>
        <v>1</v>
      </c>
      <c r="F271" s="6">
        <f t="shared" si="46"/>
        <v>1</v>
      </c>
      <c r="G271" s="6">
        <f t="shared" si="47"/>
        <v>1</v>
      </c>
      <c r="H271" s="6">
        <f t="shared" si="48"/>
        <v>1</v>
      </c>
      <c r="I271" s="6">
        <f t="shared" si="49"/>
        <v>1</v>
      </c>
      <c r="J271" s="6">
        <f t="shared" si="50"/>
        <v>1</v>
      </c>
      <c r="K271" s="6">
        <f t="shared" si="51"/>
        <v>1</v>
      </c>
      <c r="L271" s="6">
        <f t="shared" si="52"/>
        <v>1</v>
      </c>
      <c r="M271" s="6">
        <f t="shared" si="53"/>
        <v>1</v>
      </c>
      <c r="N271" s="6">
        <f t="shared" si="54"/>
        <v>1</v>
      </c>
      <c r="O271" s="6">
        <f t="shared" si="55"/>
        <v>1</v>
      </c>
      <c r="P271" s="6">
        <f t="shared" si="56"/>
        <v>0.99999999999999989</v>
      </c>
      <c r="Q271" s="6">
        <f t="shared" si="57"/>
        <v>1</v>
      </c>
      <c r="R271" s="6">
        <f t="shared" si="58"/>
        <v>1</v>
      </c>
      <c r="S271" s="6">
        <f t="shared" si="59"/>
        <v>1</v>
      </c>
      <c r="T271" s="6">
        <f t="shared" si="60"/>
        <v>1</v>
      </c>
      <c r="U271" s="6">
        <f t="shared" si="61"/>
        <v>1</v>
      </c>
      <c r="V271" s="6">
        <f t="shared" si="62"/>
        <v>1</v>
      </c>
      <c r="W271" s="6">
        <f t="shared" si="63"/>
        <v>1</v>
      </c>
      <c r="X271" s="6">
        <f t="shared" si="64"/>
        <v>1</v>
      </c>
      <c r="Y271" s="6">
        <f t="shared" si="65"/>
        <v>1</v>
      </c>
      <c r="Z271" s="6">
        <f t="shared" si="66"/>
        <v>1</v>
      </c>
      <c r="AA271" s="6">
        <f t="shared" si="67"/>
        <v>1</v>
      </c>
      <c r="AB271" s="6">
        <f t="shared" si="68"/>
        <v>1</v>
      </c>
      <c r="AC271" s="6">
        <f t="shared" si="69"/>
        <v>1</v>
      </c>
      <c r="AD271" s="6">
        <f t="shared" si="70"/>
        <v>1</v>
      </c>
      <c r="AE271" s="6">
        <f t="shared" si="71"/>
        <v>1</v>
      </c>
      <c r="AF271" s="6">
        <f t="shared" si="72"/>
        <v>1</v>
      </c>
      <c r="AG271" s="6">
        <f t="shared" si="73"/>
        <v>1</v>
      </c>
      <c r="AH271" s="6">
        <f t="shared" si="74"/>
        <v>0.99999999999999989</v>
      </c>
      <c r="AI271" s="6">
        <f t="shared" si="75"/>
        <v>1</v>
      </c>
      <c r="AJ271" s="6">
        <f t="shared" si="76"/>
        <v>1</v>
      </c>
      <c r="AK271" s="6">
        <f t="shared" si="77"/>
        <v>1</v>
      </c>
      <c r="AL271" s="6">
        <f t="shared" si="78"/>
        <v>1</v>
      </c>
      <c r="AM271" s="6">
        <f t="shared" si="79"/>
        <v>1</v>
      </c>
      <c r="AN271" s="6">
        <f t="shared" si="80"/>
        <v>1</v>
      </c>
      <c r="AO271" s="6">
        <f t="shared" si="81"/>
        <v>1</v>
      </c>
    </row>
    <row r="272" spans="2:41" x14ac:dyDescent="0.25">
      <c r="B272" s="6">
        <f t="shared" si="42"/>
        <v>0.99999999999999989</v>
      </c>
      <c r="C272" s="6">
        <f t="shared" si="43"/>
        <v>1</v>
      </c>
      <c r="D272" s="6">
        <f t="shared" si="44"/>
        <v>1</v>
      </c>
      <c r="E272" s="6">
        <f t="shared" si="45"/>
        <v>1</v>
      </c>
      <c r="F272" s="6">
        <f t="shared" si="46"/>
        <v>1</v>
      </c>
      <c r="G272" s="6">
        <f t="shared" si="47"/>
        <v>1</v>
      </c>
      <c r="H272" s="6">
        <f t="shared" si="48"/>
        <v>1</v>
      </c>
      <c r="I272" s="6">
        <f t="shared" si="49"/>
        <v>1</v>
      </c>
      <c r="J272" s="6">
        <f t="shared" si="50"/>
        <v>1</v>
      </c>
      <c r="K272" s="6">
        <f t="shared" si="51"/>
        <v>1</v>
      </c>
      <c r="L272" s="6">
        <f t="shared" si="52"/>
        <v>1</v>
      </c>
      <c r="M272" s="6">
        <f t="shared" si="53"/>
        <v>1</v>
      </c>
      <c r="N272" s="6">
        <f t="shared" si="54"/>
        <v>1</v>
      </c>
      <c r="O272" s="6">
        <f t="shared" si="55"/>
        <v>1</v>
      </c>
      <c r="P272" s="6">
        <f t="shared" si="56"/>
        <v>0.99999999999999989</v>
      </c>
      <c r="Q272" s="6">
        <f t="shared" si="57"/>
        <v>1</v>
      </c>
      <c r="R272" s="6">
        <f t="shared" si="58"/>
        <v>1</v>
      </c>
      <c r="S272" s="6">
        <f t="shared" si="59"/>
        <v>1</v>
      </c>
      <c r="T272" s="6">
        <f t="shared" si="60"/>
        <v>1</v>
      </c>
      <c r="U272" s="6">
        <f t="shared" si="61"/>
        <v>1</v>
      </c>
      <c r="V272" s="6">
        <f t="shared" si="62"/>
        <v>1</v>
      </c>
      <c r="W272" s="6">
        <f t="shared" si="63"/>
        <v>1</v>
      </c>
      <c r="X272" s="6">
        <f t="shared" si="64"/>
        <v>1</v>
      </c>
      <c r="Y272" s="6">
        <f t="shared" si="65"/>
        <v>1</v>
      </c>
      <c r="Z272" s="6">
        <f t="shared" si="66"/>
        <v>1</v>
      </c>
      <c r="AA272" s="6">
        <f t="shared" si="67"/>
        <v>1</v>
      </c>
      <c r="AB272" s="6">
        <f t="shared" si="68"/>
        <v>1</v>
      </c>
      <c r="AC272" s="6">
        <f t="shared" si="69"/>
        <v>1</v>
      </c>
      <c r="AD272" s="6">
        <f t="shared" si="70"/>
        <v>1</v>
      </c>
      <c r="AE272" s="6">
        <f t="shared" si="71"/>
        <v>1</v>
      </c>
      <c r="AF272" s="6">
        <f t="shared" si="72"/>
        <v>1</v>
      </c>
      <c r="AG272" s="6">
        <f t="shared" si="73"/>
        <v>1</v>
      </c>
      <c r="AH272" s="6">
        <f t="shared" si="74"/>
        <v>0.99999999999999989</v>
      </c>
      <c r="AI272" s="6">
        <f t="shared" si="75"/>
        <v>1</v>
      </c>
      <c r="AJ272" s="6">
        <f t="shared" si="76"/>
        <v>1</v>
      </c>
      <c r="AK272" s="6">
        <f t="shared" si="77"/>
        <v>1</v>
      </c>
      <c r="AL272" s="6">
        <f t="shared" si="78"/>
        <v>1</v>
      </c>
      <c r="AM272" s="6">
        <f t="shared" si="79"/>
        <v>1</v>
      </c>
      <c r="AN272" s="6">
        <f t="shared" si="80"/>
        <v>1</v>
      </c>
      <c r="AO272" s="6">
        <f t="shared" si="81"/>
        <v>1</v>
      </c>
    </row>
    <row r="273" spans="2:41" x14ac:dyDescent="0.25">
      <c r="B273" s="6">
        <f t="shared" si="42"/>
        <v>0.99999999999999989</v>
      </c>
      <c r="C273" s="6">
        <f t="shared" si="43"/>
        <v>1</v>
      </c>
      <c r="D273" s="6">
        <f t="shared" si="44"/>
        <v>1</v>
      </c>
      <c r="E273" s="6">
        <f t="shared" si="45"/>
        <v>1</v>
      </c>
      <c r="F273" s="6">
        <f t="shared" si="46"/>
        <v>1</v>
      </c>
      <c r="G273" s="6">
        <f t="shared" si="47"/>
        <v>1</v>
      </c>
      <c r="H273" s="6">
        <f t="shared" si="48"/>
        <v>1</v>
      </c>
      <c r="I273" s="6">
        <f t="shared" si="49"/>
        <v>1</v>
      </c>
      <c r="J273" s="6">
        <f t="shared" si="50"/>
        <v>1</v>
      </c>
      <c r="K273" s="6">
        <f t="shared" si="51"/>
        <v>1</v>
      </c>
      <c r="L273" s="6">
        <f t="shared" si="52"/>
        <v>1</v>
      </c>
      <c r="M273" s="6">
        <f t="shared" si="53"/>
        <v>1</v>
      </c>
      <c r="N273" s="6">
        <f t="shared" si="54"/>
        <v>1</v>
      </c>
      <c r="O273" s="6">
        <f t="shared" si="55"/>
        <v>1</v>
      </c>
      <c r="P273" s="6">
        <f t="shared" si="56"/>
        <v>0.99999999999999989</v>
      </c>
      <c r="Q273" s="6">
        <f t="shared" si="57"/>
        <v>1</v>
      </c>
      <c r="R273" s="6">
        <f t="shared" si="58"/>
        <v>1</v>
      </c>
      <c r="S273" s="6">
        <f t="shared" si="59"/>
        <v>1</v>
      </c>
      <c r="T273" s="6">
        <f t="shared" si="60"/>
        <v>1</v>
      </c>
      <c r="U273" s="6">
        <f t="shared" si="61"/>
        <v>1</v>
      </c>
      <c r="V273" s="6">
        <f t="shared" si="62"/>
        <v>1</v>
      </c>
      <c r="W273" s="6">
        <f t="shared" si="63"/>
        <v>1</v>
      </c>
      <c r="X273" s="6">
        <f t="shared" si="64"/>
        <v>1</v>
      </c>
      <c r="Y273" s="6">
        <f t="shared" si="65"/>
        <v>1</v>
      </c>
      <c r="Z273" s="6">
        <f t="shared" si="66"/>
        <v>1</v>
      </c>
      <c r="AA273" s="6">
        <f t="shared" si="67"/>
        <v>1</v>
      </c>
      <c r="AB273" s="6">
        <f t="shared" si="68"/>
        <v>1</v>
      </c>
      <c r="AC273" s="6">
        <f t="shared" si="69"/>
        <v>1</v>
      </c>
      <c r="AD273" s="6">
        <f t="shared" si="70"/>
        <v>1</v>
      </c>
      <c r="AE273" s="6">
        <f t="shared" si="71"/>
        <v>1</v>
      </c>
      <c r="AF273" s="6">
        <f t="shared" si="72"/>
        <v>1</v>
      </c>
      <c r="AG273" s="6">
        <f t="shared" si="73"/>
        <v>1</v>
      </c>
      <c r="AH273" s="6">
        <f t="shared" si="74"/>
        <v>0.99999999999999989</v>
      </c>
      <c r="AI273" s="6">
        <f t="shared" si="75"/>
        <v>1</v>
      </c>
      <c r="AJ273" s="6">
        <f t="shared" si="76"/>
        <v>1</v>
      </c>
      <c r="AK273" s="6">
        <f t="shared" si="77"/>
        <v>1</v>
      </c>
      <c r="AL273" s="6">
        <f t="shared" si="78"/>
        <v>1</v>
      </c>
      <c r="AM273" s="6">
        <f t="shared" si="79"/>
        <v>1</v>
      </c>
      <c r="AN273" s="6">
        <f t="shared" si="80"/>
        <v>1</v>
      </c>
      <c r="AO273" s="6">
        <f t="shared" si="81"/>
        <v>1</v>
      </c>
    </row>
    <row r="274" spans="2:41" x14ac:dyDescent="0.25">
      <c r="B274" s="6">
        <f t="shared" si="42"/>
        <v>0.99999999999999989</v>
      </c>
      <c r="C274" s="6">
        <f t="shared" si="43"/>
        <v>1</v>
      </c>
      <c r="D274" s="6">
        <f t="shared" si="44"/>
        <v>1</v>
      </c>
      <c r="E274" s="6">
        <f t="shared" si="45"/>
        <v>1</v>
      </c>
      <c r="F274" s="6">
        <f t="shared" si="46"/>
        <v>1</v>
      </c>
      <c r="G274" s="6">
        <f t="shared" si="47"/>
        <v>1</v>
      </c>
      <c r="H274" s="6">
        <f t="shared" si="48"/>
        <v>1</v>
      </c>
      <c r="I274" s="6">
        <f t="shared" si="49"/>
        <v>1</v>
      </c>
      <c r="J274" s="6">
        <f t="shared" si="50"/>
        <v>1</v>
      </c>
      <c r="K274" s="6">
        <f t="shared" si="51"/>
        <v>1</v>
      </c>
      <c r="L274" s="6">
        <f t="shared" si="52"/>
        <v>1</v>
      </c>
      <c r="M274" s="6">
        <f t="shared" si="53"/>
        <v>1</v>
      </c>
      <c r="N274" s="6">
        <f t="shared" si="54"/>
        <v>1</v>
      </c>
      <c r="O274" s="6">
        <f t="shared" si="55"/>
        <v>1</v>
      </c>
      <c r="P274" s="6">
        <f t="shared" si="56"/>
        <v>0.99999999999999989</v>
      </c>
      <c r="Q274" s="6">
        <f t="shared" si="57"/>
        <v>1</v>
      </c>
      <c r="R274" s="6">
        <f t="shared" si="58"/>
        <v>1</v>
      </c>
      <c r="S274" s="6">
        <f t="shared" si="59"/>
        <v>1</v>
      </c>
      <c r="T274" s="6">
        <f t="shared" si="60"/>
        <v>1</v>
      </c>
      <c r="U274" s="6">
        <f t="shared" si="61"/>
        <v>1</v>
      </c>
      <c r="V274" s="6">
        <f t="shared" si="62"/>
        <v>1</v>
      </c>
      <c r="W274" s="6">
        <f t="shared" si="63"/>
        <v>1</v>
      </c>
      <c r="X274" s="6">
        <f t="shared" si="64"/>
        <v>1</v>
      </c>
      <c r="Y274" s="6">
        <f t="shared" si="65"/>
        <v>1</v>
      </c>
      <c r="Z274" s="6">
        <f t="shared" si="66"/>
        <v>1</v>
      </c>
      <c r="AA274" s="6">
        <f t="shared" si="67"/>
        <v>1</v>
      </c>
      <c r="AB274" s="6">
        <f t="shared" si="68"/>
        <v>1</v>
      </c>
      <c r="AC274" s="6">
        <f t="shared" si="69"/>
        <v>1</v>
      </c>
      <c r="AD274" s="6">
        <f t="shared" si="70"/>
        <v>1</v>
      </c>
      <c r="AE274" s="6">
        <f t="shared" si="71"/>
        <v>1</v>
      </c>
      <c r="AF274" s="6">
        <f t="shared" si="72"/>
        <v>1</v>
      </c>
      <c r="AG274" s="6">
        <f t="shared" si="73"/>
        <v>1</v>
      </c>
      <c r="AH274" s="6">
        <f t="shared" si="74"/>
        <v>0.99999999999999989</v>
      </c>
      <c r="AI274" s="6">
        <f t="shared" si="75"/>
        <v>1</v>
      </c>
      <c r="AJ274" s="6">
        <f t="shared" si="76"/>
        <v>1</v>
      </c>
      <c r="AK274" s="6">
        <f t="shared" si="77"/>
        <v>1</v>
      </c>
      <c r="AL274" s="6">
        <f t="shared" si="78"/>
        <v>1</v>
      </c>
      <c r="AM274" s="6">
        <f t="shared" si="79"/>
        <v>1</v>
      </c>
      <c r="AN274" s="6">
        <f t="shared" si="80"/>
        <v>1</v>
      </c>
      <c r="AO274" s="6">
        <f t="shared" si="81"/>
        <v>1</v>
      </c>
    </row>
    <row r="275" spans="2:41" x14ac:dyDescent="0.25">
      <c r="B275" s="6">
        <f t="shared" si="42"/>
        <v>0.99999999999999989</v>
      </c>
      <c r="C275" s="6">
        <f t="shared" si="43"/>
        <v>1</v>
      </c>
      <c r="D275" s="6">
        <f t="shared" si="44"/>
        <v>1</v>
      </c>
      <c r="E275" s="6">
        <f t="shared" si="45"/>
        <v>1</v>
      </c>
      <c r="F275" s="6">
        <f t="shared" si="46"/>
        <v>1</v>
      </c>
      <c r="G275" s="6">
        <f t="shared" si="47"/>
        <v>1</v>
      </c>
      <c r="H275" s="6">
        <f t="shared" si="48"/>
        <v>1</v>
      </c>
      <c r="I275" s="6">
        <f t="shared" si="49"/>
        <v>1</v>
      </c>
      <c r="J275" s="6">
        <f t="shared" si="50"/>
        <v>1</v>
      </c>
      <c r="K275" s="6">
        <f t="shared" si="51"/>
        <v>1</v>
      </c>
      <c r="L275" s="6">
        <f t="shared" si="52"/>
        <v>1</v>
      </c>
      <c r="M275" s="6">
        <f t="shared" si="53"/>
        <v>1</v>
      </c>
      <c r="N275" s="6">
        <f t="shared" si="54"/>
        <v>1</v>
      </c>
      <c r="O275" s="6">
        <f t="shared" si="55"/>
        <v>1</v>
      </c>
      <c r="P275" s="6">
        <f t="shared" si="56"/>
        <v>0.99999999999999989</v>
      </c>
      <c r="Q275" s="6">
        <f t="shared" si="57"/>
        <v>1</v>
      </c>
      <c r="R275" s="6">
        <f t="shared" si="58"/>
        <v>1</v>
      </c>
      <c r="S275" s="6">
        <f t="shared" si="59"/>
        <v>1</v>
      </c>
      <c r="T275" s="6">
        <f t="shared" si="60"/>
        <v>1</v>
      </c>
      <c r="U275" s="6">
        <f t="shared" si="61"/>
        <v>1</v>
      </c>
      <c r="V275" s="6">
        <f t="shared" si="62"/>
        <v>1</v>
      </c>
      <c r="W275" s="6">
        <f t="shared" si="63"/>
        <v>1</v>
      </c>
      <c r="X275" s="6">
        <f t="shared" si="64"/>
        <v>1</v>
      </c>
      <c r="Y275" s="6">
        <f t="shared" si="65"/>
        <v>1</v>
      </c>
      <c r="Z275" s="6">
        <f t="shared" si="66"/>
        <v>1</v>
      </c>
      <c r="AA275" s="6">
        <f t="shared" si="67"/>
        <v>1</v>
      </c>
      <c r="AB275" s="6">
        <f t="shared" si="68"/>
        <v>1</v>
      </c>
      <c r="AC275" s="6">
        <f t="shared" si="69"/>
        <v>1</v>
      </c>
      <c r="AD275" s="6">
        <f t="shared" si="70"/>
        <v>1</v>
      </c>
      <c r="AE275" s="6">
        <f t="shared" si="71"/>
        <v>1</v>
      </c>
      <c r="AF275" s="6">
        <f t="shared" si="72"/>
        <v>1</v>
      </c>
      <c r="AG275" s="6">
        <f t="shared" si="73"/>
        <v>1</v>
      </c>
      <c r="AH275" s="6">
        <f t="shared" si="74"/>
        <v>0.99999999999999989</v>
      </c>
      <c r="AI275" s="6">
        <f t="shared" si="75"/>
        <v>1</v>
      </c>
      <c r="AJ275" s="6">
        <f t="shared" si="76"/>
        <v>1</v>
      </c>
      <c r="AK275" s="6">
        <f t="shared" si="77"/>
        <v>1</v>
      </c>
      <c r="AL275" s="6">
        <f t="shared" si="78"/>
        <v>1</v>
      </c>
      <c r="AM275" s="6">
        <f t="shared" si="79"/>
        <v>1</v>
      </c>
      <c r="AN275" s="6">
        <f t="shared" si="80"/>
        <v>1</v>
      </c>
      <c r="AO275" s="6">
        <f t="shared" si="81"/>
        <v>1</v>
      </c>
    </row>
    <row r="276" spans="2:41" x14ac:dyDescent="0.25">
      <c r="B276" s="6">
        <f t="shared" si="42"/>
        <v>0.99999999999999989</v>
      </c>
      <c r="C276" s="6">
        <f t="shared" si="43"/>
        <v>1</v>
      </c>
      <c r="D276" s="6">
        <f t="shared" si="44"/>
        <v>1</v>
      </c>
      <c r="E276" s="6">
        <f t="shared" si="45"/>
        <v>1</v>
      </c>
      <c r="F276" s="6">
        <f t="shared" si="46"/>
        <v>1</v>
      </c>
      <c r="G276" s="6">
        <f t="shared" si="47"/>
        <v>1</v>
      </c>
      <c r="H276" s="6">
        <f t="shared" si="48"/>
        <v>1</v>
      </c>
      <c r="I276" s="6">
        <f t="shared" si="49"/>
        <v>1</v>
      </c>
      <c r="J276" s="6">
        <f t="shared" si="50"/>
        <v>1</v>
      </c>
      <c r="K276" s="6">
        <f t="shared" si="51"/>
        <v>1</v>
      </c>
      <c r="L276" s="6">
        <f t="shared" si="52"/>
        <v>1</v>
      </c>
      <c r="M276" s="6">
        <f t="shared" si="53"/>
        <v>1</v>
      </c>
      <c r="N276" s="6">
        <f t="shared" si="54"/>
        <v>1</v>
      </c>
      <c r="O276" s="6">
        <f t="shared" si="55"/>
        <v>1</v>
      </c>
      <c r="P276" s="6">
        <f t="shared" si="56"/>
        <v>0.99999999999999989</v>
      </c>
      <c r="Q276" s="6">
        <f t="shared" si="57"/>
        <v>1</v>
      </c>
      <c r="R276" s="6">
        <f t="shared" si="58"/>
        <v>1</v>
      </c>
      <c r="S276" s="6">
        <f t="shared" si="59"/>
        <v>1</v>
      </c>
      <c r="T276" s="6">
        <f t="shared" si="60"/>
        <v>1</v>
      </c>
      <c r="U276" s="6">
        <f t="shared" si="61"/>
        <v>1</v>
      </c>
      <c r="V276" s="6">
        <f t="shared" si="62"/>
        <v>1</v>
      </c>
      <c r="W276" s="6">
        <f t="shared" si="63"/>
        <v>1</v>
      </c>
      <c r="X276" s="6">
        <f t="shared" si="64"/>
        <v>1</v>
      </c>
      <c r="Y276" s="6">
        <f t="shared" si="65"/>
        <v>1</v>
      </c>
      <c r="Z276" s="6">
        <f t="shared" si="66"/>
        <v>1</v>
      </c>
      <c r="AA276" s="6">
        <f t="shared" si="67"/>
        <v>1</v>
      </c>
      <c r="AB276" s="6">
        <f t="shared" si="68"/>
        <v>1</v>
      </c>
      <c r="AC276" s="6">
        <f t="shared" si="69"/>
        <v>1</v>
      </c>
      <c r="AD276" s="6">
        <f t="shared" si="70"/>
        <v>1</v>
      </c>
      <c r="AE276" s="6">
        <f t="shared" si="71"/>
        <v>1</v>
      </c>
      <c r="AF276" s="6">
        <f t="shared" si="72"/>
        <v>1</v>
      </c>
      <c r="AG276" s="6">
        <f t="shared" si="73"/>
        <v>1</v>
      </c>
      <c r="AH276" s="6">
        <f t="shared" si="74"/>
        <v>0.99999999999999989</v>
      </c>
      <c r="AI276" s="6">
        <f t="shared" si="75"/>
        <v>1</v>
      </c>
      <c r="AJ276" s="6">
        <f t="shared" si="76"/>
        <v>1</v>
      </c>
      <c r="AK276" s="6">
        <f t="shared" si="77"/>
        <v>1</v>
      </c>
      <c r="AL276" s="6">
        <f t="shared" si="78"/>
        <v>1</v>
      </c>
      <c r="AM276" s="6">
        <f t="shared" si="79"/>
        <v>1</v>
      </c>
      <c r="AN276" s="6">
        <f t="shared" si="80"/>
        <v>1</v>
      </c>
      <c r="AO276" s="6">
        <f t="shared" si="81"/>
        <v>1</v>
      </c>
    </row>
    <row r="277" spans="2:41" x14ac:dyDescent="0.25">
      <c r="B277" s="6">
        <f t="shared" si="42"/>
        <v>0.99999999999999989</v>
      </c>
      <c r="C277" s="6">
        <f t="shared" si="43"/>
        <v>1</v>
      </c>
      <c r="D277" s="6">
        <f t="shared" si="44"/>
        <v>1</v>
      </c>
      <c r="E277" s="6">
        <f t="shared" si="45"/>
        <v>1</v>
      </c>
      <c r="F277" s="6">
        <f t="shared" si="46"/>
        <v>1</v>
      </c>
      <c r="G277" s="6">
        <f t="shared" si="47"/>
        <v>1</v>
      </c>
      <c r="H277" s="6">
        <f t="shared" si="48"/>
        <v>1</v>
      </c>
      <c r="I277" s="6">
        <f t="shared" si="49"/>
        <v>1</v>
      </c>
      <c r="J277" s="6">
        <f t="shared" si="50"/>
        <v>1</v>
      </c>
      <c r="K277" s="6">
        <f t="shared" si="51"/>
        <v>1</v>
      </c>
      <c r="L277" s="6">
        <f t="shared" si="52"/>
        <v>1</v>
      </c>
      <c r="M277" s="6">
        <f t="shared" si="53"/>
        <v>1</v>
      </c>
      <c r="N277" s="6">
        <f t="shared" si="54"/>
        <v>1</v>
      </c>
      <c r="O277" s="6">
        <f t="shared" si="55"/>
        <v>1</v>
      </c>
      <c r="P277" s="6">
        <f t="shared" si="56"/>
        <v>0.99999999999999989</v>
      </c>
      <c r="Q277" s="6">
        <f t="shared" si="57"/>
        <v>1</v>
      </c>
      <c r="R277" s="6">
        <f t="shared" si="58"/>
        <v>1</v>
      </c>
      <c r="S277" s="6">
        <f t="shared" si="59"/>
        <v>1</v>
      </c>
      <c r="T277" s="6">
        <f t="shared" si="60"/>
        <v>1</v>
      </c>
      <c r="U277" s="6">
        <f t="shared" si="61"/>
        <v>1</v>
      </c>
      <c r="V277" s="6">
        <f t="shared" si="62"/>
        <v>1</v>
      </c>
      <c r="W277" s="6">
        <f t="shared" si="63"/>
        <v>1</v>
      </c>
      <c r="X277" s="6">
        <f t="shared" si="64"/>
        <v>1</v>
      </c>
      <c r="Y277" s="6">
        <f t="shared" si="65"/>
        <v>1</v>
      </c>
      <c r="Z277" s="6">
        <f t="shared" si="66"/>
        <v>1</v>
      </c>
      <c r="AA277" s="6">
        <f t="shared" si="67"/>
        <v>1</v>
      </c>
      <c r="AB277" s="6">
        <f t="shared" si="68"/>
        <v>1</v>
      </c>
      <c r="AC277" s="6">
        <f t="shared" si="69"/>
        <v>1</v>
      </c>
      <c r="AD277" s="6">
        <f t="shared" si="70"/>
        <v>1</v>
      </c>
      <c r="AE277" s="6">
        <f t="shared" si="71"/>
        <v>1</v>
      </c>
      <c r="AF277" s="6">
        <f t="shared" si="72"/>
        <v>1</v>
      </c>
      <c r="AG277" s="6">
        <f t="shared" si="73"/>
        <v>1</v>
      </c>
      <c r="AH277" s="6">
        <f t="shared" si="74"/>
        <v>0.99999999999999989</v>
      </c>
      <c r="AI277" s="6">
        <f t="shared" si="75"/>
        <v>1</v>
      </c>
      <c r="AJ277" s="6">
        <f t="shared" si="76"/>
        <v>1</v>
      </c>
      <c r="AK277" s="6">
        <f t="shared" si="77"/>
        <v>1</v>
      </c>
      <c r="AL277" s="6">
        <f t="shared" si="78"/>
        <v>1</v>
      </c>
      <c r="AM277" s="6">
        <f t="shared" si="79"/>
        <v>1</v>
      </c>
      <c r="AN277" s="6">
        <f t="shared" si="80"/>
        <v>1</v>
      </c>
      <c r="AO277" s="6">
        <f t="shared" si="81"/>
        <v>1</v>
      </c>
    </row>
    <row r="278" spans="2:41" x14ac:dyDescent="0.25">
      <c r="B278" s="6">
        <f t="shared" si="42"/>
        <v>0.99999999999999989</v>
      </c>
      <c r="C278" s="6">
        <f t="shared" si="43"/>
        <v>1</v>
      </c>
      <c r="D278" s="6">
        <f t="shared" si="44"/>
        <v>1</v>
      </c>
      <c r="E278" s="6">
        <f t="shared" si="45"/>
        <v>1</v>
      </c>
      <c r="F278" s="6">
        <f t="shared" si="46"/>
        <v>1</v>
      </c>
      <c r="G278" s="6">
        <f t="shared" si="47"/>
        <v>1</v>
      </c>
      <c r="H278" s="6">
        <f t="shared" si="48"/>
        <v>1</v>
      </c>
      <c r="I278" s="6">
        <f t="shared" si="49"/>
        <v>1</v>
      </c>
      <c r="J278" s="6">
        <f t="shared" si="50"/>
        <v>1</v>
      </c>
      <c r="K278" s="6">
        <f t="shared" si="51"/>
        <v>1</v>
      </c>
      <c r="L278" s="6">
        <f t="shared" si="52"/>
        <v>1</v>
      </c>
      <c r="M278" s="6">
        <f t="shared" si="53"/>
        <v>1</v>
      </c>
      <c r="N278" s="6">
        <f t="shared" si="54"/>
        <v>1</v>
      </c>
      <c r="O278" s="6">
        <f t="shared" si="55"/>
        <v>1</v>
      </c>
      <c r="P278" s="6">
        <f t="shared" si="56"/>
        <v>0.99999999999999989</v>
      </c>
      <c r="Q278" s="6">
        <f t="shared" si="57"/>
        <v>1</v>
      </c>
      <c r="R278" s="6">
        <f t="shared" si="58"/>
        <v>1</v>
      </c>
      <c r="S278" s="6">
        <f t="shared" si="59"/>
        <v>1</v>
      </c>
      <c r="T278" s="6">
        <f t="shared" si="60"/>
        <v>1</v>
      </c>
      <c r="U278" s="6">
        <f t="shared" si="61"/>
        <v>1</v>
      </c>
      <c r="V278" s="6">
        <f t="shared" si="62"/>
        <v>1</v>
      </c>
      <c r="W278" s="6">
        <f t="shared" si="63"/>
        <v>1</v>
      </c>
      <c r="X278" s="6">
        <f t="shared" si="64"/>
        <v>1</v>
      </c>
      <c r="Y278" s="6">
        <f t="shared" si="65"/>
        <v>1</v>
      </c>
      <c r="Z278" s="6">
        <f t="shared" si="66"/>
        <v>1</v>
      </c>
      <c r="AA278" s="6">
        <f t="shared" si="67"/>
        <v>1</v>
      </c>
      <c r="AB278" s="6">
        <f t="shared" si="68"/>
        <v>1</v>
      </c>
      <c r="AC278" s="6">
        <f t="shared" si="69"/>
        <v>1</v>
      </c>
      <c r="AD278" s="6">
        <f t="shared" si="70"/>
        <v>1</v>
      </c>
      <c r="AE278" s="6">
        <f t="shared" si="71"/>
        <v>1</v>
      </c>
      <c r="AF278" s="6">
        <f t="shared" si="72"/>
        <v>1</v>
      </c>
      <c r="AG278" s="6">
        <f t="shared" si="73"/>
        <v>1</v>
      </c>
      <c r="AH278" s="6">
        <f t="shared" si="74"/>
        <v>0.99999999999999989</v>
      </c>
      <c r="AI278" s="6">
        <f t="shared" si="75"/>
        <v>1</v>
      </c>
      <c r="AJ278" s="6">
        <f t="shared" si="76"/>
        <v>1</v>
      </c>
      <c r="AK278" s="6">
        <f t="shared" si="77"/>
        <v>1</v>
      </c>
      <c r="AL278" s="6">
        <f t="shared" si="78"/>
        <v>1</v>
      </c>
      <c r="AM278" s="6">
        <f t="shared" si="79"/>
        <v>1</v>
      </c>
      <c r="AN278" s="6">
        <f t="shared" si="80"/>
        <v>1</v>
      </c>
      <c r="AO278" s="6">
        <f t="shared" si="81"/>
        <v>1</v>
      </c>
    </row>
    <row r="279" spans="2:41" x14ac:dyDescent="0.25">
      <c r="B279" s="6">
        <f t="shared" si="42"/>
        <v>0.99999999999999989</v>
      </c>
      <c r="C279" s="6">
        <f t="shared" si="43"/>
        <v>1</v>
      </c>
      <c r="D279" s="6">
        <f t="shared" si="44"/>
        <v>1</v>
      </c>
      <c r="E279" s="6">
        <f t="shared" si="45"/>
        <v>1</v>
      </c>
      <c r="F279" s="6">
        <f t="shared" si="46"/>
        <v>1</v>
      </c>
      <c r="G279" s="6">
        <f t="shared" si="47"/>
        <v>1</v>
      </c>
      <c r="H279" s="6">
        <f t="shared" si="48"/>
        <v>1</v>
      </c>
      <c r="I279" s="6">
        <f t="shared" si="49"/>
        <v>1</v>
      </c>
      <c r="J279" s="6">
        <f t="shared" si="50"/>
        <v>1</v>
      </c>
      <c r="K279" s="6">
        <f t="shared" si="51"/>
        <v>1</v>
      </c>
      <c r="L279" s="6">
        <f t="shared" si="52"/>
        <v>1</v>
      </c>
      <c r="M279" s="6">
        <f t="shared" si="53"/>
        <v>1</v>
      </c>
      <c r="N279" s="6">
        <f t="shared" si="54"/>
        <v>1</v>
      </c>
      <c r="O279" s="6">
        <f t="shared" si="55"/>
        <v>1</v>
      </c>
      <c r="P279" s="6">
        <f t="shared" si="56"/>
        <v>0.99999999999999989</v>
      </c>
      <c r="Q279" s="6">
        <f t="shared" si="57"/>
        <v>1</v>
      </c>
      <c r="R279" s="6">
        <f t="shared" si="58"/>
        <v>1</v>
      </c>
      <c r="S279" s="6">
        <f t="shared" si="59"/>
        <v>1</v>
      </c>
      <c r="T279" s="6">
        <f t="shared" si="60"/>
        <v>1</v>
      </c>
      <c r="U279" s="6">
        <f t="shared" si="61"/>
        <v>1</v>
      </c>
      <c r="V279" s="6">
        <f t="shared" si="62"/>
        <v>1</v>
      </c>
      <c r="W279" s="6">
        <f t="shared" si="63"/>
        <v>1</v>
      </c>
      <c r="X279" s="6">
        <f t="shared" si="64"/>
        <v>1</v>
      </c>
      <c r="Y279" s="6">
        <f t="shared" si="65"/>
        <v>1</v>
      </c>
      <c r="Z279" s="6">
        <f t="shared" si="66"/>
        <v>1</v>
      </c>
      <c r="AA279" s="6">
        <f t="shared" si="67"/>
        <v>1</v>
      </c>
      <c r="AB279" s="6">
        <f t="shared" si="68"/>
        <v>1</v>
      </c>
      <c r="AC279" s="6">
        <f t="shared" si="69"/>
        <v>1</v>
      </c>
      <c r="AD279" s="6">
        <f t="shared" si="70"/>
        <v>1</v>
      </c>
      <c r="AE279" s="6">
        <f t="shared" si="71"/>
        <v>1</v>
      </c>
      <c r="AF279" s="6">
        <f t="shared" si="72"/>
        <v>1</v>
      </c>
      <c r="AG279" s="6">
        <f t="shared" si="73"/>
        <v>1</v>
      </c>
      <c r="AH279" s="6">
        <f t="shared" si="74"/>
        <v>0.99999999999999989</v>
      </c>
      <c r="AI279" s="6">
        <f t="shared" si="75"/>
        <v>1</v>
      </c>
      <c r="AJ279" s="6">
        <f t="shared" si="76"/>
        <v>1</v>
      </c>
      <c r="AK279" s="6">
        <f t="shared" si="77"/>
        <v>1</v>
      </c>
      <c r="AL279" s="6">
        <f t="shared" si="78"/>
        <v>1</v>
      </c>
      <c r="AM279" s="6">
        <f t="shared" si="79"/>
        <v>1</v>
      </c>
      <c r="AN279" s="6">
        <f t="shared" si="80"/>
        <v>1</v>
      </c>
      <c r="AO279" s="6">
        <f t="shared" si="81"/>
        <v>1</v>
      </c>
    </row>
    <row r="280" spans="2:41" x14ac:dyDescent="0.25">
      <c r="B280" s="6">
        <f t="shared" si="42"/>
        <v>0.99999999999999989</v>
      </c>
      <c r="C280" s="6">
        <f t="shared" si="43"/>
        <v>1</v>
      </c>
      <c r="D280" s="6">
        <f t="shared" si="44"/>
        <v>1</v>
      </c>
      <c r="E280" s="6">
        <f t="shared" si="45"/>
        <v>1</v>
      </c>
      <c r="F280" s="6">
        <f t="shared" si="46"/>
        <v>1</v>
      </c>
      <c r="G280" s="6">
        <f t="shared" si="47"/>
        <v>1</v>
      </c>
      <c r="H280" s="6">
        <f t="shared" si="48"/>
        <v>1</v>
      </c>
      <c r="I280" s="6">
        <f t="shared" si="49"/>
        <v>1</v>
      </c>
      <c r="J280" s="6">
        <f t="shared" si="50"/>
        <v>1</v>
      </c>
      <c r="K280" s="6">
        <f t="shared" si="51"/>
        <v>1</v>
      </c>
      <c r="L280" s="6">
        <f t="shared" si="52"/>
        <v>1</v>
      </c>
      <c r="M280" s="6">
        <f t="shared" si="53"/>
        <v>1</v>
      </c>
      <c r="N280" s="6">
        <f t="shared" si="54"/>
        <v>1</v>
      </c>
      <c r="O280" s="6">
        <f t="shared" si="55"/>
        <v>1</v>
      </c>
      <c r="P280" s="6">
        <f t="shared" si="56"/>
        <v>0.99999999999999989</v>
      </c>
      <c r="Q280" s="6">
        <f t="shared" si="57"/>
        <v>1</v>
      </c>
      <c r="R280" s="6">
        <f t="shared" si="58"/>
        <v>1</v>
      </c>
      <c r="S280" s="6">
        <f t="shared" si="59"/>
        <v>1</v>
      </c>
      <c r="T280" s="6">
        <f t="shared" si="60"/>
        <v>1</v>
      </c>
      <c r="U280" s="6">
        <f t="shared" si="61"/>
        <v>1</v>
      </c>
      <c r="V280" s="6">
        <f t="shared" si="62"/>
        <v>1</v>
      </c>
      <c r="W280" s="6">
        <f t="shared" si="63"/>
        <v>1</v>
      </c>
      <c r="X280" s="6">
        <f t="shared" si="64"/>
        <v>1</v>
      </c>
      <c r="Y280" s="6">
        <f t="shared" si="65"/>
        <v>1</v>
      </c>
      <c r="Z280" s="6">
        <f t="shared" si="66"/>
        <v>1</v>
      </c>
      <c r="AA280" s="6">
        <f t="shared" si="67"/>
        <v>1</v>
      </c>
      <c r="AB280" s="6">
        <f t="shared" si="68"/>
        <v>1</v>
      </c>
      <c r="AC280" s="6">
        <f t="shared" si="69"/>
        <v>1</v>
      </c>
      <c r="AD280" s="6">
        <f t="shared" si="70"/>
        <v>1</v>
      </c>
      <c r="AE280" s="6">
        <f t="shared" si="71"/>
        <v>1</v>
      </c>
      <c r="AF280" s="6">
        <f t="shared" si="72"/>
        <v>1</v>
      </c>
      <c r="AG280" s="6">
        <f t="shared" si="73"/>
        <v>1</v>
      </c>
      <c r="AH280" s="6">
        <f t="shared" si="74"/>
        <v>0.99999999999999989</v>
      </c>
      <c r="AI280" s="6">
        <f t="shared" si="75"/>
        <v>1</v>
      </c>
      <c r="AJ280" s="6">
        <f t="shared" si="76"/>
        <v>1</v>
      </c>
      <c r="AK280" s="6">
        <f t="shared" si="77"/>
        <v>1</v>
      </c>
      <c r="AL280" s="6">
        <f t="shared" si="78"/>
        <v>1</v>
      </c>
      <c r="AM280" s="6">
        <f t="shared" si="79"/>
        <v>1</v>
      </c>
      <c r="AN280" s="6">
        <f t="shared" si="80"/>
        <v>1</v>
      </c>
      <c r="AO280" s="6">
        <f t="shared" si="81"/>
        <v>1</v>
      </c>
    </row>
    <row r="281" spans="2:41" x14ac:dyDescent="0.25">
      <c r="B281" s="6">
        <f t="shared" si="42"/>
        <v>0.99999999999999989</v>
      </c>
      <c r="C281" s="6">
        <f t="shared" si="43"/>
        <v>1</v>
      </c>
      <c r="D281" s="6">
        <f t="shared" si="44"/>
        <v>1</v>
      </c>
      <c r="E281" s="6">
        <f t="shared" si="45"/>
        <v>1</v>
      </c>
      <c r="F281" s="6">
        <f t="shared" si="46"/>
        <v>1</v>
      </c>
      <c r="G281" s="6">
        <f t="shared" si="47"/>
        <v>1</v>
      </c>
      <c r="H281" s="6">
        <f t="shared" si="48"/>
        <v>1</v>
      </c>
      <c r="I281" s="6">
        <f t="shared" si="49"/>
        <v>1</v>
      </c>
      <c r="J281" s="6">
        <f t="shared" si="50"/>
        <v>1</v>
      </c>
      <c r="K281" s="6">
        <f t="shared" si="51"/>
        <v>1</v>
      </c>
      <c r="L281" s="6">
        <f t="shared" si="52"/>
        <v>1</v>
      </c>
      <c r="M281" s="6">
        <f t="shared" si="53"/>
        <v>1</v>
      </c>
      <c r="N281" s="6">
        <f t="shared" si="54"/>
        <v>1</v>
      </c>
      <c r="O281" s="6">
        <f t="shared" si="55"/>
        <v>1</v>
      </c>
      <c r="P281" s="6">
        <f t="shared" si="56"/>
        <v>0.99999999999999989</v>
      </c>
      <c r="Q281" s="6">
        <f t="shared" si="57"/>
        <v>1</v>
      </c>
      <c r="R281" s="6">
        <f t="shared" si="58"/>
        <v>1</v>
      </c>
      <c r="S281" s="6">
        <f t="shared" si="59"/>
        <v>1</v>
      </c>
      <c r="T281" s="6">
        <f t="shared" si="60"/>
        <v>1</v>
      </c>
      <c r="U281" s="6">
        <f t="shared" si="61"/>
        <v>1</v>
      </c>
      <c r="V281" s="6">
        <f t="shared" si="62"/>
        <v>1</v>
      </c>
      <c r="W281" s="6">
        <f t="shared" si="63"/>
        <v>1</v>
      </c>
      <c r="X281" s="6">
        <f t="shared" si="64"/>
        <v>1</v>
      </c>
      <c r="Y281" s="6">
        <f t="shared" si="65"/>
        <v>1</v>
      </c>
      <c r="Z281" s="6">
        <f t="shared" si="66"/>
        <v>1</v>
      </c>
      <c r="AA281" s="6">
        <f t="shared" si="67"/>
        <v>1</v>
      </c>
      <c r="AB281" s="6">
        <f t="shared" si="68"/>
        <v>1</v>
      </c>
      <c r="AC281" s="6">
        <f t="shared" si="69"/>
        <v>1</v>
      </c>
      <c r="AD281" s="6">
        <f t="shared" si="70"/>
        <v>1</v>
      </c>
      <c r="AE281" s="6">
        <f t="shared" si="71"/>
        <v>1</v>
      </c>
      <c r="AF281" s="6">
        <f t="shared" si="72"/>
        <v>1</v>
      </c>
      <c r="AG281" s="6">
        <f t="shared" si="73"/>
        <v>1</v>
      </c>
      <c r="AH281" s="6">
        <f t="shared" si="74"/>
        <v>0.99999999999999989</v>
      </c>
      <c r="AI281" s="6">
        <f t="shared" si="75"/>
        <v>1</v>
      </c>
      <c r="AJ281" s="6">
        <f t="shared" si="76"/>
        <v>1</v>
      </c>
      <c r="AK281" s="6">
        <f t="shared" si="77"/>
        <v>1</v>
      </c>
      <c r="AL281" s="6">
        <f t="shared" si="78"/>
        <v>1</v>
      </c>
      <c r="AM281" s="6">
        <f t="shared" si="79"/>
        <v>1</v>
      </c>
      <c r="AN281" s="6">
        <f t="shared" si="80"/>
        <v>1</v>
      </c>
      <c r="AO281" s="6">
        <f t="shared" si="81"/>
        <v>1</v>
      </c>
    </row>
    <row r="282" spans="2:41" x14ac:dyDescent="0.25">
      <c r="B282" s="6">
        <f t="shared" ref="B282:B313" si="82">IF( $B$3,B281 - B179, B281 + B179 )</f>
        <v>0.99999999999999989</v>
      </c>
      <c r="C282" s="6">
        <f t="shared" ref="C282:C313" si="83">IF( $C$3,C281 - C179, C281 + C179 )</f>
        <v>1</v>
      </c>
      <c r="D282" s="6">
        <f t="shared" ref="D282:D313" si="84">IF( $D$3,D281 - D179, D281 + D179 )</f>
        <v>1</v>
      </c>
      <c r="E282" s="6">
        <f t="shared" ref="E282:E313" si="85">IF( $E$3,E281 - E179, E281 + E179 )</f>
        <v>1</v>
      </c>
      <c r="F282" s="6">
        <f t="shared" ref="F282:F313" si="86">IF( $F$3,F281 - F179, F281 + F179 )</f>
        <v>1</v>
      </c>
      <c r="G282" s="6">
        <f t="shared" ref="G282:G313" si="87">IF( $G$3,G281 - G179, G281 + G179 )</f>
        <v>1</v>
      </c>
      <c r="H282" s="6">
        <f t="shared" ref="H282:H313" si="88">IF( $H$3,H281 - H179, H281 + H179 )</f>
        <v>1</v>
      </c>
      <c r="I282" s="6">
        <f t="shared" ref="I282:I313" si="89">IF( $I$3,I281 - I179, I281 + I179 )</f>
        <v>1</v>
      </c>
      <c r="J282" s="6">
        <f t="shared" ref="J282:J313" si="90">IF( $J$3,J281 - J179, J281 + J179 )</f>
        <v>1</v>
      </c>
      <c r="K282" s="6">
        <f t="shared" ref="K282:K313" si="91">IF( $K$3,K281 - K179, K281 + K179 )</f>
        <v>1</v>
      </c>
      <c r="L282" s="6">
        <f t="shared" ref="L282:L313" si="92">IF( $L$3,L281 - L179, L281 + L179 )</f>
        <v>1</v>
      </c>
      <c r="M282" s="6">
        <f t="shared" ref="M282:M313" si="93">IF( $M$3,M281 - M179, M281 + M179 )</f>
        <v>1</v>
      </c>
      <c r="N282" s="6">
        <f t="shared" ref="N282:N313" si="94">IF( $N$3,N281 - N179, N281 + N179 )</f>
        <v>1</v>
      </c>
      <c r="O282" s="6">
        <f t="shared" ref="O282:O313" si="95">IF( $O$3,O281 - O179, O281 + O179 )</f>
        <v>1</v>
      </c>
      <c r="P282" s="6">
        <f t="shared" ref="P282:P313" si="96">IF( $P$3,P281 - P179, P281 + P179 )</f>
        <v>0.99999999999999989</v>
      </c>
      <c r="Q282" s="6">
        <f t="shared" ref="Q282:Q313" si="97">IF( $Q$3,Q281 - Q179, Q281 + Q179 )</f>
        <v>1</v>
      </c>
      <c r="R282" s="6">
        <f t="shared" ref="R282:R313" si="98">IF( $R$3,R281 - R179, R281 + R179 )</f>
        <v>1</v>
      </c>
      <c r="S282" s="6">
        <f t="shared" ref="S282:S313" si="99">IF( $S$3,S281 - S179, S281 + S179 )</f>
        <v>1</v>
      </c>
      <c r="T282" s="6">
        <f t="shared" ref="T282:T313" si="100">IF( $T$3,T281 - T179, T281 + T179 )</f>
        <v>1</v>
      </c>
      <c r="U282" s="6">
        <f t="shared" ref="U282:U313" si="101">IF( $U$3,U281 - U179, U281 + U179 )</f>
        <v>1</v>
      </c>
      <c r="V282" s="6">
        <f t="shared" ref="V282:V313" si="102">IF( $V$3,V281 - V179, V281 + V179 )</f>
        <v>1</v>
      </c>
      <c r="W282" s="6">
        <f t="shared" ref="W282:W313" si="103">IF( $W$3,W281 - W179, W281 + W179 )</f>
        <v>1</v>
      </c>
      <c r="X282" s="6">
        <f t="shared" ref="X282:X313" si="104">IF( $X$3,X281 - X179, X281 + X179 )</f>
        <v>1</v>
      </c>
      <c r="Y282" s="6">
        <f t="shared" ref="Y282:Y313" si="105">IF( $Y$3,Y281 - Y179, Y281 + Y179 )</f>
        <v>1</v>
      </c>
      <c r="Z282" s="6">
        <f t="shared" ref="Z282:Z313" si="106">IF( $Z$3,Z281 - Z179, Z281 + Z179 )</f>
        <v>1</v>
      </c>
      <c r="AA282" s="6">
        <f t="shared" ref="AA282:AA313" si="107">IF( $AA$3,AA281 - AA179, AA281 + AA179 )</f>
        <v>1</v>
      </c>
      <c r="AB282" s="6">
        <f t="shared" ref="AB282:AB313" si="108">IF( $AB$3,AB281 - AB179, AB281 + AB179 )</f>
        <v>1</v>
      </c>
      <c r="AC282" s="6">
        <f t="shared" ref="AC282:AC313" si="109">IF( $AC$3,AC281 - AC179, AC281 + AC179 )</f>
        <v>1</v>
      </c>
      <c r="AD282" s="6">
        <f t="shared" ref="AD282:AD313" si="110">IF( $AD$3,AD281 - AD179, AD281 + AD179 )</f>
        <v>1</v>
      </c>
      <c r="AE282" s="6">
        <f t="shared" ref="AE282:AE313" si="111">IF( $AE$3,AE281 - AE179, AE281 + AE179 )</f>
        <v>1</v>
      </c>
      <c r="AF282" s="6">
        <f t="shared" ref="AF282:AF313" si="112">IF( $AF$3,AF281 - AF179, AF281 + AF179 )</f>
        <v>1</v>
      </c>
      <c r="AG282" s="6">
        <f t="shared" ref="AG282:AG313" si="113">IF( $AG$3,AG281 - AG179, AG281 + AG179 )</f>
        <v>1</v>
      </c>
      <c r="AH282" s="6">
        <f t="shared" ref="AH282:AH313" si="114">IF( $AH$3,AH281 - AH179, AH281 + AH179 )</f>
        <v>0.99999999999999989</v>
      </c>
      <c r="AI282" s="6">
        <f t="shared" ref="AI282:AI313" si="115">IF( $AI$3,AI281 - AI179, AI281 + AI179 )</f>
        <v>1</v>
      </c>
      <c r="AJ282" s="6">
        <f t="shared" ref="AJ282:AJ313" si="116">IF( $AJ$3,AJ281 - AJ179, AJ281 + AJ179 )</f>
        <v>1</v>
      </c>
      <c r="AK282" s="6">
        <f t="shared" ref="AK282:AK313" si="117">IF( $AK$3,AK281 - AK179, AK281 + AK179 )</f>
        <v>1</v>
      </c>
      <c r="AL282" s="6">
        <f t="shared" ref="AL282:AL313" si="118">IF( $AL$3,AL281 - AL179, AL281 + AL179 )</f>
        <v>1</v>
      </c>
      <c r="AM282" s="6">
        <f t="shared" ref="AM282:AM313" si="119">IF( $AM$3,AM281 - AM179, AM281 + AM179 )</f>
        <v>1</v>
      </c>
      <c r="AN282" s="6">
        <f t="shared" ref="AN282:AN313" si="120">IF( $AN$3,AN281 - AN179, AN281 + AN179 )</f>
        <v>1</v>
      </c>
      <c r="AO282" s="6">
        <f t="shared" ref="AO282:AO313" si="121">IF( $AO$3,AO281 - AO179, AO281 + AO179 )</f>
        <v>1</v>
      </c>
    </row>
    <row r="283" spans="2:41" x14ac:dyDescent="0.25">
      <c r="B283" s="6">
        <f t="shared" si="82"/>
        <v>0.99999999999999989</v>
      </c>
      <c r="C283" s="6">
        <f t="shared" si="83"/>
        <v>1</v>
      </c>
      <c r="D283" s="6">
        <f t="shared" si="84"/>
        <v>1</v>
      </c>
      <c r="E283" s="6">
        <f t="shared" si="85"/>
        <v>1</v>
      </c>
      <c r="F283" s="6">
        <f t="shared" si="86"/>
        <v>1</v>
      </c>
      <c r="G283" s="6">
        <f t="shared" si="87"/>
        <v>1</v>
      </c>
      <c r="H283" s="6">
        <f t="shared" si="88"/>
        <v>1</v>
      </c>
      <c r="I283" s="6">
        <f t="shared" si="89"/>
        <v>1</v>
      </c>
      <c r="J283" s="6">
        <f t="shared" si="90"/>
        <v>1</v>
      </c>
      <c r="K283" s="6">
        <f t="shared" si="91"/>
        <v>1</v>
      </c>
      <c r="L283" s="6">
        <f t="shared" si="92"/>
        <v>1</v>
      </c>
      <c r="M283" s="6">
        <f t="shared" si="93"/>
        <v>1</v>
      </c>
      <c r="N283" s="6">
        <f t="shared" si="94"/>
        <v>1</v>
      </c>
      <c r="O283" s="6">
        <f t="shared" si="95"/>
        <v>1</v>
      </c>
      <c r="P283" s="6">
        <f t="shared" si="96"/>
        <v>0.99999999999999989</v>
      </c>
      <c r="Q283" s="6">
        <f t="shared" si="97"/>
        <v>1</v>
      </c>
      <c r="R283" s="6">
        <f t="shared" si="98"/>
        <v>1</v>
      </c>
      <c r="S283" s="6">
        <f t="shared" si="99"/>
        <v>1</v>
      </c>
      <c r="T283" s="6">
        <f t="shared" si="100"/>
        <v>1</v>
      </c>
      <c r="U283" s="6">
        <f t="shared" si="101"/>
        <v>1</v>
      </c>
      <c r="V283" s="6">
        <f t="shared" si="102"/>
        <v>1</v>
      </c>
      <c r="W283" s="6">
        <f t="shared" si="103"/>
        <v>1</v>
      </c>
      <c r="X283" s="6">
        <f t="shared" si="104"/>
        <v>1</v>
      </c>
      <c r="Y283" s="6">
        <f t="shared" si="105"/>
        <v>1</v>
      </c>
      <c r="Z283" s="6">
        <f t="shared" si="106"/>
        <v>1</v>
      </c>
      <c r="AA283" s="6">
        <f t="shared" si="107"/>
        <v>1</v>
      </c>
      <c r="AB283" s="6">
        <f t="shared" si="108"/>
        <v>1</v>
      </c>
      <c r="AC283" s="6">
        <f t="shared" si="109"/>
        <v>1</v>
      </c>
      <c r="AD283" s="6">
        <f t="shared" si="110"/>
        <v>1</v>
      </c>
      <c r="AE283" s="6">
        <f t="shared" si="111"/>
        <v>1</v>
      </c>
      <c r="AF283" s="6">
        <f t="shared" si="112"/>
        <v>1</v>
      </c>
      <c r="AG283" s="6">
        <f t="shared" si="113"/>
        <v>1</v>
      </c>
      <c r="AH283" s="6">
        <f t="shared" si="114"/>
        <v>0.99999999999999989</v>
      </c>
      <c r="AI283" s="6">
        <f t="shared" si="115"/>
        <v>1</v>
      </c>
      <c r="AJ283" s="6">
        <f t="shared" si="116"/>
        <v>1</v>
      </c>
      <c r="AK283" s="6">
        <f t="shared" si="117"/>
        <v>1</v>
      </c>
      <c r="AL283" s="6">
        <f t="shared" si="118"/>
        <v>1</v>
      </c>
      <c r="AM283" s="6">
        <f t="shared" si="119"/>
        <v>1</v>
      </c>
      <c r="AN283" s="6">
        <f t="shared" si="120"/>
        <v>1</v>
      </c>
      <c r="AO283" s="6">
        <f t="shared" si="121"/>
        <v>1</v>
      </c>
    </row>
    <row r="284" spans="2:41" x14ac:dyDescent="0.25">
      <c r="B284" s="6">
        <f t="shared" si="82"/>
        <v>0.99999999999999989</v>
      </c>
      <c r="C284" s="6">
        <f t="shared" si="83"/>
        <v>1</v>
      </c>
      <c r="D284" s="6">
        <f t="shared" si="84"/>
        <v>1</v>
      </c>
      <c r="E284" s="6">
        <f t="shared" si="85"/>
        <v>1</v>
      </c>
      <c r="F284" s="6">
        <f t="shared" si="86"/>
        <v>1</v>
      </c>
      <c r="G284" s="6">
        <f t="shared" si="87"/>
        <v>1</v>
      </c>
      <c r="H284" s="6">
        <f t="shared" si="88"/>
        <v>1</v>
      </c>
      <c r="I284" s="6">
        <f t="shared" si="89"/>
        <v>1</v>
      </c>
      <c r="J284" s="6">
        <f t="shared" si="90"/>
        <v>1</v>
      </c>
      <c r="K284" s="6">
        <f t="shared" si="91"/>
        <v>1</v>
      </c>
      <c r="L284" s="6">
        <f t="shared" si="92"/>
        <v>1</v>
      </c>
      <c r="M284" s="6">
        <f t="shared" si="93"/>
        <v>1</v>
      </c>
      <c r="N284" s="6">
        <f t="shared" si="94"/>
        <v>1</v>
      </c>
      <c r="O284" s="6">
        <f t="shared" si="95"/>
        <v>1</v>
      </c>
      <c r="P284" s="6">
        <f t="shared" si="96"/>
        <v>0.99999999999999989</v>
      </c>
      <c r="Q284" s="6">
        <f t="shared" si="97"/>
        <v>1</v>
      </c>
      <c r="R284" s="6">
        <f t="shared" si="98"/>
        <v>1</v>
      </c>
      <c r="S284" s="6">
        <f t="shared" si="99"/>
        <v>1</v>
      </c>
      <c r="T284" s="6">
        <f t="shared" si="100"/>
        <v>1</v>
      </c>
      <c r="U284" s="6">
        <f t="shared" si="101"/>
        <v>1</v>
      </c>
      <c r="V284" s="6">
        <f t="shared" si="102"/>
        <v>1</v>
      </c>
      <c r="W284" s="6">
        <f t="shared" si="103"/>
        <v>1</v>
      </c>
      <c r="X284" s="6">
        <f t="shared" si="104"/>
        <v>1</v>
      </c>
      <c r="Y284" s="6">
        <f t="shared" si="105"/>
        <v>1</v>
      </c>
      <c r="Z284" s="6">
        <f t="shared" si="106"/>
        <v>1</v>
      </c>
      <c r="AA284" s="6">
        <f t="shared" si="107"/>
        <v>1</v>
      </c>
      <c r="AB284" s="6">
        <f t="shared" si="108"/>
        <v>1</v>
      </c>
      <c r="AC284" s="6">
        <f t="shared" si="109"/>
        <v>1</v>
      </c>
      <c r="AD284" s="6">
        <f t="shared" si="110"/>
        <v>1</v>
      </c>
      <c r="AE284" s="6">
        <f t="shared" si="111"/>
        <v>1</v>
      </c>
      <c r="AF284" s="6">
        <f t="shared" si="112"/>
        <v>1</v>
      </c>
      <c r="AG284" s="6">
        <f t="shared" si="113"/>
        <v>1</v>
      </c>
      <c r="AH284" s="6">
        <f t="shared" si="114"/>
        <v>0.99999999999999989</v>
      </c>
      <c r="AI284" s="6">
        <f t="shared" si="115"/>
        <v>1</v>
      </c>
      <c r="AJ284" s="6">
        <f t="shared" si="116"/>
        <v>1</v>
      </c>
      <c r="AK284" s="6">
        <f t="shared" si="117"/>
        <v>1</v>
      </c>
      <c r="AL284" s="6">
        <f t="shared" si="118"/>
        <v>1</v>
      </c>
      <c r="AM284" s="6">
        <f t="shared" si="119"/>
        <v>1</v>
      </c>
      <c r="AN284" s="6">
        <f t="shared" si="120"/>
        <v>1</v>
      </c>
      <c r="AO284" s="6">
        <f t="shared" si="121"/>
        <v>1</v>
      </c>
    </row>
    <row r="285" spans="2:41" x14ac:dyDescent="0.25">
      <c r="B285" s="6">
        <f t="shared" si="82"/>
        <v>0.99999999999999989</v>
      </c>
      <c r="C285" s="6">
        <f t="shared" si="83"/>
        <v>1</v>
      </c>
      <c r="D285" s="6">
        <f t="shared" si="84"/>
        <v>1</v>
      </c>
      <c r="E285" s="6">
        <f t="shared" si="85"/>
        <v>1</v>
      </c>
      <c r="F285" s="6">
        <f t="shared" si="86"/>
        <v>1</v>
      </c>
      <c r="G285" s="6">
        <f t="shared" si="87"/>
        <v>1</v>
      </c>
      <c r="H285" s="6">
        <f t="shared" si="88"/>
        <v>1</v>
      </c>
      <c r="I285" s="6">
        <f t="shared" si="89"/>
        <v>1</v>
      </c>
      <c r="J285" s="6">
        <f t="shared" si="90"/>
        <v>1</v>
      </c>
      <c r="K285" s="6">
        <f t="shared" si="91"/>
        <v>1</v>
      </c>
      <c r="L285" s="6">
        <f t="shared" si="92"/>
        <v>1</v>
      </c>
      <c r="M285" s="6">
        <f t="shared" si="93"/>
        <v>1</v>
      </c>
      <c r="N285" s="6">
        <f t="shared" si="94"/>
        <v>1</v>
      </c>
      <c r="O285" s="6">
        <f t="shared" si="95"/>
        <v>1</v>
      </c>
      <c r="P285" s="6">
        <f t="shared" si="96"/>
        <v>0.99999999999999989</v>
      </c>
      <c r="Q285" s="6">
        <f t="shared" si="97"/>
        <v>1</v>
      </c>
      <c r="R285" s="6">
        <f t="shared" si="98"/>
        <v>1</v>
      </c>
      <c r="S285" s="6">
        <f t="shared" si="99"/>
        <v>1</v>
      </c>
      <c r="T285" s="6">
        <f t="shared" si="100"/>
        <v>1</v>
      </c>
      <c r="U285" s="6">
        <f t="shared" si="101"/>
        <v>1</v>
      </c>
      <c r="V285" s="6">
        <f t="shared" si="102"/>
        <v>1</v>
      </c>
      <c r="W285" s="6">
        <f t="shared" si="103"/>
        <v>1</v>
      </c>
      <c r="X285" s="6">
        <f t="shared" si="104"/>
        <v>1</v>
      </c>
      <c r="Y285" s="6">
        <f t="shared" si="105"/>
        <v>1</v>
      </c>
      <c r="Z285" s="6">
        <f t="shared" si="106"/>
        <v>1</v>
      </c>
      <c r="AA285" s="6">
        <f t="shared" si="107"/>
        <v>1</v>
      </c>
      <c r="AB285" s="6">
        <f t="shared" si="108"/>
        <v>1</v>
      </c>
      <c r="AC285" s="6">
        <f t="shared" si="109"/>
        <v>1</v>
      </c>
      <c r="AD285" s="6">
        <f t="shared" si="110"/>
        <v>1</v>
      </c>
      <c r="AE285" s="6">
        <f t="shared" si="111"/>
        <v>1</v>
      </c>
      <c r="AF285" s="6">
        <f t="shared" si="112"/>
        <v>1</v>
      </c>
      <c r="AG285" s="6">
        <f t="shared" si="113"/>
        <v>1</v>
      </c>
      <c r="AH285" s="6">
        <f t="shared" si="114"/>
        <v>0.99999999999999989</v>
      </c>
      <c r="AI285" s="6">
        <f t="shared" si="115"/>
        <v>1</v>
      </c>
      <c r="AJ285" s="6">
        <f t="shared" si="116"/>
        <v>1</v>
      </c>
      <c r="AK285" s="6">
        <f t="shared" si="117"/>
        <v>1</v>
      </c>
      <c r="AL285" s="6">
        <f t="shared" si="118"/>
        <v>1</v>
      </c>
      <c r="AM285" s="6">
        <f t="shared" si="119"/>
        <v>1</v>
      </c>
      <c r="AN285" s="6">
        <f t="shared" si="120"/>
        <v>1</v>
      </c>
      <c r="AO285" s="6">
        <f t="shared" si="121"/>
        <v>1</v>
      </c>
    </row>
    <row r="286" spans="2:41" x14ac:dyDescent="0.25">
      <c r="B286" s="6">
        <f t="shared" si="82"/>
        <v>0.99999999999999989</v>
      </c>
      <c r="C286" s="6">
        <f t="shared" si="83"/>
        <v>1</v>
      </c>
      <c r="D286" s="6">
        <f t="shared" si="84"/>
        <v>1</v>
      </c>
      <c r="E286" s="6">
        <f t="shared" si="85"/>
        <v>1</v>
      </c>
      <c r="F286" s="6">
        <f t="shared" si="86"/>
        <v>1</v>
      </c>
      <c r="G286" s="6">
        <f t="shared" si="87"/>
        <v>1</v>
      </c>
      <c r="H286" s="6">
        <f t="shared" si="88"/>
        <v>1</v>
      </c>
      <c r="I286" s="6">
        <f t="shared" si="89"/>
        <v>1</v>
      </c>
      <c r="J286" s="6">
        <f t="shared" si="90"/>
        <v>1</v>
      </c>
      <c r="K286" s="6">
        <f t="shared" si="91"/>
        <v>1</v>
      </c>
      <c r="L286" s="6">
        <f t="shared" si="92"/>
        <v>1</v>
      </c>
      <c r="M286" s="6">
        <f t="shared" si="93"/>
        <v>1</v>
      </c>
      <c r="N286" s="6">
        <f t="shared" si="94"/>
        <v>1</v>
      </c>
      <c r="O286" s="6">
        <f t="shared" si="95"/>
        <v>1</v>
      </c>
      <c r="P286" s="6">
        <f t="shared" si="96"/>
        <v>0.99999999999999989</v>
      </c>
      <c r="Q286" s="6">
        <f t="shared" si="97"/>
        <v>1</v>
      </c>
      <c r="R286" s="6">
        <f t="shared" si="98"/>
        <v>1</v>
      </c>
      <c r="S286" s="6">
        <f t="shared" si="99"/>
        <v>1</v>
      </c>
      <c r="T286" s="6">
        <f t="shared" si="100"/>
        <v>1</v>
      </c>
      <c r="U286" s="6">
        <f t="shared" si="101"/>
        <v>1</v>
      </c>
      <c r="V286" s="6">
        <f t="shared" si="102"/>
        <v>1</v>
      </c>
      <c r="W286" s="6">
        <f t="shared" si="103"/>
        <v>1</v>
      </c>
      <c r="X286" s="6">
        <f t="shared" si="104"/>
        <v>1</v>
      </c>
      <c r="Y286" s="6">
        <f t="shared" si="105"/>
        <v>1</v>
      </c>
      <c r="Z286" s="6">
        <f t="shared" si="106"/>
        <v>1</v>
      </c>
      <c r="AA286" s="6">
        <f t="shared" si="107"/>
        <v>1</v>
      </c>
      <c r="AB286" s="6">
        <f t="shared" si="108"/>
        <v>1</v>
      </c>
      <c r="AC286" s="6">
        <f t="shared" si="109"/>
        <v>1</v>
      </c>
      <c r="AD286" s="6">
        <f t="shared" si="110"/>
        <v>1</v>
      </c>
      <c r="AE286" s="6">
        <f t="shared" si="111"/>
        <v>1</v>
      </c>
      <c r="AF286" s="6">
        <f t="shared" si="112"/>
        <v>1</v>
      </c>
      <c r="AG286" s="6">
        <f t="shared" si="113"/>
        <v>1</v>
      </c>
      <c r="AH286" s="6">
        <f t="shared" si="114"/>
        <v>0.99999999999999989</v>
      </c>
      <c r="AI286" s="6">
        <f t="shared" si="115"/>
        <v>1</v>
      </c>
      <c r="AJ286" s="6">
        <f t="shared" si="116"/>
        <v>1</v>
      </c>
      <c r="AK286" s="6">
        <f t="shared" si="117"/>
        <v>1</v>
      </c>
      <c r="AL286" s="6">
        <f t="shared" si="118"/>
        <v>1</v>
      </c>
      <c r="AM286" s="6">
        <f t="shared" si="119"/>
        <v>1</v>
      </c>
      <c r="AN286" s="6">
        <f t="shared" si="120"/>
        <v>1</v>
      </c>
      <c r="AO286" s="6">
        <f t="shared" si="121"/>
        <v>1</v>
      </c>
    </row>
    <row r="287" spans="2:41" x14ac:dyDescent="0.25">
      <c r="B287" s="6">
        <f t="shared" si="82"/>
        <v>0.99999999999999989</v>
      </c>
      <c r="C287" s="6">
        <f t="shared" si="83"/>
        <v>1</v>
      </c>
      <c r="D287" s="6">
        <f t="shared" si="84"/>
        <v>1</v>
      </c>
      <c r="E287" s="6">
        <f t="shared" si="85"/>
        <v>1</v>
      </c>
      <c r="F287" s="6">
        <f t="shared" si="86"/>
        <v>1</v>
      </c>
      <c r="G287" s="6">
        <f t="shared" si="87"/>
        <v>1</v>
      </c>
      <c r="H287" s="6">
        <f t="shared" si="88"/>
        <v>1</v>
      </c>
      <c r="I287" s="6">
        <f t="shared" si="89"/>
        <v>1</v>
      </c>
      <c r="J287" s="6">
        <f t="shared" si="90"/>
        <v>1</v>
      </c>
      <c r="K287" s="6">
        <f t="shared" si="91"/>
        <v>1</v>
      </c>
      <c r="L287" s="6">
        <f t="shared" si="92"/>
        <v>1</v>
      </c>
      <c r="M287" s="6">
        <f t="shared" si="93"/>
        <v>1</v>
      </c>
      <c r="N287" s="6">
        <f t="shared" si="94"/>
        <v>1</v>
      </c>
      <c r="O287" s="6">
        <f t="shared" si="95"/>
        <v>1</v>
      </c>
      <c r="P287" s="6">
        <f t="shared" si="96"/>
        <v>0.99999999999999989</v>
      </c>
      <c r="Q287" s="6">
        <f t="shared" si="97"/>
        <v>1</v>
      </c>
      <c r="R287" s="6">
        <f t="shared" si="98"/>
        <v>1</v>
      </c>
      <c r="S287" s="6">
        <f t="shared" si="99"/>
        <v>1</v>
      </c>
      <c r="T287" s="6">
        <f t="shared" si="100"/>
        <v>1</v>
      </c>
      <c r="U287" s="6">
        <f t="shared" si="101"/>
        <v>1</v>
      </c>
      <c r="V287" s="6">
        <f t="shared" si="102"/>
        <v>1</v>
      </c>
      <c r="W287" s="6">
        <f t="shared" si="103"/>
        <v>1</v>
      </c>
      <c r="X287" s="6">
        <f t="shared" si="104"/>
        <v>1</v>
      </c>
      <c r="Y287" s="6">
        <f t="shared" si="105"/>
        <v>1</v>
      </c>
      <c r="Z287" s="6">
        <f t="shared" si="106"/>
        <v>1</v>
      </c>
      <c r="AA287" s="6">
        <f t="shared" si="107"/>
        <v>1</v>
      </c>
      <c r="AB287" s="6">
        <f t="shared" si="108"/>
        <v>1</v>
      </c>
      <c r="AC287" s="6">
        <f t="shared" si="109"/>
        <v>1</v>
      </c>
      <c r="AD287" s="6">
        <f t="shared" si="110"/>
        <v>1</v>
      </c>
      <c r="AE287" s="6">
        <f t="shared" si="111"/>
        <v>1</v>
      </c>
      <c r="AF287" s="6">
        <f t="shared" si="112"/>
        <v>1</v>
      </c>
      <c r="AG287" s="6">
        <f t="shared" si="113"/>
        <v>1</v>
      </c>
      <c r="AH287" s="6">
        <f t="shared" si="114"/>
        <v>0.99999999999999989</v>
      </c>
      <c r="AI287" s="6">
        <f t="shared" si="115"/>
        <v>1</v>
      </c>
      <c r="AJ287" s="6">
        <f t="shared" si="116"/>
        <v>1</v>
      </c>
      <c r="AK287" s="6">
        <f t="shared" si="117"/>
        <v>1</v>
      </c>
      <c r="AL287" s="6">
        <f t="shared" si="118"/>
        <v>1</v>
      </c>
      <c r="AM287" s="6">
        <f t="shared" si="119"/>
        <v>1</v>
      </c>
      <c r="AN287" s="6">
        <f t="shared" si="120"/>
        <v>1</v>
      </c>
      <c r="AO287" s="6">
        <f t="shared" si="121"/>
        <v>1</v>
      </c>
    </row>
    <row r="288" spans="2:41" x14ac:dyDescent="0.25">
      <c r="B288" s="6">
        <f t="shared" si="82"/>
        <v>0.99999999999999989</v>
      </c>
      <c r="C288" s="6">
        <f t="shared" si="83"/>
        <v>1</v>
      </c>
      <c r="D288" s="6">
        <f t="shared" si="84"/>
        <v>1</v>
      </c>
      <c r="E288" s="6">
        <f t="shared" si="85"/>
        <v>1</v>
      </c>
      <c r="F288" s="6">
        <f t="shared" si="86"/>
        <v>1</v>
      </c>
      <c r="G288" s="6">
        <f t="shared" si="87"/>
        <v>1</v>
      </c>
      <c r="H288" s="6">
        <f t="shared" si="88"/>
        <v>1</v>
      </c>
      <c r="I288" s="6">
        <f t="shared" si="89"/>
        <v>1</v>
      </c>
      <c r="J288" s="6">
        <f t="shared" si="90"/>
        <v>1</v>
      </c>
      <c r="K288" s="6">
        <f t="shared" si="91"/>
        <v>1</v>
      </c>
      <c r="L288" s="6">
        <f t="shared" si="92"/>
        <v>1</v>
      </c>
      <c r="M288" s="6">
        <f t="shared" si="93"/>
        <v>1</v>
      </c>
      <c r="N288" s="6">
        <f t="shared" si="94"/>
        <v>1</v>
      </c>
      <c r="O288" s="6">
        <f t="shared" si="95"/>
        <v>1</v>
      </c>
      <c r="P288" s="6">
        <f t="shared" si="96"/>
        <v>0.99999999999999989</v>
      </c>
      <c r="Q288" s="6">
        <f t="shared" si="97"/>
        <v>1</v>
      </c>
      <c r="R288" s="6">
        <f t="shared" si="98"/>
        <v>1</v>
      </c>
      <c r="S288" s="6">
        <f t="shared" si="99"/>
        <v>1</v>
      </c>
      <c r="T288" s="6">
        <f t="shared" si="100"/>
        <v>1</v>
      </c>
      <c r="U288" s="6">
        <f t="shared" si="101"/>
        <v>1</v>
      </c>
      <c r="V288" s="6">
        <f t="shared" si="102"/>
        <v>1</v>
      </c>
      <c r="W288" s="6">
        <f t="shared" si="103"/>
        <v>1</v>
      </c>
      <c r="X288" s="6">
        <f t="shared" si="104"/>
        <v>1</v>
      </c>
      <c r="Y288" s="6">
        <f t="shared" si="105"/>
        <v>1</v>
      </c>
      <c r="Z288" s="6">
        <f t="shared" si="106"/>
        <v>1</v>
      </c>
      <c r="AA288" s="6">
        <f t="shared" si="107"/>
        <v>1</v>
      </c>
      <c r="AB288" s="6">
        <f t="shared" si="108"/>
        <v>1</v>
      </c>
      <c r="AC288" s="6">
        <f t="shared" si="109"/>
        <v>1</v>
      </c>
      <c r="AD288" s="6">
        <f t="shared" si="110"/>
        <v>1</v>
      </c>
      <c r="AE288" s="6">
        <f t="shared" si="111"/>
        <v>1</v>
      </c>
      <c r="AF288" s="6">
        <f t="shared" si="112"/>
        <v>1</v>
      </c>
      <c r="AG288" s="6">
        <f t="shared" si="113"/>
        <v>1</v>
      </c>
      <c r="AH288" s="6">
        <f t="shared" si="114"/>
        <v>0.99999999999999989</v>
      </c>
      <c r="AI288" s="6">
        <f t="shared" si="115"/>
        <v>1</v>
      </c>
      <c r="AJ288" s="6">
        <f t="shared" si="116"/>
        <v>1</v>
      </c>
      <c r="AK288" s="6">
        <f t="shared" si="117"/>
        <v>1</v>
      </c>
      <c r="AL288" s="6">
        <f t="shared" si="118"/>
        <v>1</v>
      </c>
      <c r="AM288" s="6">
        <f t="shared" si="119"/>
        <v>1</v>
      </c>
      <c r="AN288" s="6">
        <f t="shared" si="120"/>
        <v>1</v>
      </c>
      <c r="AO288" s="6">
        <f t="shared" si="121"/>
        <v>1</v>
      </c>
    </row>
    <row r="289" spans="2:41" x14ac:dyDescent="0.25">
      <c r="B289" s="6">
        <f t="shared" si="82"/>
        <v>0.99999999999999989</v>
      </c>
      <c r="C289" s="6">
        <f t="shared" si="83"/>
        <v>1</v>
      </c>
      <c r="D289" s="6">
        <f t="shared" si="84"/>
        <v>1</v>
      </c>
      <c r="E289" s="6">
        <f t="shared" si="85"/>
        <v>1</v>
      </c>
      <c r="F289" s="6">
        <f t="shared" si="86"/>
        <v>1</v>
      </c>
      <c r="G289" s="6">
        <f t="shared" si="87"/>
        <v>1</v>
      </c>
      <c r="H289" s="6">
        <f t="shared" si="88"/>
        <v>1</v>
      </c>
      <c r="I289" s="6">
        <f t="shared" si="89"/>
        <v>1</v>
      </c>
      <c r="J289" s="6">
        <f t="shared" si="90"/>
        <v>1</v>
      </c>
      <c r="K289" s="6">
        <f t="shared" si="91"/>
        <v>1</v>
      </c>
      <c r="L289" s="6">
        <f t="shared" si="92"/>
        <v>1</v>
      </c>
      <c r="M289" s="6">
        <f t="shared" si="93"/>
        <v>1</v>
      </c>
      <c r="N289" s="6">
        <f t="shared" si="94"/>
        <v>1</v>
      </c>
      <c r="O289" s="6">
        <f t="shared" si="95"/>
        <v>1</v>
      </c>
      <c r="P289" s="6">
        <f t="shared" si="96"/>
        <v>0.99999999999999989</v>
      </c>
      <c r="Q289" s="6">
        <f t="shared" si="97"/>
        <v>1</v>
      </c>
      <c r="R289" s="6">
        <f t="shared" si="98"/>
        <v>1</v>
      </c>
      <c r="S289" s="6">
        <f t="shared" si="99"/>
        <v>1</v>
      </c>
      <c r="T289" s="6">
        <f t="shared" si="100"/>
        <v>1</v>
      </c>
      <c r="U289" s="6">
        <f t="shared" si="101"/>
        <v>1</v>
      </c>
      <c r="V289" s="6">
        <f t="shared" si="102"/>
        <v>1</v>
      </c>
      <c r="W289" s="6">
        <f t="shared" si="103"/>
        <v>1</v>
      </c>
      <c r="X289" s="6">
        <f t="shared" si="104"/>
        <v>1</v>
      </c>
      <c r="Y289" s="6">
        <f t="shared" si="105"/>
        <v>1</v>
      </c>
      <c r="Z289" s="6">
        <f t="shared" si="106"/>
        <v>1</v>
      </c>
      <c r="AA289" s="6">
        <f t="shared" si="107"/>
        <v>1</v>
      </c>
      <c r="AB289" s="6">
        <f t="shared" si="108"/>
        <v>1</v>
      </c>
      <c r="AC289" s="6">
        <f t="shared" si="109"/>
        <v>1</v>
      </c>
      <c r="AD289" s="6">
        <f t="shared" si="110"/>
        <v>1</v>
      </c>
      <c r="AE289" s="6">
        <f t="shared" si="111"/>
        <v>1</v>
      </c>
      <c r="AF289" s="6">
        <f t="shared" si="112"/>
        <v>1</v>
      </c>
      <c r="AG289" s="6">
        <f t="shared" si="113"/>
        <v>1</v>
      </c>
      <c r="AH289" s="6">
        <f t="shared" si="114"/>
        <v>0.99999999999999989</v>
      </c>
      <c r="AI289" s="6">
        <f t="shared" si="115"/>
        <v>1</v>
      </c>
      <c r="AJ289" s="6">
        <f t="shared" si="116"/>
        <v>1</v>
      </c>
      <c r="AK289" s="6">
        <f t="shared" si="117"/>
        <v>1</v>
      </c>
      <c r="AL289" s="6">
        <f t="shared" si="118"/>
        <v>1</v>
      </c>
      <c r="AM289" s="6">
        <f t="shared" si="119"/>
        <v>1</v>
      </c>
      <c r="AN289" s="6">
        <f t="shared" si="120"/>
        <v>1</v>
      </c>
      <c r="AO289" s="6">
        <f t="shared" si="121"/>
        <v>1</v>
      </c>
    </row>
    <row r="290" spans="2:41" x14ac:dyDescent="0.25">
      <c r="B290" s="6">
        <f t="shared" si="82"/>
        <v>0.99999999999999989</v>
      </c>
      <c r="C290" s="6">
        <f t="shared" si="83"/>
        <v>1</v>
      </c>
      <c r="D290" s="6">
        <f t="shared" si="84"/>
        <v>1</v>
      </c>
      <c r="E290" s="6">
        <f t="shared" si="85"/>
        <v>1</v>
      </c>
      <c r="F290" s="6">
        <f t="shared" si="86"/>
        <v>1</v>
      </c>
      <c r="G290" s="6">
        <f t="shared" si="87"/>
        <v>1</v>
      </c>
      <c r="H290" s="6">
        <f t="shared" si="88"/>
        <v>1</v>
      </c>
      <c r="I290" s="6">
        <f t="shared" si="89"/>
        <v>1</v>
      </c>
      <c r="J290" s="6">
        <f t="shared" si="90"/>
        <v>1</v>
      </c>
      <c r="K290" s="6">
        <f t="shared" si="91"/>
        <v>1</v>
      </c>
      <c r="L290" s="6">
        <f t="shared" si="92"/>
        <v>1</v>
      </c>
      <c r="M290" s="6">
        <f t="shared" si="93"/>
        <v>1</v>
      </c>
      <c r="N290" s="6">
        <f t="shared" si="94"/>
        <v>1</v>
      </c>
      <c r="O290" s="6">
        <f t="shared" si="95"/>
        <v>1</v>
      </c>
      <c r="P290" s="6">
        <f t="shared" si="96"/>
        <v>0.99999999999999989</v>
      </c>
      <c r="Q290" s="6">
        <f t="shared" si="97"/>
        <v>1</v>
      </c>
      <c r="R290" s="6">
        <f t="shared" si="98"/>
        <v>1</v>
      </c>
      <c r="S290" s="6">
        <f t="shared" si="99"/>
        <v>1</v>
      </c>
      <c r="T290" s="6">
        <f t="shared" si="100"/>
        <v>1</v>
      </c>
      <c r="U290" s="6">
        <f t="shared" si="101"/>
        <v>1</v>
      </c>
      <c r="V290" s="6">
        <f t="shared" si="102"/>
        <v>1</v>
      </c>
      <c r="W290" s="6">
        <f t="shared" si="103"/>
        <v>1</v>
      </c>
      <c r="X290" s="6">
        <f t="shared" si="104"/>
        <v>1</v>
      </c>
      <c r="Y290" s="6">
        <f t="shared" si="105"/>
        <v>1</v>
      </c>
      <c r="Z290" s="6">
        <f t="shared" si="106"/>
        <v>1</v>
      </c>
      <c r="AA290" s="6">
        <f t="shared" si="107"/>
        <v>1</v>
      </c>
      <c r="AB290" s="6">
        <f t="shared" si="108"/>
        <v>1</v>
      </c>
      <c r="AC290" s="6">
        <f t="shared" si="109"/>
        <v>1</v>
      </c>
      <c r="AD290" s="6">
        <f t="shared" si="110"/>
        <v>1</v>
      </c>
      <c r="AE290" s="6">
        <f t="shared" si="111"/>
        <v>1</v>
      </c>
      <c r="AF290" s="6">
        <f t="shared" si="112"/>
        <v>1</v>
      </c>
      <c r="AG290" s="6">
        <f t="shared" si="113"/>
        <v>1</v>
      </c>
      <c r="AH290" s="6">
        <f t="shared" si="114"/>
        <v>0.99999999999999989</v>
      </c>
      <c r="AI290" s="6">
        <f t="shared" si="115"/>
        <v>1</v>
      </c>
      <c r="AJ290" s="6">
        <f t="shared" si="116"/>
        <v>1</v>
      </c>
      <c r="AK290" s="6">
        <f t="shared" si="117"/>
        <v>1</v>
      </c>
      <c r="AL290" s="6">
        <f t="shared" si="118"/>
        <v>1</v>
      </c>
      <c r="AM290" s="6">
        <f t="shared" si="119"/>
        <v>1</v>
      </c>
      <c r="AN290" s="6">
        <f t="shared" si="120"/>
        <v>1</v>
      </c>
      <c r="AO290" s="6">
        <f t="shared" si="121"/>
        <v>1</v>
      </c>
    </row>
    <row r="291" spans="2:41" x14ac:dyDescent="0.25">
      <c r="B291" s="6">
        <f t="shared" si="82"/>
        <v>0.99999999999999989</v>
      </c>
      <c r="C291" s="6">
        <f t="shared" si="83"/>
        <v>1</v>
      </c>
      <c r="D291" s="6">
        <f t="shared" si="84"/>
        <v>1</v>
      </c>
      <c r="E291" s="6">
        <f t="shared" si="85"/>
        <v>1</v>
      </c>
      <c r="F291" s="6">
        <f t="shared" si="86"/>
        <v>1</v>
      </c>
      <c r="G291" s="6">
        <f t="shared" si="87"/>
        <v>1</v>
      </c>
      <c r="H291" s="6">
        <f t="shared" si="88"/>
        <v>1</v>
      </c>
      <c r="I291" s="6">
        <f t="shared" si="89"/>
        <v>1</v>
      </c>
      <c r="J291" s="6">
        <f t="shared" si="90"/>
        <v>1</v>
      </c>
      <c r="K291" s="6">
        <f t="shared" si="91"/>
        <v>1</v>
      </c>
      <c r="L291" s="6">
        <f t="shared" si="92"/>
        <v>1</v>
      </c>
      <c r="M291" s="6">
        <f t="shared" si="93"/>
        <v>1</v>
      </c>
      <c r="N291" s="6">
        <f t="shared" si="94"/>
        <v>1</v>
      </c>
      <c r="O291" s="6">
        <f t="shared" si="95"/>
        <v>1</v>
      </c>
      <c r="P291" s="6">
        <f t="shared" si="96"/>
        <v>0.99999999999999989</v>
      </c>
      <c r="Q291" s="6">
        <f t="shared" si="97"/>
        <v>1</v>
      </c>
      <c r="R291" s="6">
        <f t="shared" si="98"/>
        <v>1</v>
      </c>
      <c r="S291" s="6">
        <f t="shared" si="99"/>
        <v>1</v>
      </c>
      <c r="T291" s="6">
        <f t="shared" si="100"/>
        <v>1</v>
      </c>
      <c r="U291" s="6">
        <f t="shared" si="101"/>
        <v>1</v>
      </c>
      <c r="V291" s="6">
        <f t="shared" si="102"/>
        <v>1</v>
      </c>
      <c r="W291" s="6">
        <f t="shared" si="103"/>
        <v>1</v>
      </c>
      <c r="X291" s="6">
        <f t="shared" si="104"/>
        <v>1</v>
      </c>
      <c r="Y291" s="6">
        <f t="shared" si="105"/>
        <v>1</v>
      </c>
      <c r="Z291" s="6">
        <f t="shared" si="106"/>
        <v>1</v>
      </c>
      <c r="AA291" s="6">
        <f t="shared" si="107"/>
        <v>1</v>
      </c>
      <c r="AB291" s="6">
        <f t="shared" si="108"/>
        <v>1</v>
      </c>
      <c r="AC291" s="6">
        <f t="shared" si="109"/>
        <v>1</v>
      </c>
      <c r="AD291" s="6">
        <f t="shared" si="110"/>
        <v>1</v>
      </c>
      <c r="AE291" s="6">
        <f t="shared" si="111"/>
        <v>1</v>
      </c>
      <c r="AF291" s="6">
        <f t="shared" si="112"/>
        <v>1</v>
      </c>
      <c r="AG291" s="6">
        <f t="shared" si="113"/>
        <v>1</v>
      </c>
      <c r="AH291" s="6">
        <f t="shared" si="114"/>
        <v>0.99999999999999989</v>
      </c>
      <c r="AI291" s="6">
        <f t="shared" si="115"/>
        <v>1</v>
      </c>
      <c r="AJ291" s="6">
        <f t="shared" si="116"/>
        <v>1</v>
      </c>
      <c r="AK291" s="6">
        <f t="shared" si="117"/>
        <v>1</v>
      </c>
      <c r="AL291" s="6">
        <f t="shared" si="118"/>
        <v>1</v>
      </c>
      <c r="AM291" s="6">
        <f t="shared" si="119"/>
        <v>1</v>
      </c>
      <c r="AN291" s="6">
        <f t="shared" si="120"/>
        <v>1</v>
      </c>
      <c r="AO291" s="6">
        <f t="shared" si="121"/>
        <v>1</v>
      </c>
    </row>
    <row r="292" spans="2:41" x14ac:dyDescent="0.25">
      <c r="B292" s="6">
        <f t="shared" si="82"/>
        <v>0.99999999999999989</v>
      </c>
      <c r="C292" s="6">
        <f t="shared" si="83"/>
        <v>1</v>
      </c>
      <c r="D292" s="6">
        <f t="shared" si="84"/>
        <v>1</v>
      </c>
      <c r="E292" s="6">
        <f t="shared" si="85"/>
        <v>1</v>
      </c>
      <c r="F292" s="6">
        <f t="shared" si="86"/>
        <v>1</v>
      </c>
      <c r="G292" s="6">
        <f t="shared" si="87"/>
        <v>1</v>
      </c>
      <c r="H292" s="6">
        <f t="shared" si="88"/>
        <v>1</v>
      </c>
      <c r="I292" s="6">
        <f t="shared" si="89"/>
        <v>1</v>
      </c>
      <c r="J292" s="6">
        <f t="shared" si="90"/>
        <v>1</v>
      </c>
      <c r="K292" s="6">
        <f t="shared" si="91"/>
        <v>1</v>
      </c>
      <c r="L292" s="6">
        <f t="shared" si="92"/>
        <v>1</v>
      </c>
      <c r="M292" s="6">
        <f t="shared" si="93"/>
        <v>1</v>
      </c>
      <c r="N292" s="6">
        <f t="shared" si="94"/>
        <v>1</v>
      </c>
      <c r="O292" s="6">
        <f t="shared" si="95"/>
        <v>1</v>
      </c>
      <c r="P292" s="6">
        <f t="shared" si="96"/>
        <v>0.99999999999999989</v>
      </c>
      <c r="Q292" s="6">
        <f t="shared" si="97"/>
        <v>1</v>
      </c>
      <c r="R292" s="6">
        <f t="shared" si="98"/>
        <v>1</v>
      </c>
      <c r="S292" s="6">
        <f t="shared" si="99"/>
        <v>1</v>
      </c>
      <c r="T292" s="6">
        <f t="shared" si="100"/>
        <v>1</v>
      </c>
      <c r="U292" s="6">
        <f t="shared" si="101"/>
        <v>1</v>
      </c>
      <c r="V292" s="6">
        <f t="shared" si="102"/>
        <v>1</v>
      </c>
      <c r="W292" s="6">
        <f t="shared" si="103"/>
        <v>1</v>
      </c>
      <c r="X292" s="6">
        <f t="shared" si="104"/>
        <v>1</v>
      </c>
      <c r="Y292" s="6">
        <f t="shared" si="105"/>
        <v>1</v>
      </c>
      <c r="Z292" s="6">
        <f t="shared" si="106"/>
        <v>1</v>
      </c>
      <c r="AA292" s="6">
        <f t="shared" si="107"/>
        <v>1</v>
      </c>
      <c r="AB292" s="6">
        <f t="shared" si="108"/>
        <v>1</v>
      </c>
      <c r="AC292" s="6">
        <f t="shared" si="109"/>
        <v>1</v>
      </c>
      <c r="AD292" s="6">
        <f t="shared" si="110"/>
        <v>1</v>
      </c>
      <c r="AE292" s="6">
        <f t="shared" si="111"/>
        <v>1</v>
      </c>
      <c r="AF292" s="6">
        <f t="shared" si="112"/>
        <v>1</v>
      </c>
      <c r="AG292" s="6">
        <f t="shared" si="113"/>
        <v>1</v>
      </c>
      <c r="AH292" s="6">
        <f t="shared" si="114"/>
        <v>0.99999999999999989</v>
      </c>
      <c r="AI292" s="6">
        <f t="shared" si="115"/>
        <v>1</v>
      </c>
      <c r="AJ292" s="6">
        <f t="shared" si="116"/>
        <v>1</v>
      </c>
      <c r="AK292" s="6">
        <f t="shared" si="117"/>
        <v>1</v>
      </c>
      <c r="AL292" s="6">
        <f t="shared" si="118"/>
        <v>1</v>
      </c>
      <c r="AM292" s="6">
        <f t="shared" si="119"/>
        <v>1</v>
      </c>
      <c r="AN292" s="6">
        <f t="shared" si="120"/>
        <v>1</v>
      </c>
      <c r="AO292" s="6">
        <f t="shared" si="121"/>
        <v>1</v>
      </c>
    </row>
    <row r="293" spans="2:41" x14ac:dyDescent="0.25">
      <c r="B293" s="6">
        <f t="shared" si="82"/>
        <v>0.99999999999999989</v>
      </c>
      <c r="C293" s="6">
        <f t="shared" si="83"/>
        <v>1</v>
      </c>
      <c r="D293" s="6">
        <f t="shared" si="84"/>
        <v>1</v>
      </c>
      <c r="E293" s="6">
        <f t="shared" si="85"/>
        <v>1</v>
      </c>
      <c r="F293" s="6">
        <f t="shared" si="86"/>
        <v>1</v>
      </c>
      <c r="G293" s="6">
        <f t="shared" si="87"/>
        <v>1</v>
      </c>
      <c r="H293" s="6">
        <f t="shared" si="88"/>
        <v>1</v>
      </c>
      <c r="I293" s="6">
        <f t="shared" si="89"/>
        <v>1</v>
      </c>
      <c r="J293" s="6">
        <f t="shared" si="90"/>
        <v>1</v>
      </c>
      <c r="K293" s="6">
        <f t="shared" si="91"/>
        <v>1</v>
      </c>
      <c r="L293" s="6">
        <f t="shared" si="92"/>
        <v>1</v>
      </c>
      <c r="M293" s="6">
        <f t="shared" si="93"/>
        <v>1</v>
      </c>
      <c r="N293" s="6">
        <f t="shared" si="94"/>
        <v>1</v>
      </c>
      <c r="O293" s="6">
        <f t="shared" si="95"/>
        <v>1</v>
      </c>
      <c r="P293" s="6">
        <f t="shared" si="96"/>
        <v>0.99999999999999989</v>
      </c>
      <c r="Q293" s="6">
        <f t="shared" si="97"/>
        <v>1</v>
      </c>
      <c r="R293" s="6">
        <f t="shared" si="98"/>
        <v>1</v>
      </c>
      <c r="S293" s="6">
        <f t="shared" si="99"/>
        <v>1</v>
      </c>
      <c r="T293" s="6">
        <f t="shared" si="100"/>
        <v>1</v>
      </c>
      <c r="U293" s="6">
        <f t="shared" si="101"/>
        <v>1</v>
      </c>
      <c r="V293" s="6">
        <f t="shared" si="102"/>
        <v>1</v>
      </c>
      <c r="W293" s="6">
        <f t="shared" si="103"/>
        <v>1</v>
      </c>
      <c r="X293" s="6">
        <f t="shared" si="104"/>
        <v>1</v>
      </c>
      <c r="Y293" s="6">
        <f t="shared" si="105"/>
        <v>1</v>
      </c>
      <c r="Z293" s="6">
        <f t="shared" si="106"/>
        <v>1</v>
      </c>
      <c r="AA293" s="6">
        <f t="shared" si="107"/>
        <v>1</v>
      </c>
      <c r="AB293" s="6">
        <f t="shared" si="108"/>
        <v>1</v>
      </c>
      <c r="AC293" s="6">
        <f t="shared" si="109"/>
        <v>1</v>
      </c>
      <c r="AD293" s="6">
        <f t="shared" si="110"/>
        <v>1</v>
      </c>
      <c r="AE293" s="6">
        <f t="shared" si="111"/>
        <v>1</v>
      </c>
      <c r="AF293" s="6">
        <f t="shared" si="112"/>
        <v>1</v>
      </c>
      <c r="AG293" s="6">
        <f t="shared" si="113"/>
        <v>1</v>
      </c>
      <c r="AH293" s="6">
        <f t="shared" si="114"/>
        <v>0.99999999999999989</v>
      </c>
      <c r="AI293" s="6">
        <f t="shared" si="115"/>
        <v>1</v>
      </c>
      <c r="AJ293" s="6">
        <f t="shared" si="116"/>
        <v>1</v>
      </c>
      <c r="AK293" s="6">
        <f t="shared" si="117"/>
        <v>1</v>
      </c>
      <c r="AL293" s="6">
        <f t="shared" si="118"/>
        <v>1</v>
      </c>
      <c r="AM293" s="6">
        <f t="shared" si="119"/>
        <v>1</v>
      </c>
      <c r="AN293" s="6">
        <f t="shared" si="120"/>
        <v>1</v>
      </c>
      <c r="AO293" s="6">
        <f t="shared" si="121"/>
        <v>1</v>
      </c>
    </row>
    <row r="294" spans="2:41" x14ac:dyDescent="0.25">
      <c r="B294" s="6">
        <f t="shared" si="82"/>
        <v>0.99999999999999989</v>
      </c>
      <c r="C294" s="6">
        <f t="shared" si="83"/>
        <v>1</v>
      </c>
      <c r="D294" s="6">
        <f t="shared" si="84"/>
        <v>1</v>
      </c>
      <c r="E294" s="6">
        <f t="shared" si="85"/>
        <v>1</v>
      </c>
      <c r="F294" s="6">
        <f t="shared" si="86"/>
        <v>1</v>
      </c>
      <c r="G294" s="6">
        <f t="shared" si="87"/>
        <v>1</v>
      </c>
      <c r="H294" s="6">
        <f t="shared" si="88"/>
        <v>1</v>
      </c>
      <c r="I294" s="6">
        <f t="shared" si="89"/>
        <v>1</v>
      </c>
      <c r="J294" s="6">
        <f t="shared" si="90"/>
        <v>1</v>
      </c>
      <c r="K294" s="6">
        <f t="shared" si="91"/>
        <v>1</v>
      </c>
      <c r="L294" s="6">
        <f t="shared" si="92"/>
        <v>1</v>
      </c>
      <c r="M294" s="6">
        <f t="shared" si="93"/>
        <v>1</v>
      </c>
      <c r="N294" s="6">
        <f t="shared" si="94"/>
        <v>1</v>
      </c>
      <c r="O294" s="6">
        <f t="shared" si="95"/>
        <v>1</v>
      </c>
      <c r="P294" s="6">
        <f t="shared" si="96"/>
        <v>0.99999999999999989</v>
      </c>
      <c r="Q294" s="6">
        <f t="shared" si="97"/>
        <v>1</v>
      </c>
      <c r="R294" s="6">
        <f t="shared" si="98"/>
        <v>1</v>
      </c>
      <c r="S294" s="6">
        <f t="shared" si="99"/>
        <v>1</v>
      </c>
      <c r="T294" s="6">
        <f t="shared" si="100"/>
        <v>1</v>
      </c>
      <c r="U294" s="6">
        <f t="shared" si="101"/>
        <v>1</v>
      </c>
      <c r="V294" s="6">
        <f t="shared" si="102"/>
        <v>1</v>
      </c>
      <c r="W294" s="6">
        <f t="shared" si="103"/>
        <v>1</v>
      </c>
      <c r="X294" s="6">
        <f t="shared" si="104"/>
        <v>1</v>
      </c>
      <c r="Y294" s="6">
        <f t="shared" si="105"/>
        <v>1</v>
      </c>
      <c r="Z294" s="6">
        <f t="shared" si="106"/>
        <v>1</v>
      </c>
      <c r="AA294" s="6">
        <f t="shared" si="107"/>
        <v>1</v>
      </c>
      <c r="AB294" s="6">
        <f t="shared" si="108"/>
        <v>1</v>
      </c>
      <c r="AC294" s="6">
        <f t="shared" si="109"/>
        <v>1</v>
      </c>
      <c r="AD294" s="6">
        <f t="shared" si="110"/>
        <v>1</v>
      </c>
      <c r="AE294" s="6">
        <f t="shared" si="111"/>
        <v>1</v>
      </c>
      <c r="AF294" s="6">
        <f t="shared" si="112"/>
        <v>1</v>
      </c>
      <c r="AG294" s="6">
        <f t="shared" si="113"/>
        <v>1</v>
      </c>
      <c r="AH294" s="6">
        <f t="shared" si="114"/>
        <v>0.99999999999999989</v>
      </c>
      <c r="AI294" s="6">
        <f t="shared" si="115"/>
        <v>1</v>
      </c>
      <c r="AJ294" s="6">
        <f t="shared" si="116"/>
        <v>1</v>
      </c>
      <c r="AK294" s="6">
        <f t="shared" si="117"/>
        <v>1</v>
      </c>
      <c r="AL294" s="6">
        <f t="shared" si="118"/>
        <v>1</v>
      </c>
      <c r="AM294" s="6">
        <f t="shared" si="119"/>
        <v>1</v>
      </c>
      <c r="AN294" s="6">
        <f t="shared" si="120"/>
        <v>1</v>
      </c>
      <c r="AO294" s="6">
        <f t="shared" si="121"/>
        <v>1</v>
      </c>
    </row>
    <row r="295" spans="2:41" x14ac:dyDescent="0.25">
      <c r="B295" s="6">
        <f t="shared" si="82"/>
        <v>0.99999999999999989</v>
      </c>
      <c r="C295" s="6">
        <f t="shared" si="83"/>
        <v>1</v>
      </c>
      <c r="D295" s="6">
        <f t="shared" si="84"/>
        <v>1</v>
      </c>
      <c r="E295" s="6">
        <f t="shared" si="85"/>
        <v>1</v>
      </c>
      <c r="F295" s="6">
        <f t="shared" si="86"/>
        <v>1</v>
      </c>
      <c r="G295" s="6">
        <f t="shared" si="87"/>
        <v>1</v>
      </c>
      <c r="H295" s="6">
        <f t="shared" si="88"/>
        <v>1</v>
      </c>
      <c r="I295" s="6">
        <f t="shared" si="89"/>
        <v>1</v>
      </c>
      <c r="J295" s="6">
        <f t="shared" si="90"/>
        <v>1</v>
      </c>
      <c r="K295" s="6">
        <f t="shared" si="91"/>
        <v>1</v>
      </c>
      <c r="L295" s="6">
        <f t="shared" si="92"/>
        <v>1</v>
      </c>
      <c r="M295" s="6">
        <f t="shared" si="93"/>
        <v>1</v>
      </c>
      <c r="N295" s="6">
        <f t="shared" si="94"/>
        <v>1</v>
      </c>
      <c r="O295" s="6">
        <f t="shared" si="95"/>
        <v>1</v>
      </c>
      <c r="P295" s="6">
        <f t="shared" si="96"/>
        <v>0.99999999999999989</v>
      </c>
      <c r="Q295" s="6">
        <f t="shared" si="97"/>
        <v>1</v>
      </c>
      <c r="R295" s="6">
        <f t="shared" si="98"/>
        <v>1</v>
      </c>
      <c r="S295" s="6">
        <f t="shared" si="99"/>
        <v>1</v>
      </c>
      <c r="T295" s="6">
        <f t="shared" si="100"/>
        <v>1</v>
      </c>
      <c r="U295" s="6">
        <f t="shared" si="101"/>
        <v>1</v>
      </c>
      <c r="V295" s="6">
        <f t="shared" si="102"/>
        <v>1</v>
      </c>
      <c r="W295" s="6">
        <f t="shared" si="103"/>
        <v>1</v>
      </c>
      <c r="X295" s="6">
        <f t="shared" si="104"/>
        <v>1</v>
      </c>
      <c r="Y295" s="6">
        <f t="shared" si="105"/>
        <v>1</v>
      </c>
      <c r="Z295" s="6">
        <f t="shared" si="106"/>
        <v>1</v>
      </c>
      <c r="AA295" s="6">
        <f t="shared" si="107"/>
        <v>1</v>
      </c>
      <c r="AB295" s="6">
        <f t="shared" si="108"/>
        <v>1</v>
      </c>
      <c r="AC295" s="6">
        <f t="shared" si="109"/>
        <v>1</v>
      </c>
      <c r="AD295" s="6">
        <f t="shared" si="110"/>
        <v>1</v>
      </c>
      <c r="AE295" s="6">
        <f t="shared" si="111"/>
        <v>1</v>
      </c>
      <c r="AF295" s="6">
        <f t="shared" si="112"/>
        <v>1</v>
      </c>
      <c r="AG295" s="6">
        <f t="shared" si="113"/>
        <v>1</v>
      </c>
      <c r="AH295" s="6">
        <f t="shared" si="114"/>
        <v>0.99999999999999989</v>
      </c>
      <c r="AI295" s="6">
        <f t="shared" si="115"/>
        <v>1</v>
      </c>
      <c r="AJ295" s="6">
        <f t="shared" si="116"/>
        <v>1</v>
      </c>
      <c r="AK295" s="6">
        <f t="shared" si="117"/>
        <v>1</v>
      </c>
      <c r="AL295" s="6">
        <f t="shared" si="118"/>
        <v>1</v>
      </c>
      <c r="AM295" s="6">
        <f t="shared" si="119"/>
        <v>1</v>
      </c>
      <c r="AN295" s="6">
        <f t="shared" si="120"/>
        <v>1</v>
      </c>
      <c r="AO295" s="6">
        <f t="shared" si="121"/>
        <v>1</v>
      </c>
    </row>
    <row r="296" spans="2:41" x14ac:dyDescent="0.25">
      <c r="B296" s="6">
        <f t="shared" si="82"/>
        <v>0.99999999999999989</v>
      </c>
      <c r="C296" s="6">
        <f t="shared" si="83"/>
        <v>1</v>
      </c>
      <c r="D296" s="6">
        <f t="shared" si="84"/>
        <v>1</v>
      </c>
      <c r="E296" s="6">
        <f t="shared" si="85"/>
        <v>1</v>
      </c>
      <c r="F296" s="6">
        <f t="shared" si="86"/>
        <v>1</v>
      </c>
      <c r="G296" s="6">
        <f t="shared" si="87"/>
        <v>1</v>
      </c>
      <c r="H296" s="6">
        <f t="shared" si="88"/>
        <v>1</v>
      </c>
      <c r="I296" s="6">
        <f t="shared" si="89"/>
        <v>1</v>
      </c>
      <c r="J296" s="6">
        <f t="shared" si="90"/>
        <v>1</v>
      </c>
      <c r="K296" s="6">
        <f t="shared" si="91"/>
        <v>1</v>
      </c>
      <c r="L296" s="6">
        <f t="shared" si="92"/>
        <v>1</v>
      </c>
      <c r="M296" s="6">
        <f t="shared" si="93"/>
        <v>1</v>
      </c>
      <c r="N296" s="6">
        <f t="shared" si="94"/>
        <v>1</v>
      </c>
      <c r="O296" s="6">
        <f t="shared" si="95"/>
        <v>1</v>
      </c>
      <c r="P296" s="6">
        <f t="shared" si="96"/>
        <v>0.99999999999999989</v>
      </c>
      <c r="Q296" s="6">
        <f t="shared" si="97"/>
        <v>1</v>
      </c>
      <c r="R296" s="6">
        <f t="shared" si="98"/>
        <v>1</v>
      </c>
      <c r="S296" s="6">
        <f t="shared" si="99"/>
        <v>1</v>
      </c>
      <c r="T296" s="6">
        <f t="shared" si="100"/>
        <v>1</v>
      </c>
      <c r="U296" s="6">
        <f t="shared" si="101"/>
        <v>1</v>
      </c>
      <c r="V296" s="6">
        <f t="shared" si="102"/>
        <v>1</v>
      </c>
      <c r="W296" s="6">
        <f t="shared" si="103"/>
        <v>1</v>
      </c>
      <c r="X296" s="6">
        <f t="shared" si="104"/>
        <v>1</v>
      </c>
      <c r="Y296" s="6">
        <f t="shared" si="105"/>
        <v>1</v>
      </c>
      <c r="Z296" s="6">
        <f t="shared" si="106"/>
        <v>1</v>
      </c>
      <c r="AA296" s="6">
        <f t="shared" si="107"/>
        <v>1</v>
      </c>
      <c r="AB296" s="6">
        <f t="shared" si="108"/>
        <v>1</v>
      </c>
      <c r="AC296" s="6">
        <f t="shared" si="109"/>
        <v>1</v>
      </c>
      <c r="AD296" s="6">
        <f t="shared" si="110"/>
        <v>1</v>
      </c>
      <c r="AE296" s="6">
        <f t="shared" si="111"/>
        <v>1</v>
      </c>
      <c r="AF296" s="6">
        <f t="shared" si="112"/>
        <v>1</v>
      </c>
      <c r="AG296" s="6">
        <f t="shared" si="113"/>
        <v>1</v>
      </c>
      <c r="AH296" s="6">
        <f t="shared" si="114"/>
        <v>0.99999999999999989</v>
      </c>
      <c r="AI296" s="6">
        <f t="shared" si="115"/>
        <v>1</v>
      </c>
      <c r="AJ296" s="6">
        <f t="shared" si="116"/>
        <v>1</v>
      </c>
      <c r="AK296" s="6">
        <f t="shared" si="117"/>
        <v>1</v>
      </c>
      <c r="AL296" s="6">
        <f t="shared" si="118"/>
        <v>1</v>
      </c>
      <c r="AM296" s="6">
        <f t="shared" si="119"/>
        <v>1</v>
      </c>
      <c r="AN296" s="6">
        <f t="shared" si="120"/>
        <v>1</v>
      </c>
      <c r="AO296" s="6">
        <f t="shared" si="121"/>
        <v>1</v>
      </c>
    </row>
    <row r="297" spans="2:41" x14ac:dyDescent="0.25">
      <c r="B297" s="6">
        <f t="shared" si="82"/>
        <v>0.99999999999999989</v>
      </c>
      <c r="C297" s="6">
        <f t="shared" si="83"/>
        <v>1</v>
      </c>
      <c r="D297" s="6">
        <f t="shared" si="84"/>
        <v>1</v>
      </c>
      <c r="E297" s="6">
        <f t="shared" si="85"/>
        <v>1</v>
      </c>
      <c r="F297" s="6">
        <f t="shared" si="86"/>
        <v>1</v>
      </c>
      <c r="G297" s="6">
        <f t="shared" si="87"/>
        <v>1</v>
      </c>
      <c r="H297" s="6">
        <f t="shared" si="88"/>
        <v>1</v>
      </c>
      <c r="I297" s="6">
        <f t="shared" si="89"/>
        <v>1</v>
      </c>
      <c r="J297" s="6">
        <f t="shared" si="90"/>
        <v>1</v>
      </c>
      <c r="K297" s="6">
        <f t="shared" si="91"/>
        <v>1</v>
      </c>
      <c r="L297" s="6">
        <f t="shared" si="92"/>
        <v>1</v>
      </c>
      <c r="M297" s="6">
        <f t="shared" si="93"/>
        <v>1</v>
      </c>
      <c r="N297" s="6">
        <f t="shared" si="94"/>
        <v>1</v>
      </c>
      <c r="O297" s="6">
        <f t="shared" si="95"/>
        <v>1</v>
      </c>
      <c r="P297" s="6">
        <f t="shared" si="96"/>
        <v>0.99999999999999989</v>
      </c>
      <c r="Q297" s="6">
        <f t="shared" si="97"/>
        <v>1</v>
      </c>
      <c r="R297" s="6">
        <f t="shared" si="98"/>
        <v>1</v>
      </c>
      <c r="S297" s="6">
        <f t="shared" si="99"/>
        <v>1</v>
      </c>
      <c r="T297" s="6">
        <f t="shared" si="100"/>
        <v>1</v>
      </c>
      <c r="U297" s="6">
        <f t="shared" si="101"/>
        <v>1</v>
      </c>
      <c r="V297" s="6">
        <f t="shared" si="102"/>
        <v>1</v>
      </c>
      <c r="W297" s="6">
        <f t="shared" si="103"/>
        <v>1</v>
      </c>
      <c r="X297" s="6">
        <f t="shared" si="104"/>
        <v>1</v>
      </c>
      <c r="Y297" s="6">
        <f t="shared" si="105"/>
        <v>1</v>
      </c>
      <c r="Z297" s="6">
        <f t="shared" si="106"/>
        <v>1</v>
      </c>
      <c r="AA297" s="6">
        <f t="shared" si="107"/>
        <v>1</v>
      </c>
      <c r="AB297" s="6">
        <f t="shared" si="108"/>
        <v>1</v>
      </c>
      <c r="AC297" s="6">
        <f t="shared" si="109"/>
        <v>1</v>
      </c>
      <c r="AD297" s="6">
        <f t="shared" si="110"/>
        <v>1</v>
      </c>
      <c r="AE297" s="6">
        <f t="shared" si="111"/>
        <v>1</v>
      </c>
      <c r="AF297" s="6">
        <f t="shared" si="112"/>
        <v>1</v>
      </c>
      <c r="AG297" s="6">
        <f t="shared" si="113"/>
        <v>1</v>
      </c>
      <c r="AH297" s="6">
        <f t="shared" si="114"/>
        <v>0.99999999999999989</v>
      </c>
      <c r="AI297" s="6">
        <f t="shared" si="115"/>
        <v>1</v>
      </c>
      <c r="AJ297" s="6">
        <f t="shared" si="116"/>
        <v>1</v>
      </c>
      <c r="AK297" s="6">
        <f t="shared" si="117"/>
        <v>1</v>
      </c>
      <c r="AL297" s="6">
        <f t="shared" si="118"/>
        <v>1</v>
      </c>
      <c r="AM297" s="6">
        <f t="shared" si="119"/>
        <v>1</v>
      </c>
      <c r="AN297" s="6">
        <f t="shared" si="120"/>
        <v>1</v>
      </c>
      <c r="AO297" s="6">
        <f t="shared" si="121"/>
        <v>1</v>
      </c>
    </row>
    <row r="298" spans="2:41" x14ac:dyDescent="0.25">
      <c r="B298" s="6">
        <f t="shared" si="82"/>
        <v>0.99999999999999989</v>
      </c>
      <c r="C298" s="6">
        <f t="shared" si="83"/>
        <v>1</v>
      </c>
      <c r="D298" s="6">
        <f t="shared" si="84"/>
        <v>1</v>
      </c>
      <c r="E298" s="6">
        <f t="shared" si="85"/>
        <v>1</v>
      </c>
      <c r="F298" s="6">
        <f t="shared" si="86"/>
        <v>1</v>
      </c>
      <c r="G298" s="6">
        <f t="shared" si="87"/>
        <v>1</v>
      </c>
      <c r="H298" s="6">
        <f t="shared" si="88"/>
        <v>1</v>
      </c>
      <c r="I298" s="6">
        <f t="shared" si="89"/>
        <v>1</v>
      </c>
      <c r="J298" s="6">
        <f t="shared" si="90"/>
        <v>1</v>
      </c>
      <c r="K298" s="6">
        <f t="shared" si="91"/>
        <v>1</v>
      </c>
      <c r="L298" s="6">
        <f t="shared" si="92"/>
        <v>1</v>
      </c>
      <c r="M298" s="6">
        <f t="shared" si="93"/>
        <v>1</v>
      </c>
      <c r="N298" s="6">
        <f t="shared" si="94"/>
        <v>1</v>
      </c>
      <c r="O298" s="6">
        <f t="shared" si="95"/>
        <v>1</v>
      </c>
      <c r="P298" s="6">
        <f t="shared" si="96"/>
        <v>0.99999999999999989</v>
      </c>
      <c r="Q298" s="6">
        <f t="shared" si="97"/>
        <v>1</v>
      </c>
      <c r="R298" s="6">
        <f t="shared" si="98"/>
        <v>1</v>
      </c>
      <c r="S298" s="6">
        <f t="shared" si="99"/>
        <v>1</v>
      </c>
      <c r="T298" s="6">
        <f t="shared" si="100"/>
        <v>1</v>
      </c>
      <c r="U298" s="6">
        <f t="shared" si="101"/>
        <v>1</v>
      </c>
      <c r="V298" s="6">
        <f t="shared" si="102"/>
        <v>1</v>
      </c>
      <c r="W298" s="6">
        <f t="shared" si="103"/>
        <v>1</v>
      </c>
      <c r="X298" s="6">
        <f t="shared" si="104"/>
        <v>1</v>
      </c>
      <c r="Y298" s="6">
        <f t="shared" si="105"/>
        <v>1</v>
      </c>
      <c r="Z298" s="6">
        <f t="shared" si="106"/>
        <v>1</v>
      </c>
      <c r="AA298" s="6">
        <f t="shared" si="107"/>
        <v>1</v>
      </c>
      <c r="AB298" s="6">
        <f t="shared" si="108"/>
        <v>1</v>
      </c>
      <c r="AC298" s="6">
        <f t="shared" si="109"/>
        <v>1</v>
      </c>
      <c r="AD298" s="6">
        <f t="shared" si="110"/>
        <v>1</v>
      </c>
      <c r="AE298" s="6">
        <f t="shared" si="111"/>
        <v>1</v>
      </c>
      <c r="AF298" s="6">
        <f t="shared" si="112"/>
        <v>1</v>
      </c>
      <c r="AG298" s="6">
        <f t="shared" si="113"/>
        <v>1</v>
      </c>
      <c r="AH298" s="6">
        <f t="shared" si="114"/>
        <v>0.99999999999999989</v>
      </c>
      <c r="AI298" s="6">
        <f t="shared" si="115"/>
        <v>1</v>
      </c>
      <c r="AJ298" s="6">
        <f t="shared" si="116"/>
        <v>1</v>
      </c>
      <c r="AK298" s="6">
        <f t="shared" si="117"/>
        <v>1</v>
      </c>
      <c r="AL298" s="6">
        <f t="shared" si="118"/>
        <v>1</v>
      </c>
      <c r="AM298" s="6">
        <f t="shared" si="119"/>
        <v>1</v>
      </c>
      <c r="AN298" s="6">
        <f t="shared" si="120"/>
        <v>1</v>
      </c>
      <c r="AO298" s="6">
        <f t="shared" si="121"/>
        <v>1</v>
      </c>
    </row>
    <row r="299" spans="2:41" x14ac:dyDescent="0.25">
      <c r="B299" s="6">
        <f t="shared" si="82"/>
        <v>0.99999999999999989</v>
      </c>
      <c r="C299" s="6">
        <f t="shared" si="83"/>
        <v>1</v>
      </c>
      <c r="D299" s="6">
        <f t="shared" si="84"/>
        <v>1</v>
      </c>
      <c r="E299" s="6">
        <f t="shared" si="85"/>
        <v>1</v>
      </c>
      <c r="F299" s="6">
        <f t="shared" si="86"/>
        <v>1</v>
      </c>
      <c r="G299" s="6">
        <f t="shared" si="87"/>
        <v>1</v>
      </c>
      <c r="H299" s="6">
        <f t="shared" si="88"/>
        <v>1</v>
      </c>
      <c r="I299" s="6">
        <f t="shared" si="89"/>
        <v>1</v>
      </c>
      <c r="J299" s="6">
        <f t="shared" si="90"/>
        <v>1</v>
      </c>
      <c r="K299" s="6">
        <f t="shared" si="91"/>
        <v>1</v>
      </c>
      <c r="L299" s="6">
        <f t="shared" si="92"/>
        <v>1</v>
      </c>
      <c r="M299" s="6">
        <f t="shared" si="93"/>
        <v>1</v>
      </c>
      <c r="N299" s="6">
        <f t="shared" si="94"/>
        <v>1</v>
      </c>
      <c r="O299" s="6">
        <f t="shared" si="95"/>
        <v>1</v>
      </c>
      <c r="P299" s="6">
        <f t="shared" si="96"/>
        <v>0.99999999999999989</v>
      </c>
      <c r="Q299" s="6">
        <f t="shared" si="97"/>
        <v>1</v>
      </c>
      <c r="R299" s="6">
        <f t="shared" si="98"/>
        <v>1</v>
      </c>
      <c r="S299" s="6">
        <f t="shared" si="99"/>
        <v>1</v>
      </c>
      <c r="T299" s="6">
        <f t="shared" si="100"/>
        <v>1</v>
      </c>
      <c r="U299" s="6">
        <f t="shared" si="101"/>
        <v>1</v>
      </c>
      <c r="V299" s="6">
        <f t="shared" si="102"/>
        <v>1</v>
      </c>
      <c r="W299" s="6">
        <f t="shared" si="103"/>
        <v>1</v>
      </c>
      <c r="X299" s="6">
        <f t="shared" si="104"/>
        <v>1</v>
      </c>
      <c r="Y299" s="6">
        <f t="shared" si="105"/>
        <v>1</v>
      </c>
      <c r="Z299" s="6">
        <f t="shared" si="106"/>
        <v>1</v>
      </c>
      <c r="AA299" s="6">
        <f t="shared" si="107"/>
        <v>1</v>
      </c>
      <c r="AB299" s="6">
        <f t="shared" si="108"/>
        <v>1</v>
      </c>
      <c r="AC299" s="6">
        <f t="shared" si="109"/>
        <v>1</v>
      </c>
      <c r="AD299" s="6">
        <f t="shared" si="110"/>
        <v>1</v>
      </c>
      <c r="AE299" s="6">
        <f t="shared" si="111"/>
        <v>1</v>
      </c>
      <c r="AF299" s="6">
        <f t="shared" si="112"/>
        <v>1</v>
      </c>
      <c r="AG299" s="6">
        <f t="shared" si="113"/>
        <v>1</v>
      </c>
      <c r="AH299" s="6">
        <f t="shared" si="114"/>
        <v>0.99999999999999989</v>
      </c>
      <c r="AI299" s="6">
        <f t="shared" si="115"/>
        <v>1</v>
      </c>
      <c r="AJ299" s="6">
        <f t="shared" si="116"/>
        <v>1</v>
      </c>
      <c r="AK299" s="6">
        <f t="shared" si="117"/>
        <v>1</v>
      </c>
      <c r="AL299" s="6">
        <f t="shared" si="118"/>
        <v>1</v>
      </c>
      <c r="AM299" s="6">
        <f t="shared" si="119"/>
        <v>1</v>
      </c>
      <c r="AN299" s="6">
        <f t="shared" si="120"/>
        <v>1</v>
      </c>
      <c r="AO299" s="6">
        <f t="shared" si="121"/>
        <v>1</v>
      </c>
    </row>
    <row r="300" spans="2:41" x14ac:dyDescent="0.25">
      <c r="B300" s="6">
        <f t="shared" si="82"/>
        <v>0.99999999999999989</v>
      </c>
      <c r="C300" s="6">
        <f t="shared" si="83"/>
        <v>1</v>
      </c>
      <c r="D300" s="6">
        <f t="shared" si="84"/>
        <v>1</v>
      </c>
      <c r="E300" s="6">
        <f t="shared" si="85"/>
        <v>1</v>
      </c>
      <c r="F300" s="6">
        <f t="shared" si="86"/>
        <v>1</v>
      </c>
      <c r="G300" s="6">
        <f t="shared" si="87"/>
        <v>1</v>
      </c>
      <c r="H300" s="6">
        <f t="shared" si="88"/>
        <v>1</v>
      </c>
      <c r="I300" s="6">
        <f t="shared" si="89"/>
        <v>1</v>
      </c>
      <c r="J300" s="6">
        <f t="shared" si="90"/>
        <v>1</v>
      </c>
      <c r="K300" s="6">
        <f t="shared" si="91"/>
        <v>1</v>
      </c>
      <c r="L300" s="6">
        <f t="shared" si="92"/>
        <v>1</v>
      </c>
      <c r="M300" s="6">
        <f t="shared" si="93"/>
        <v>1</v>
      </c>
      <c r="N300" s="6">
        <f t="shared" si="94"/>
        <v>1</v>
      </c>
      <c r="O300" s="6">
        <f t="shared" si="95"/>
        <v>1</v>
      </c>
      <c r="P300" s="6">
        <f t="shared" si="96"/>
        <v>0.99999999999999989</v>
      </c>
      <c r="Q300" s="6">
        <f t="shared" si="97"/>
        <v>1</v>
      </c>
      <c r="R300" s="6">
        <f t="shared" si="98"/>
        <v>1</v>
      </c>
      <c r="S300" s="6">
        <f t="shared" si="99"/>
        <v>1</v>
      </c>
      <c r="T300" s="6">
        <f t="shared" si="100"/>
        <v>1</v>
      </c>
      <c r="U300" s="6">
        <f t="shared" si="101"/>
        <v>1</v>
      </c>
      <c r="V300" s="6">
        <f t="shared" si="102"/>
        <v>1</v>
      </c>
      <c r="W300" s="6">
        <f t="shared" si="103"/>
        <v>1</v>
      </c>
      <c r="X300" s="6">
        <f t="shared" si="104"/>
        <v>1</v>
      </c>
      <c r="Y300" s="6">
        <f t="shared" si="105"/>
        <v>1</v>
      </c>
      <c r="Z300" s="6">
        <f t="shared" si="106"/>
        <v>1</v>
      </c>
      <c r="AA300" s="6">
        <f t="shared" si="107"/>
        <v>1</v>
      </c>
      <c r="AB300" s="6">
        <f t="shared" si="108"/>
        <v>1</v>
      </c>
      <c r="AC300" s="6">
        <f t="shared" si="109"/>
        <v>1</v>
      </c>
      <c r="AD300" s="6">
        <f t="shared" si="110"/>
        <v>1</v>
      </c>
      <c r="AE300" s="6">
        <f t="shared" si="111"/>
        <v>1</v>
      </c>
      <c r="AF300" s="6">
        <f t="shared" si="112"/>
        <v>1</v>
      </c>
      <c r="AG300" s="6">
        <f t="shared" si="113"/>
        <v>1</v>
      </c>
      <c r="AH300" s="6">
        <f t="shared" si="114"/>
        <v>0.99999999999999989</v>
      </c>
      <c r="AI300" s="6">
        <f t="shared" si="115"/>
        <v>1</v>
      </c>
      <c r="AJ300" s="6">
        <f t="shared" si="116"/>
        <v>1</v>
      </c>
      <c r="AK300" s="6">
        <f t="shared" si="117"/>
        <v>1</v>
      </c>
      <c r="AL300" s="6">
        <f t="shared" si="118"/>
        <v>1</v>
      </c>
      <c r="AM300" s="6">
        <f t="shared" si="119"/>
        <v>1</v>
      </c>
      <c r="AN300" s="6">
        <f t="shared" si="120"/>
        <v>1</v>
      </c>
      <c r="AO300" s="6">
        <f t="shared" si="121"/>
        <v>1</v>
      </c>
    </row>
    <row r="301" spans="2:41" x14ac:dyDescent="0.25">
      <c r="B301" s="6">
        <f t="shared" si="82"/>
        <v>0.99999999999999989</v>
      </c>
      <c r="C301" s="6">
        <f t="shared" si="83"/>
        <v>1</v>
      </c>
      <c r="D301" s="6">
        <f t="shared" si="84"/>
        <v>1</v>
      </c>
      <c r="E301" s="6">
        <f t="shared" si="85"/>
        <v>1</v>
      </c>
      <c r="F301" s="6">
        <f t="shared" si="86"/>
        <v>1</v>
      </c>
      <c r="G301" s="6">
        <f t="shared" si="87"/>
        <v>1</v>
      </c>
      <c r="H301" s="6">
        <f t="shared" si="88"/>
        <v>1</v>
      </c>
      <c r="I301" s="6">
        <f t="shared" si="89"/>
        <v>1</v>
      </c>
      <c r="J301" s="6">
        <f t="shared" si="90"/>
        <v>1</v>
      </c>
      <c r="K301" s="6">
        <f t="shared" si="91"/>
        <v>1</v>
      </c>
      <c r="L301" s="6">
        <f t="shared" si="92"/>
        <v>1</v>
      </c>
      <c r="M301" s="6">
        <f t="shared" si="93"/>
        <v>1</v>
      </c>
      <c r="N301" s="6">
        <f t="shared" si="94"/>
        <v>1</v>
      </c>
      <c r="O301" s="6">
        <f t="shared" si="95"/>
        <v>1</v>
      </c>
      <c r="P301" s="6">
        <f t="shared" si="96"/>
        <v>0.99999999999999989</v>
      </c>
      <c r="Q301" s="6">
        <f t="shared" si="97"/>
        <v>1</v>
      </c>
      <c r="R301" s="6">
        <f t="shared" si="98"/>
        <v>1</v>
      </c>
      <c r="S301" s="6">
        <f t="shared" si="99"/>
        <v>1</v>
      </c>
      <c r="T301" s="6">
        <f t="shared" si="100"/>
        <v>1</v>
      </c>
      <c r="U301" s="6">
        <f t="shared" si="101"/>
        <v>1</v>
      </c>
      <c r="V301" s="6">
        <f t="shared" si="102"/>
        <v>1</v>
      </c>
      <c r="W301" s="6">
        <f t="shared" si="103"/>
        <v>1</v>
      </c>
      <c r="X301" s="6">
        <f t="shared" si="104"/>
        <v>1</v>
      </c>
      <c r="Y301" s="6">
        <f t="shared" si="105"/>
        <v>1</v>
      </c>
      <c r="Z301" s="6">
        <f t="shared" si="106"/>
        <v>1</v>
      </c>
      <c r="AA301" s="6">
        <f t="shared" si="107"/>
        <v>1</v>
      </c>
      <c r="AB301" s="6">
        <f t="shared" si="108"/>
        <v>1</v>
      </c>
      <c r="AC301" s="6">
        <f t="shared" si="109"/>
        <v>1</v>
      </c>
      <c r="AD301" s="6">
        <f t="shared" si="110"/>
        <v>1</v>
      </c>
      <c r="AE301" s="6">
        <f t="shared" si="111"/>
        <v>1</v>
      </c>
      <c r="AF301" s="6">
        <f t="shared" si="112"/>
        <v>1</v>
      </c>
      <c r="AG301" s="6">
        <f t="shared" si="113"/>
        <v>1</v>
      </c>
      <c r="AH301" s="6">
        <f t="shared" si="114"/>
        <v>0.99999999999999989</v>
      </c>
      <c r="AI301" s="6">
        <f t="shared" si="115"/>
        <v>1</v>
      </c>
      <c r="AJ301" s="6">
        <f t="shared" si="116"/>
        <v>1</v>
      </c>
      <c r="AK301" s="6">
        <f t="shared" si="117"/>
        <v>1</v>
      </c>
      <c r="AL301" s="6">
        <f t="shared" si="118"/>
        <v>1</v>
      </c>
      <c r="AM301" s="6">
        <f t="shared" si="119"/>
        <v>1</v>
      </c>
      <c r="AN301" s="6">
        <f t="shared" si="120"/>
        <v>1</v>
      </c>
      <c r="AO301" s="6">
        <f t="shared" si="121"/>
        <v>1</v>
      </c>
    </row>
    <row r="302" spans="2:41" x14ac:dyDescent="0.25">
      <c r="B302" s="6">
        <f t="shared" si="82"/>
        <v>0.99999999999999989</v>
      </c>
      <c r="C302" s="6">
        <f t="shared" si="83"/>
        <v>1</v>
      </c>
      <c r="D302" s="6">
        <f t="shared" si="84"/>
        <v>1</v>
      </c>
      <c r="E302" s="6">
        <f t="shared" si="85"/>
        <v>1</v>
      </c>
      <c r="F302" s="6">
        <f t="shared" si="86"/>
        <v>1</v>
      </c>
      <c r="G302" s="6">
        <f t="shared" si="87"/>
        <v>1</v>
      </c>
      <c r="H302" s="6">
        <f t="shared" si="88"/>
        <v>1</v>
      </c>
      <c r="I302" s="6">
        <f t="shared" si="89"/>
        <v>1</v>
      </c>
      <c r="J302" s="6">
        <f t="shared" si="90"/>
        <v>1</v>
      </c>
      <c r="K302" s="6">
        <f t="shared" si="91"/>
        <v>1</v>
      </c>
      <c r="L302" s="6">
        <f t="shared" si="92"/>
        <v>1</v>
      </c>
      <c r="M302" s="6">
        <f t="shared" si="93"/>
        <v>1</v>
      </c>
      <c r="N302" s="6">
        <f t="shared" si="94"/>
        <v>1</v>
      </c>
      <c r="O302" s="6">
        <f t="shared" si="95"/>
        <v>1</v>
      </c>
      <c r="P302" s="6">
        <f t="shared" si="96"/>
        <v>0.99999999999999989</v>
      </c>
      <c r="Q302" s="6">
        <f t="shared" si="97"/>
        <v>1</v>
      </c>
      <c r="R302" s="6">
        <f t="shared" si="98"/>
        <v>1</v>
      </c>
      <c r="S302" s="6">
        <f t="shared" si="99"/>
        <v>1</v>
      </c>
      <c r="T302" s="6">
        <f t="shared" si="100"/>
        <v>1</v>
      </c>
      <c r="U302" s="6">
        <f t="shared" si="101"/>
        <v>1</v>
      </c>
      <c r="V302" s="6">
        <f t="shared" si="102"/>
        <v>1</v>
      </c>
      <c r="W302" s="6">
        <f t="shared" si="103"/>
        <v>1</v>
      </c>
      <c r="X302" s="6">
        <f t="shared" si="104"/>
        <v>1</v>
      </c>
      <c r="Y302" s="6">
        <f t="shared" si="105"/>
        <v>1</v>
      </c>
      <c r="Z302" s="6">
        <f t="shared" si="106"/>
        <v>1</v>
      </c>
      <c r="AA302" s="6">
        <f t="shared" si="107"/>
        <v>1</v>
      </c>
      <c r="AB302" s="6">
        <f t="shared" si="108"/>
        <v>1</v>
      </c>
      <c r="AC302" s="6">
        <f t="shared" si="109"/>
        <v>1</v>
      </c>
      <c r="AD302" s="6">
        <f t="shared" si="110"/>
        <v>1</v>
      </c>
      <c r="AE302" s="6">
        <f t="shared" si="111"/>
        <v>1</v>
      </c>
      <c r="AF302" s="6">
        <f t="shared" si="112"/>
        <v>1</v>
      </c>
      <c r="AG302" s="6">
        <f t="shared" si="113"/>
        <v>1</v>
      </c>
      <c r="AH302" s="6">
        <f t="shared" si="114"/>
        <v>0.99999999999999989</v>
      </c>
      <c r="AI302" s="6">
        <f t="shared" si="115"/>
        <v>1</v>
      </c>
      <c r="AJ302" s="6">
        <f t="shared" si="116"/>
        <v>1</v>
      </c>
      <c r="AK302" s="6">
        <f t="shared" si="117"/>
        <v>1</v>
      </c>
      <c r="AL302" s="6">
        <f t="shared" si="118"/>
        <v>1</v>
      </c>
      <c r="AM302" s="6">
        <f t="shared" si="119"/>
        <v>1</v>
      </c>
      <c r="AN302" s="6">
        <f t="shared" si="120"/>
        <v>1</v>
      </c>
      <c r="AO302" s="6">
        <f t="shared" si="121"/>
        <v>1</v>
      </c>
    </row>
    <row r="303" spans="2:41" x14ac:dyDescent="0.25">
      <c r="B303" s="6">
        <f t="shared" si="82"/>
        <v>0.99999999999999989</v>
      </c>
      <c r="C303" s="6">
        <f t="shared" si="83"/>
        <v>1</v>
      </c>
      <c r="D303" s="6">
        <f t="shared" si="84"/>
        <v>1</v>
      </c>
      <c r="E303" s="6">
        <f t="shared" si="85"/>
        <v>1</v>
      </c>
      <c r="F303" s="6">
        <f t="shared" si="86"/>
        <v>1</v>
      </c>
      <c r="G303" s="6">
        <f t="shared" si="87"/>
        <v>1</v>
      </c>
      <c r="H303" s="6">
        <f t="shared" si="88"/>
        <v>1</v>
      </c>
      <c r="I303" s="6">
        <f t="shared" si="89"/>
        <v>1</v>
      </c>
      <c r="J303" s="6">
        <f t="shared" si="90"/>
        <v>1</v>
      </c>
      <c r="K303" s="6">
        <f t="shared" si="91"/>
        <v>1</v>
      </c>
      <c r="L303" s="6">
        <f t="shared" si="92"/>
        <v>1</v>
      </c>
      <c r="M303" s="6">
        <f t="shared" si="93"/>
        <v>1</v>
      </c>
      <c r="N303" s="6">
        <f t="shared" si="94"/>
        <v>1</v>
      </c>
      <c r="O303" s="6">
        <f t="shared" si="95"/>
        <v>1</v>
      </c>
      <c r="P303" s="6">
        <f t="shared" si="96"/>
        <v>0.99999999999999989</v>
      </c>
      <c r="Q303" s="6">
        <f t="shared" si="97"/>
        <v>1</v>
      </c>
      <c r="R303" s="6">
        <f t="shared" si="98"/>
        <v>1</v>
      </c>
      <c r="S303" s="6">
        <f t="shared" si="99"/>
        <v>1</v>
      </c>
      <c r="T303" s="6">
        <f t="shared" si="100"/>
        <v>1</v>
      </c>
      <c r="U303" s="6">
        <f t="shared" si="101"/>
        <v>1</v>
      </c>
      <c r="V303" s="6">
        <f t="shared" si="102"/>
        <v>1</v>
      </c>
      <c r="W303" s="6">
        <f t="shared" si="103"/>
        <v>1</v>
      </c>
      <c r="X303" s="6">
        <f t="shared" si="104"/>
        <v>1</v>
      </c>
      <c r="Y303" s="6">
        <f t="shared" si="105"/>
        <v>1</v>
      </c>
      <c r="Z303" s="6">
        <f t="shared" si="106"/>
        <v>1</v>
      </c>
      <c r="AA303" s="6">
        <f t="shared" si="107"/>
        <v>1</v>
      </c>
      <c r="AB303" s="6">
        <f t="shared" si="108"/>
        <v>1</v>
      </c>
      <c r="AC303" s="6">
        <f t="shared" si="109"/>
        <v>1</v>
      </c>
      <c r="AD303" s="6">
        <f t="shared" si="110"/>
        <v>1</v>
      </c>
      <c r="AE303" s="6">
        <f t="shared" si="111"/>
        <v>1</v>
      </c>
      <c r="AF303" s="6">
        <f t="shared" si="112"/>
        <v>1</v>
      </c>
      <c r="AG303" s="6">
        <f t="shared" si="113"/>
        <v>1</v>
      </c>
      <c r="AH303" s="6">
        <f t="shared" si="114"/>
        <v>0.99999999999999989</v>
      </c>
      <c r="AI303" s="6">
        <f t="shared" si="115"/>
        <v>1</v>
      </c>
      <c r="AJ303" s="6">
        <f t="shared" si="116"/>
        <v>1</v>
      </c>
      <c r="AK303" s="6">
        <f t="shared" si="117"/>
        <v>1</v>
      </c>
      <c r="AL303" s="6">
        <f t="shared" si="118"/>
        <v>1</v>
      </c>
      <c r="AM303" s="6">
        <f t="shared" si="119"/>
        <v>1</v>
      </c>
      <c r="AN303" s="6">
        <f t="shared" si="120"/>
        <v>1</v>
      </c>
      <c r="AO303" s="6">
        <f t="shared" si="121"/>
        <v>1</v>
      </c>
    </row>
    <row r="304" spans="2:41" x14ac:dyDescent="0.25">
      <c r="B304" s="6">
        <f t="shared" si="82"/>
        <v>0.99999999999999989</v>
      </c>
      <c r="C304" s="6">
        <f t="shared" si="83"/>
        <v>1</v>
      </c>
      <c r="D304" s="6">
        <f t="shared" si="84"/>
        <v>1</v>
      </c>
      <c r="E304" s="6">
        <f t="shared" si="85"/>
        <v>1</v>
      </c>
      <c r="F304" s="6">
        <f t="shared" si="86"/>
        <v>1</v>
      </c>
      <c r="G304" s="6">
        <f t="shared" si="87"/>
        <v>1</v>
      </c>
      <c r="H304" s="6">
        <f t="shared" si="88"/>
        <v>1</v>
      </c>
      <c r="I304" s="6">
        <f t="shared" si="89"/>
        <v>1</v>
      </c>
      <c r="J304" s="6">
        <f t="shared" si="90"/>
        <v>1</v>
      </c>
      <c r="K304" s="6">
        <f t="shared" si="91"/>
        <v>1</v>
      </c>
      <c r="L304" s="6">
        <f t="shared" si="92"/>
        <v>1</v>
      </c>
      <c r="M304" s="6">
        <f t="shared" si="93"/>
        <v>1</v>
      </c>
      <c r="N304" s="6">
        <f t="shared" si="94"/>
        <v>1</v>
      </c>
      <c r="O304" s="6">
        <f t="shared" si="95"/>
        <v>1</v>
      </c>
      <c r="P304" s="6">
        <f t="shared" si="96"/>
        <v>0.99999999999999989</v>
      </c>
      <c r="Q304" s="6">
        <f t="shared" si="97"/>
        <v>1</v>
      </c>
      <c r="R304" s="6">
        <f t="shared" si="98"/>
        <v>1</v>
      </c>
      <c r="S304" s="6">
        <f t="shared" si="99"/>
        <v>1</v>
      </c>
      <c r="T304" s="6">
        <f t="shared" si="100"/>
        <v>1</v>
      </c>
      <c r="U304" s="6">
        <f t="shared" si="101"/>
        <v>1</v>
      </c>
      <c r="V304" s="6">
        <f t="shared" si="102"/>
        <v>1</v>
      </c>
      <c r="W304" s="6">
        <f t="shared" si="103"/>
        <v>1</v>
      </c>
      <c r="X304" s="6">
        <f t="shared" si="104"/>
        <v>1</v>
      </c>
      <c r="Y304" s="6">
        <f t="shared" si="105"/>
        <v>1</v>
      </c>
      <c r="Z304" s="6">
        <f t="shared" si="106"/>
        <v>1</v>
      </c>
      <c r="AA304" s="6">
        <f t="shared" si="107"/>
        <v>1</v>
      </c>
      <c r="AB304" s="6">
        <f t="shared" si="108"/>
        <v>1</v>
      </c>
      <c r="AC304" s="6">
        <f t="shared" si="109"/>
        <v>1</v>
      </c>
      <c r="AD304" s="6">
        <f t="shared" si="110"/>
        <v>1</v>
      </c>
      <c r="AE304" s="6">
        <f t="shared" si="111"/>
        <v>1</v>
      </c>
      <c r="AF304" s="6">
        <f t="shared" si="112"/>
        <v>1</v>
      </c>
      <c r="AG304" s="6">
        <f t="shared" si="113"/>
        <v>1</v>
      </c>
      <c r="AH304" s="6">
        <f t="shared" si="114"/>
        <v>0.99999999999999989</v>
      </c>
      <c r="AI304" s="6">
        <f t="shared" si="115"/>
        <v>1</v>
      </c>
      <c r="AJ304" s="6">
        <f t="shared" si="116"/>
        <v>1</v>
      </c>
      <c r="AK304" s="6">
        <f t="shared" si="117"/>
        <v>1</v>
      </c>
      <c r="AL304" s="6">
        <f t="shared" si="118"/>
        <v>1</v>
      </c>
      <c r="AM304" s="6">
        <f t="shared" si="119"/>
        <v>1</v>
      </c>
      <c r="AN304" s="6">
        <f t="shared" si="120"/>
        <v>1</v>
      </c>
      <c r="AO304" s="6">
        <f t="shared" si="121"/>
        <v>1</v>
      </c>
    </row>
    <row r="305" spans="2:41" x14ac:dyDescent="0.25">
      <c r="B305" s="6">
        <f t="shared" si="82"/>
        <v>0.99999999999999989</v>
      </c>
      <c r="C305" s="6">
        <f t="shared" si="83"/>
        <v>1</v>
      </c>
      <c r="D305" s="6">
        <f t="shared" si="84"/>
        <v>1</v>
      </c>
      <c r="E305" s="6">
        <f t="shared" si="85"/>
        <v>1</v>
      </c>
      <c r="F305" s="6">
        <f t="shared" si="86"/>
        <v>1</v>
      </c>
      <c r="G305" s="6">
        <f t="shared" si="87"/>
        <v>1</v>
      </c>
      <c r="H305" s="6">
        <f t="shared" si="88"/>
        <v>1</v>
      </c>
      <c r="I305" s="6">
        <f t="shared" si="89"/>
        <v>1</v>
      </c>
      <c r="J305" s="6">
        <f t="shared" si="90"/>
        <v>1</v>
      </c>
      <c r="K305" s="6">
        <f t="shared" si="91"/>
        <v>1</v>
      </c>
      <c r="L305" s="6">
        <f t="shared" si="92"/>
        <v>1</v>
      </c>
      <c r="M305" s="6">
        <f t="shared" si="93"/>
        <v>1</v>
      </c>
      <c r="N305" s="6">
        <f t="shared" si="94"/>
        <v>1</v>
      </c>
      <c r="O305" s="6">
        <f t="shared" si="95"/>
        <v>1</v>
      </c>
      <c r="P305" s="6">
        <f t="shared" si="96"/>
        <v>0.99999999999999989</v>
      </c>
      <c r="Q305" s="6">
        <f t="shared" si="97"/>
        <v>1</v>
      </c>
      <c r="R305" s="6">
        <f t="shared" si="98"/>
        <v>1</v>
      </c>
      <c r="S305" s="6">
        <f t="shared" si="99"/>
        <v>1</v>
      </c>
      <c r="T305" s="6">
        <f t="shared" si="100"/>
        <v>1</v>
      </c>
      <c r="U305" s="6">
        <f t="shared" si="101"/>
        <v>1</v>
      </c>
      <c r="V305" s="6">
        <f t="shared" si="102"/>
        <v>1</v>
      </c>
      <c r="W305" s="6">
        <f t="shared" si="103"/>
        <v>1</v>
      </c>
      <c r="X305" s="6">
        <f t="shared" si="104"/>
        <v>1</v>
      </c>
      <c r="Y305" s="6">
        <f t="shared" si="105"/>
        <v>1</v>
      </c>
      <c r="Z305" s="6">
        <f t="shared" si="106"/>
        <v>1</v>
      </c>
      <c r="AA305" s="6">
        <f t="shared" si="107"/>
        <v>1</v>
      </c>
      <c r="AB305" s="6">
        <f t="shared" si="108"/>
        <v>1</v>
      </c>
      <c r="AC305" s="6">
        <f t="shared" si="109"/>
        <v>1</v>
      </c>
      <c r="AD305" s="6">
        <f t="shared" si="110"/>
        <v>1</v>
      </c>
      <c r="AE305" s="6">
        <f t="shared" si="111"/>
        <v>1</v>
      </c>
      <c r="AF305" s="6">
        <f t="shared" si="112"/>
        <v>1</v>
      </c>
      <c r="AG305" s="6">
        <f t="shared" si="113"/>
        <v>1</v>
      </c>
      <c r="AH305" s="6">
        <f t="shared" si="114"/>
        <v>0.99999999999999989</v>
      </c>
      <c r="AI305" s="6">
        <f t="shared" si="115"/>
        <v>1</v>
      </c>
      <c r="AJ305" s="6">
        <f t="shared" si="116"/>
        <v>1</v>
      </c>
      <c r="AK305" s="6">
        <f t="shared" si="117"/>
        <v>1</v>
      </c>
      <c r="AL305" s="6">
        <f t="shared" si="118"/>
        <v>1</v>
      </c>
      <c r="AM305" s="6">
        <f t="shared" si="119"/>
        <v>1</v>
      </c>
      <c r="AN305" s="6">
        <f t="shared" si="120"/>
        <v>1</v>
      </c>
      <c r="AO305" s="6">
        <f t="shared" si="121"/>
        <v>1</v>
      </c>
    </row>
    <row r="306" spans="2:41" x14ac:dyDescent="0.25">
      <c r="B306" s="6">
        <f t="shared" si="82"/>
        <v>0.99999999999999989</v>
      </c>
      <c r="C306" s="6">
        <f t="shared" si="83"/>
        <v>1</v>
      </c>
      <c r="D306" s="6">
        <f t="shared" si="84"/>
        <v>1</v>
      </c>
      <c r="E306" s="6">
        <f t="shared" si="85"/>
        <v>1</v>
      </c>
      <c r="F306" s="6">
        <f t="shared" si="86"/>
        <v>1</v>
      </c>
      <c r="G306" s="6">
        <f t="shared" si="87"/>
        <v>1</v>
      </c>
      <c r="H306" s="6">
        <f t="shared" si="88"/>
        <v>1</v>
      </c>
      <c r="I306" s="6">
        <f t="shared" si="89"/>
        <v>1</v>
      </c>
      <c r="J306" s="6">
        <f t="shared" si="90"/>
        <v>1</v>
      </c>
      <c r="K306" s="6">
        <f t="shared" si="91"/>
        <v>1</v>
      </c>
      <c r="L306" s="6">
        <f t="shared" si="92"/>
        <v>1</v>
      </c>
      <c r="M306" s="6">
        <f t="shared" si="93"/>
        <v>1</v>
      </c>
      <c r="N306" s="6">
        <f t="shared" si="94"/>
        <v>1</v>
      </c>
      <c r="O306" s="6">
        <f t="shared" si="95"/>
        <v>1</v>
      </c>
      <c r="P306" s="6">
        <f t="shared" si="96"/>
        <v>0.99999999999999989</v>
      </c>
      <c r="Q306" s="6">
        <f t="shared" si="97"/>
        <v>1</v>
      </c>
      <c r="R306" s="6">
        <f t="shared" si="98"/>
        <v>1</v>
      </c>
      <c r="S306" s="6">
        <f t="shared" si="99"/>
        <v>1</v>
      </c>
      <c r="T306" s="6">
        <f t="shared" si="100"/>
        <v>1</v>
      </c>
      <c r="U306" s="6">
        <f t="shared" si="101"/>
        <v>1</v>
      </c>
      <c r="V306" s="6">
        <f t="shared" si="102"/>
        <v>1</v>
      </c>
      <c r="W306" s="6">
        <f t="shared" si="103"/>
        <v>1</v>
      </c>
      <c r="X306" s="6">
        <f t="shared" si="104"/>
        <v>1</v>
      </c>
      <c r="Y306" s="6">
        <f t="shared" si="105"/>
        <v>1</v>
      </c>
      <c r="Z306" s="6">
        <f t="shared" si="106"/>
        <v>1</v>
      </c>
      <c r="AA306" s="6">
        <f t="shared" si="107"/>
        <v>1</v>
      </c>
      <c r="AB306" s="6">
        <f t="shared" si="108"/>
        <v>1</v>
      </c>
      <c r="AC306" s="6">
        <f t="shared" si="109"/>
        <v>1</v>
      </c>
      <c r="AD306" s="6">
        <f t="shared" si="110"/>
        <v>1</v>
      </c>
      <c r="AE306" s="6">
        <f t="shared" si="111"/>
        <v>1</v>
      </c>
      <c r="AF306" s="6">
        <f t="shared" si="112"/>
        <v>1</v>
      </c>
      <c r="AG306" s="6">
        <f t="shared" si="113"/>
        <v>1</v>
      </c>
      <c r="AH306" s="6">
        <f t="shared" si="114"/>
        <v>0.99999999999999989</v>
      </c>
      <c r="AI306" s="6">
        <f t="shared" si="115"/>
        <v>1</v>
      </c>
      <c r="AJ306" s="6">
        <f t="shared" si="116"/>
        <v>1</v>
      </c>
      <c r="AK306" s="6">
        <f t="shared" si="117"/>
        <v>1</v>
      </c>
      <c r="AL306" s="6">
        <f t="shared" si="118"/>
        <v>1</v>
      </c>
      <c r="AM306" s="6">
        <f t="shared" si="119"/>
        <v>1</v>
      </c>
      <c r="AN306" s="6">
        <f t="shared" si="120"/>
        <v>1</v>
      </c>
      <c r="AO306" s="6">
        <f t="shared" si="121"/>
        <v>1</v>
      </c>
    </row>
    <row r="307" spans="2:41" x14ac:dyDescent="0.25">
      <c r="B307" s="6">
        <f t="shared" si="82"/>
        <v>0.99999999999999989</v>
      </c>
      <c r="C307" s="6">
        <f t="shared" si="83"/>
        <v>1</v>
      </c>
      <c r="D307" s="6">
        <f t="shared" si="84"/>
        <v>1</v>
      </c>
      <c r="E307" s="6">
        <f t="shared" si="85"/>
        <v>1</v>
      </c>
      <c r="F307" s="6">
        <f t="shared" si="86"/>
        <v>1</v>
      </c>
      <c r="G307" s="6">
        <f t="shared" si="87"/>
        <v>1</v>
      </c>
      <c r="H307" s="6">
        <f t="shared" si="88"/>
        <v>1</v>
      </c>
      <c r="I307" s="6">
        <f t="shared" si="89"/>
        <v>1</v>
      </c>
      <c r="J307" s="6">
        <f t="shared" si="90"/>
        <v>1</v>
      </c>
      <c r="K307" s="6">
        <f t="shared" si="91"/>
        <v>1</v>
      </c>
      <c r="L307" s="6">
        <f t="shared" si="92"/>
        <v>1</v>
      </c>
      <c r="M307" s="6">
        <f t="shared" si="93"/>
        <v>1</v>
      </c>
      <c r="N307" s="6">
        <f t="shared" si="94"/>
        <v>1</v>
      </c>
      <c r="O307" s="6">
        <f t="shared" si="95"/>
        <v>1</v>
      </c>
      <c r="P307" s="6">
        <f t="shared" si="96"/>
        <v>0.99999999999999989</v>
      </c>
      <c r="Q307" s="6">
        <f t="shared" si="97"/>
        <v>1</v>
      </c>
      <c r="R307" s="6">
        <f t="shared" si="98"/>
        <v>1</v>
      </c>
      <c r="S307" s="6">
        <f t="shared" si="99"/>
        <v>1</v>
      </c>
      <c r="T307" s="6">
        <f t="shared" si="100"/>
        <v>1</v>
      </c>
      <c r="U307" s="6">
        <f t="shared" si="101"/>
        <v>1</v>
      </c>
      <c r="V307" s="6">
        <f t="shared" si="102"/>
        <v>1</v>
      </c>
      <c r="W307" s="6">
        <f t="shared" si="103"/>
        <v>1</v>
      </c>
      <c r="X307" s="6">
        <f t="shared" si="104"/>
        <v>1</v>
      </c>
      <c r="Y307" s="6">
        <f t="shared" si="105"/>
        <v>1</v>
      </c>
      <c r="Z307" s="6">
        <f t="shared" si="106"/>
        <v>1</v>
      </c>
      <c r="AA307" s="6">
        <f t="shared" si="107"/>
        <v>1</v>
      </c>
      <c r="AB307" s="6">
        <f t="shared" si="108"/>
        <v>1</v>
      </c>
      <c r="AC307" s="6">
        <f t="shared" si="109"/>
        <v>1</v>
      </c>
      <c r="AD307" s="6">
        <f t="shared" si="110"/>
        <v>1</v>
      </c>
      <c r="AE307" s="6">
        <f t="shared" si="111"/>
        <v>1</v>
      </c>
      <c r="AF307" s="6">
        <f t="shared" si="112"/>
        <v>1</v>
      </c>
      <c r="AG307" s="6">
        <f t="shared" si="113"/>
        <v>1</v>
      </c>
      <c r="AH307" s="6">
        <f t="shared" si="114"/>
        <v>0.99999999999999989</v>
      </c>
      <c r="AI307" s="6">
        <f t="shared" si="115"/>
        <v>1</v>
      </c>
      <c r="AJ307" s="6">
        <f t="shared" si="116"/>
        <v>1</v>
      </c>
      <c r="AK307" s="6">
        <f t="shared" si="117"/>
        <v>1</v>
      </c>
      <c r="AL307" s="6">
        <f t="shared" si="118"/>
        <v>1</v>
      </c>
      <c r="AM307" s="6">
        <f t="shared" si="119"/>
        <v>1</v>
      </c>
      <c r="AN307" s="6">
        <f t="shared" si="120"/>
        <v>1</v>
      </c>
      <c r="AO307" s="6">
        <f t="shared" si="121"/>
        <v>1</v>
      </c>
    </row>
    <row r="308" spans="2:41" x14ac:dyDescent="0.25">
      <c r="B308" s="6">
        <f t="shared" si="82"/>
        <v>0.99999999999999989</v>
      </c>
      <c r="C308" s="6">
        <f t="shared" si="83"/>
        <v>1</v>
      </c>
      <c r="D308" s="6">
        <f t="shared" si="84"/>
        <v>1</v>
      </c>
      <c r="E308" s="6">
        <f t="shared" si="85"/>
        <v>1</v>
      </c>
      <c r="F308" s="6">
        <f t="shared" si="86"/>
        <v>1</v>
      </c>
      <c r="G308" s="6">
        <f t="shared" si="87"/>
        <v>1</v>
      </c>
      <c r="H308" s="6">
        <f t="shared" si="88"/>
        <v>1</v>
      </c>
      <c r="I308" s="6">
        <f t="shared" si="89"/>
        <v>1</v>
      </c>
      <c r="J308" s="6">
        <f t="shared" si="90"/>
        <v>1</v>
      </c>
      <c r="K308" s="6">
        <f t="shared" si="91"/>
        <v>1</v>
      </c>
      <c r="L308" s="6">
        <f t="shared" si="92"/>
        <v>1</v>
      </c>
      <c r="M308" s="6">
        <f t="shared" si="93"/>
        <v>1</v>
      </c>
      <c r="N308" s="6">
        <f t="shared" si="94"/>
        <v>1</v>
      </c>
      <c r="O308" s="6">
        <f t="shared" si="95"/>
        <v>1</v>
      </c>
      <c r="P308" s="6">
        <f t="shared" si="96"/>
        <v>0.99999999999999989</v>
      </c>
      <c r="Q308" s="6">
        <f t="shared" si="97"/>
        <v>1</v>
      </c>
      <c r="R308" s="6">
        <f t="shared" si="98"/>
        <v>1</v>
      </c>
      <c r="S308" s="6">
        <f t="shared" si="99"/>
        <v>1</v>
      </c>
      <c r="T308" s="6">
        <f t="shared" si="100"/>
        <v>1</v>
      </c>
      <c r="U308" s="6">
        <f t="shared" si="101"/>
        <v>1</v>
      </c>
      <c r="V308" s="6">
        <f t="shared" si="102"/>
        <v>1</v>
      </c>
      <c r="W308" s="6">
        <f t="shared" si="103"/>
        <v>1</v>
      </c>
      <c r="X308" s="6">
        <f t="shared" si="104"/>
        <v>1</v>
      </c>
      <c r="Y308" s="6">
        <f t="shared" si="105"/>
        <v>1</v>
      </c>
      <c r="Z308" s="6">
        <f t="shared" si="106"/>
        <v>1</v>
      </c>
      <c r="AA308" s="6">
        <f t="shared" si="107"/>
        <v>1</v>
      </c>
      <c r="AB308" s="6">
        <f t="shared" si="108"/>
        <v>1</v>
      </c>
      <c r="AC308" s="6">
        <f t="shared" si="109"/>
        <v>1</v>
      </c>
      <c r="AD308" s="6">
        <f t="shared" si="110"/>
        <v>1</v>
      </c>
      <c r="AE308" s="6">
        <f t="shared" si="111"/>
        <v>1</v>
      </c>
      <c r="AF308" s="6">
        <f t="shared" si="112"/>
        <v>1</v>
      </c>
      <c r="AG308" s="6">
        <f t="shared" si="113"/>
        <v>1</v>
      </c>
      <c r="AH308" s="6">
        <f t="shared" si="114"/>
        <v>0.99999999999999989</v>
      </c>
      <c r="AI308" s="6">
        <f t="shared" si="115"/>
        <v>1</v>
      </c>
      <c r="AJ308" s="6">
        <f t="shared" si="116"/>
        <v>1</v>
      </c>
      <c r="AK308" s="6">
        <f t="shared" si="117"/>
        <v>1</v>
      </c>
      <c r="AL308" s="6">
        <f t="shared" si="118"/>
        <v>1</v>
      </c>
      <c r="AM308" s="6">
        <f t="shared" si="119"/>
        <v>1</v>
      </c>
      <c r="AN308" s="6">
        <f t="shared" si="120"/>
        <v>1</v>
      </c>
      <c r="AO308" s="6">
        <f t="shared" si="121"/>
        <v>1</v>
      </c>
    </row>
    <row r="309" spans="2:41" x14ac:dyDescent="0.25">
      <c r="B309" s="6">
        <f t="shared" si="82"/>
        <v>0.99999999999999989</v>
      </c>
      <c r="C309" s="6">
        <f t="shared" si="83"/>
        <v>1</v>
      </c>
      <c r="D309" s="6">
        <f t="shared" si="84"/>
        <v>1</v>
      </c>
      <c r="E309" s="6">
        <f t="shared" si="85"/>
        <v>1</v>
      </c>
      <c r="F309" s="6">
        <f t="shared" si="86"/>
        <v>1</v>
      </c>
      <c r="G309" s="6">
        <f t="shared" si="87"/>
        <v>1</v>
      </c>
      <c r="H309" s="6">
        <f t="shared" si="88"/>
        <v>1</v>
      </c>
      <c r="I309" s="6">
        <f t="shared" si="89"/>
        <v>1</v>
      </c>
      <c r="J309" s="6">
        <f t="shared" si="90"/>
        <v>1</v>
      </c>
      <c r="K309" s="6">
        <f t="shared" si="91"/>
        <v>1</v>
      </c>
      <c r="L309" s="6">
        <f t="shared" si="92"/>
        <v>1</v>
      </c>
      <c r="M309" s="6">
        <f t="shared" si="93"/>
        <v>1</v>
      </c>
      <c r="N309" s="6">
        <f t="shared" si="94"/>
        <v>1</v>
      </c>
      <c r="O309" s="6">
        <f t="shared" si="95"/>
        <v>1</v>
      </c>
      <c r="P309" s="6">
        <f t="shared" si="96"/>
        <v>0.99999999999999989</v>
      </c>
      <c r="Q309" s="6">
        <f t="shared" si="97"/>
        <v>1</v>
      </c>
      <c r="R309" s="6">
        <f t="shared" si="98"/>
        <v>1</v>
      </c>
      <c r="S309" s="6">
        <f t="shared" si="99"/>
        <v>1</v>
      </c>
      <c r="T309" s="6">
        <f t="shared" si="100"/>
        <v>1</v>
      </c>
      <c r="U309" s="6">
        <f t="shared" si="101"/>
        <v>1</v>
      </c>
      <c r="V309" s="6">
        <f t="shared" si="102"/>
        <v>1</v>
      </c>
      <c r="W309" s="6">
        <f t="shared" si="103"/>
        <v>1</v>
      </c>
      <c r="X309" s="6">
        <f t="shared" si="104"/>
        <v>1</v>
      </c>
      <c r="Y309" s="6">
        <f t="shared" si="105"/>
        <v>1</v>
      </c>
      <c r="Z309" s="6">
        <f t="shared" si="106"/>
        <v>1</v>
      </c>
      <c r="AA309" s="6">
        <f t="shared" si="107"/>
        <v>1</v>
      </c>
      <c r="AB309" s="6">
        <f t="shared" si="108"/>
        <v>1</v>
      </c>
      <c r="AC309" s="6">
        <f t="shared" si="109"/>
        <v>1</v>
      </c>
      <c r="AD309" s="6">
        <f t="shared" si="110"/>
        <v>1</v>
      </c>
      <c r="AE309" s="6">
        <f t="shared" si="111"/>
        <v>1</v>
      </c>
      <c r="AF309" s="6">
        <f t="shared" si="112"/>
        <v>1</v>
      </c>
      <c r="AG309" s="6">
        <f t="shared" si="113"/>
        <v>1</v>
      </c>
      <c r="AH309" s="6">
        <f t="shared" si="114"/>
        <v>0.99999999999999989</v>
      </c>
      <c r="AI309" s="6">
        <f t="shared" si="115"/>
        <v>1</v>
      </c>
      <c r="AJ309" s="6">
        <f t="shared" si="116"/>
        <v>1</v>
      </c>
      <c r="AK309" s="6">
        <f t="shared" si="117"/>
        <v>1</v>
      </c>
      <c r="AL309" s="6">
        <f t="shared" si="118"/>
        <v>1</v>
      </c>
      <c r="AM309" s="6">
        <f t="shared" si="119"/>
        <v>1</v>
      </c>
      <c r="AN309" s="6">
        <f t="shared" si="120"/>
        <v>1</v>
      </c>
      <c r="AO309" s="6">
        <f t="shared" si="121"/>
        <v>1</v>
      </c>
    </row>
    <row r="310" spans="2:41" x14ac:dyDescent="0.25">
      <c r="B310" s="6">
        <f t="shared" si="82"/>
        <v>0.99999999999999989</v>
      </c>
      <c r="C310" s="6">
        <f t="shared" si="83"/>
        <v>1</v>
      </c>
      <c r="D310" s="6">
        <f t="shared" si="84"/>
        <v>1</v>
      </c>
      <c r="E310" s="6">
        <f t="shared" si="85"/>
        <v>1</v>
      </c>
      <c r="F310" s="6">
        <f t="shared" si="86"/>
        <v>1</v>
      </c>
      <c r="G310" s="6">
        <f t="shared" si="87"/>
        <v>1</v>
      </c>
      <c r="H310" s="6">
        <f t="shared" si="88"/>
        <v>1</v>
      </c>
      <c r="I310" s="6">
        <f t="shared" si="89"/>
        <v>1</v>
      </c>
      <c r="J310" s="6">
        <f t="shared" si="90"/>
        <v>1</v>
      </c>
      <c r="K310" s="6">
        <f t="shared" si="91"/>
        <v>1</v>
      </c>
      <c r="L310" s="6">
        <f t="shared" si="92"/>
        <v>1</v>
      </c>
      <c r="M310" s="6">
        <f t="shared" si="93"/>
        <v>1</v>
      </c>
      <c r="N310" s="6">
        <f t="shared" si="94"/>
        <v>1</v>
      </c>
      <c r="O310" s="6">
        <f t="shared" si="95"/>
        <v>1</v>
      </c>
      <c r="P310" s="6">
        <f t="shared" si="96"/>
        <v>0.99999999999999989</v>
      </c>
      <c r="Q310" s="6">
        <f t="shared" si="97"/>
        <v>1</v>
      </c>
      <c r="R310" s="6">
        <f t="shared" si="98"/>
        <v>1</v>
      </c>
      <c r="S310" s="6">
        <f t="shared" si="99"/>
        <v>1</v>
      </c>
      <c r="T310" s="6">
        <f t="shared" si="100"/>
        <v>1</v>
      </c>
      <c r="U310" s="6">
        <f t="shared" si="101"/>
        <v>1</v>
      </c>
      <c r="V310" s="6">
        <f t="shared" si="102"/>
        <v>1</v>
      </c>
      <c r="W310" s="6">
        <f t="shared" si="103"/>
        <v>1</v>
      </c>
      <c r="X310" s="6">
        <f t="shared" si="104"/>
        <v>1</v>
      </c>
      <c r="Y310" s="6">
        <f t="shared" si="105"/>
        <v>1</v>
      </c>
      <c r="Z310" s="6">
        <f t="shared" si="106"/>
        <v>1</v>
      </c>
      <c r="AA310" s="6">
        <f t="shared" si="107"/>
        <v>1</v>
      </c>
      <c r="AB310" s="6">
        <f t="shared" si="108"/>
        <v>1</v>
      </c>
      <c r="AC310" s="6">
        <f t="shared" si="109"/>
        <v>1</v>
      </c>
      <c r="AD310" s="6">
        <f t="shared" si="110"/>
        <v>1</v>
      </c>
      <c r="AE310" s="6">
        <f t="shared" si="111"/>
        <v>1</v>
      </c>
      <c r="AF310" s="6">
        <f t="shared" si="112"/>
        <v>1</v>
      </c>
      <c r="AG310" s="6">
        <f t="shared" si="113"/>
        <v>1</v>
      </c>
      <c r="AH310" s="6">
        <f t="shared" si="114"/>
        <v>0.99999999999999989</v>
      </c>
      <c r="AI310" s="6">
        <f t="shared" si="115"/>
        <v>1</v>
      </c>
      <c r="AJ310" s="6">
        <f t="shared" si="116"/>
        <v>1</v>
      </c>
      <c r="AK310" s="6">
        <f t="shared" si="117"/>
        <v>1</v>
      </c>
      <c r="AL310" s="6">
        <f t="shared" si="118"/>
        <v>1</v>
      </c>
      <c r="AM310" s="6">
        <f t="shared" si="119"/>
        <v>1</v>
      </c>
      <c r="AN310" s="6">
        <f t="shared" si="120"/>
        <v>1</v>
      </c>
      <c r="AO310" s="6">
        <f t="shared" si="121"/>
        <v>1</v>
      </c>
    </row>
    <row r="311" spans="2:41" x14ac:dyDescent="0.25">
      <c r="B311" s="6">
        <f t="shared" si="82"/>
        <v>0.99999999999999989</v>
      </c>
      <c r="C311" s="6">
        <f t="shared" si="83"/>
        <v>1</v>
      </c>
      <c r="D311" s="6">
        <f t="shared" si="84"/>
        <v>1</v>
      </c>
      <c r="E311" s="6">
        <f t="shared" si="85"/>
        <v>1</v>
      </c>
      <c r="F311" s="6">
        <f t="shared" si="86"/>
        <v>1</v>
      </c>
      <c r="G311" s="6">
        <f t="shared" si="87"/>
        <v>1</v>
      </c>
      <c r="H311" s="6">
        <f t="shared" si="88"/>
        <v>1</v>
      </c>
      <c r="I311" s="6">
        <f t="shared" si="89"/>
        <v>1</v>
      </c>
      <c r="J311" s="6">
        <f t="shared" si="90"/>
        <v>1</v>
      </c>
      <c r="K311" s="6">
        <f t="shared" si="91"/>
        <v>1</v>
      </c>
      <c r="L311" s="6">
        <f t="shared" si="92"/>
        <v>1</v>
      </c>
      <c r="M311" s="6">
        <f t="shared" si="93"/>
        <v>1</v>
      </c>
      <c r="N311" s="6">
        <f t="shared" si="94"/>
        <v>1</v>
      </c>
      <c r="O311" s="6">
        <f t="shared" si="95"/>
        <v>1</v>
      </c>
      <c r="P311" s="6">
        <f t="shared" si="96"/>
        <v>0.99999999999999989</v>
      </c>
      <c r="Q311" s="6">
        <f t="shared" si="97"/>
        <v>1</v>
      </c>
      <c r="R311" s="6">
        <f t="shared" si="98"/>
        <v>1</v>
      </c>
      <c r="S311" s="6">
        <f t="shared" si="99"/>
        <v>1</v>
      </c>
      <c r="T311" s="6">
        <f t="shared" si="100"/>
        <v>1</v>
      </c>
      <c r="U311" s="6">
        <f t="shared" si="101"/>
        <v>1</v>
      </c>
      <c r="V311" s="6">
        <f t="shared" si="102"/>
        <v>1</v>
      </c>
      <c r="W311" s="6">
        <f t="shared" si="103"/>
        <v>1</v>
      </c>
      <c r="X311" s="6">
        <f t="shared" si="104"/>
        <v>1</v>
      </c>
      <c r="Y311" s="6">
        <f t="shared" si="105"/>
        <v>1</v>
      </c>
      <c r="Z311" s="6">
        <f t="shared" si="106"/>
        <v>1</v>
      </c>
      <c r="AA311" s="6">
        <f t="shared" si="107"/>
        <v>1</v>
      </c>
      <c r="AB311" s="6">
        <f t="shared" si="108"/>
        <v>1</v>
      </c>
      <c r="AC311" s="6">
        <f t="shared" si="109"/>
        <v>1</v>
      </c>
      <c r="AD311" s="6">
        <f t="shared" si="110"/>
        <v>1</v>
      </c>
      <c r="AE311" s="6">
        <f t="shared" si="111"/>
        <v>1</v>
      </c>
      <c r="AF311" s="6">
        <f t="shared" si="112"/>
        <v>1</v>
      </c>
      <c r="AG311" s="6">
        <f t="shared" si="113"/>
        <v>1</v>
      </c>
      <c r="AH311" s="6">
        <f t="shared" si="114"/>
        <v>0.99999999999999989</v>
      </c>
      <c r="AI311" s="6">
        <f t="shared" si="115"/>
        <v>1</v>
      </c>
      <c r="AJ311" s="6">
        <f t="shared" si="116"/>
        <v>1</v>
      </c>
      <c r="AK311" s="6">
        <f t="shared" si="117"/>
        <v>1</v>
      </c>
      <c r="AL311" s="6">
        <f t="shared" si="118"/>
        <v>1</v>
      </c>
      <c r="AM311" s="6">
        <f t="shared" si="119"/>
        <v>1</v>
      </c>
      <c r="AN311" s="6">
        <f t="shared" si="120"/>
        <v>1</v>
      </c>
      <c r="AO311" s="6">
        <f t="shared" si="121"/>
        <v>1</v>
      </c>
    </row>
    <row r="312" spans="2:41" x14ac:dyDescent="0.25">
      <c r="B312" s="6">
        <f t="shared" si="82"/>
        <v>0.99999999999999989</v>
      </c>
      <c r="C312" s="6">
        <f t="shared" si="83"/>
        <v>1</v>
      </c>
      <c r="D312" s="6">
        <f t="shared" si="84"/>
        <v>1</v>
      </c>
      <c r="E312" s="6">
        <f t="shared" si="85"/>
        <v>1</v>
      </c>
      <c r="F312" s="6">
        <f t="shared" si="86"/>
        <v>1</v>
      </c>
      <c r="G312" s="6">
        <f t="shared" si="87"/>
        <v>1</v>
      </c>
      <c r="H312" s="6">
        <f t="shared" si="88"/>
        <v>1</v>
      </c>
      <c r="I312" s="6">
        <f t="shared" si="89"/>
        <v>1</v>
      </c>
      <c r="J312" s="6">
        <f t="shared" si="90"/>
        <v>1</v>
      </c>
      <c r="K312" s="6">
        <f t="shared" si="91"/>
        <v>1</v>
      </c>
      <c r="L312" s="6">
        <f t="shared" si="92"/>
        <v>1</v>
      </c>
      <c r="M312" s="6">
        <f t="shared" si="93"/>
        <v>1</v>
      </c>
      <c r="N312" s="6">
        <f t="shared" si="94"/>
        <v>1</v>
      </c>
      <c r="O312" s="6">
        <f t="shared" si="95"/>
        <v>1</v>
      </c>
      <c r="P312" s="6">
        <f t="shared" si="96"/>
        <v>0.99999999999999989</v>
      </c>
      <c r="Q312" s="6">
        <f t="shared" si="97"/>
        <v>1</v>
      </c>
      <c r="R312" s="6">
        <f t="shared" si="98"/>
        <v>1</v>
      </c>
      <c r="S312" s="6">
        <f t="shared" si="99"/>
        <v>1</v>
      </c>
      <c r="T312" s="6">
        <f t="shared" si="100"/>
        <v>1</v>
      </c>
      <c r="U312" s="6">
        <f t="shared" si="101"/>
        <v>1</v>
      </c>
      <c r="V312" s="6">
        <f t="shared" si="102"/>
        <v>1</v>
      </c>
      <c r="W312" s="6">
        <f t="shared" si="103"/>
        <v>1</v>
      </c>
      <c r="X312" s="6">
        <f t="shared" si="104"/>
        <v>1</v>
      </c>
      <c r="Y312" s="6">
        <f t="shared" si="105"/>
        <v>1</v>
      </c>
      <c r="Z312" s="6">
        <f t="shared" si="106"/>
        <v>1</v>
      </c>
      <c r="AA312" s="6">
        <f t="shared" si="107"/>
        <v>1</v>
      </c>
      <c r="AB312" s="6">
        <f t="shared" si="108"/>
        <v>1</v>
      </c>
      <c r="AC312" s="6">
        <f t="shared" si="109"/>
        <v>1</v>
      </c>
      <c r="AD312" s="6">
        <f t="shared" si="110"/>
        <v>1</v>
      </c>
      <c r="AE312" s="6">
        <f t="shared" si="111"/>
        <v>1</v>
      </c>
      <c r="AF312" s="6">
        <f t="shared" si="112"/>
        <v>1</v>
      </c>
      <c r="AG312" s="6">
        <f t="shared" si="113"/>
        <v>1</v>
      </c>
      <c r="AH312" s="6">
        <f t="shared" si="114"/>
        <v>0.99999999999999989</v>
      </c>
      <c r="AI312" s="6">
        <f t="shared" si="115"/>
        <v>1</v>
      </c>
      <c r="AJ312" s="6">
        <f t="shared" si="116"/>
        <v>1</v>
      </c>
      <c r="AK312" s="6">
        <f t="shared" si="117"/>
        <v>1</v>
      </c>
      <c r="AL312" s="6">
        <f t="shared" si="118"/>
        <v>1</v>
      </c>
      <c r="AM312" s="6">
        <f t="shared" si="119"/>
        <v>1</v>
      </c>
      <c r="AN312" s="6">
        <f t="shared" si="120"/>
        <v>1</v>
      </c>
      <c r="AO312" s="6">
        <f t="shared" si="121"/>
        <v>1</v>
      </c>
    </row>
    <row r="313" spans="2:41" x14ac:dyDescent="0.25">
      <c r="B313" s="6">
        <f t="shared" si="82"/>
        <v>0.99999999999999989</v>
      </c>
      <c r="C313" s="6">
        <f t="shared" si="83"/>
        <v>1</v>
      </c>
      <c r="D313" s="6">
        <f t="shared" si="84"/>
        <v>1</v>
      </c>
      <c r="E313" s="6">
        <f t="shared" si="85"/>
        <v>1</v>
      </c>
      <c r="F313" s="6">
        <f t="shared" si="86"/>
        <v>1</v>
      </c>
      <c r="G313" s="6">
        <f t="shared" si="87"/>
        <v>1</v>
      </c>
      <c r="H313" s="6">
        <f t="shared" si="88"/>
        <v>1</v>
      </c>
      <c r="I313" s="6">
        <f t="shared" si="89"/>
        <v>1</v>
      </c>
      <c r="J313" s="6">
        <f t="shared" si="90"/>
        <v>1</v>
      </c>
      <c r="K313" s="6">
        <f t="shared" si="91"/>
        <v>1</v>
      </c>
      <c r="L313" s="6">
        <f t="shared" si="92"/>
        <v>1</v>
      </c>
      <c r="M313" s="6">
        <f t="shared" si="93"/>
        <v>1</v>
      </c>
      <c r="N313" s="6">
        <f t="shared" si="94"/>
        <v>1</v>
      </c>
      <c r="O313" s="6">
        <f t="shared" si="95"/>
        <v>1</v>
      </c>
      <c r="P313" s="6">
        <f t="shared" si="96"/>
        <v>0.99999999999999989</v>
      </c>
      <c r="Q313" s="6">
        <f t="shared" si="97"/>
        <v>1</v>
      </c>
      <c r="R313" s="6">
        <f t="shared" si="98"/>
        <v>1</v>
      </c>
      <c r="S313" s="6">
        <f t="shared" si="99"/>
        <v>1</v>
      </c>
      <c r="T313" s="6">
        <f t="shared" si="100"/>
        <v>1</v>
      </c>
      <c r="U313" s="6">
        <f t="shared" si="101"/>
        <v>1</v>
      </c>
      <c r="V313" s="6">
        <f t="shared" si="102"/>
        <v>1</v>
      </c>
      <c r="W313" s="6">
        <f t="shared" si="103"/>
        <v>1</v>
      </c>
      <c r="X313" s="6">
        <f t="shared" si="104"/>
        <v>1</v>
      </c>
      <c r="Y313" s="6">
        <f t="shared" si="105"/>
        <v>1</v>
      </c>
      <c r="Z313" s="6">
        <f t="shared" si="106"/>
        <v>1</v>
      </c>
      <c r="AA313" s="6">
        <f t="shared" si="107"/>
        <v>1</v>
      </c>
      <c r="AB313" s="6">
        <f t="shared" si="108"/>
        <v>1</v>
      </c>
      <c r="AC313" s="6">
        <f t="shared" si="109"/>
        <v>1</v>
      </c>
      <c r="AD313" s="6">
        <f t="shared" si="110"/>
        <v>1</v>
      </c>
      <c r="AE313" s="6">
        <f t="shared" si="111"/>
        <v>1</v>
      </c>
      <c r="AF313" s="6">
        <f t="shared" si="112"/>
        <v>1</v>
      </c>
      <c r="AG313" s="6">
        <f t="shared" si="113"/>
        <v>1</v>
      </c>
      <c r="AH313" s="6">
        <f t="shared" si="114"/>
        <v>0.99999999999999989</v>
      </c>
      <c r="AI313" s="6">
        <f t="shared" si="115"/>
        <v>1</v>
      </c>
      <c r="AJ313" s="6">
        <f t="shared" si="116"/>
        <v>1</v>
      </c>
      <c r="AK313" s="6">
        <f t="shared" si="117"/>
        <v>1</v>
      </c>
      <c r="AL313" s="6">
        <f t="shared" si="118"/>
        <v>1</v>
      </c>
      <c r="AM313" s="6">
        <f t="shared" si="119"/>
        <v>1</v>
      </c>
      <c r="AN313" s="6">
        <f t="shared" si="120"/>
        <v>1</v>
      </c>
      <c r="AO313" s="6">
        <f t="shared" si="121"/>
        <v>1</v>
      </c>
    </row>
    <row r="314" spans="2:41" x14ac:dyDescent="0.25">
      <c r="B314" s="6">
        <f t="shared" ref="B314:B318" si="122">IF( $B$3,B313 - B211, B313 + B211 )</f>
        <v>0.99999999999999989</v>
      </c>
      <c r="C314" s="6">
        <f t="shared" ref="C314:C318" si="123">IF( $C$3,C313 - C211, C313 + C211 )</f>
        <v>1</v>
      </c>
      <c r="D314" s="6">
        <f t="shared" ref="D314:D318" si="124">IF( $D$3,D313 - D211, D313 + D211 )</f>
        <v>1</v>
      </c>
      <c r="E314" s="6">
        <f t="shared" ref="E314:E318" si="125">IF( $E$3,E313 - E211, E313 + E211 )</f>
        <v>1</v>
      </c>
      <c r="F314" s="6">
        <f t="shared" ref="F314:F318" si="126">IF( $F$3,F313 - F211, F313 + F211 )</f>
        <v>1</v>
      </c>
      <c r="G314" s="6">
        <f t="shared" ref="G314:G318" si="127">IF( $G$3,G313 - G211, G313 + G211 )</f>
        <v>1</v>
      </c>
      <c r="H314" s="6">
        <f t="shared" ref="H314:H318" si="128">IF( $H$3,H313 - H211, H313 + H211 )</f>
        <v>1</v>
      </c>
      <c r="I314" s="6">
        <f t="shared" ref="I314:I318" si="129">IF( $I$3,I313 - I211, I313 + I211 )</f>
        <v>1</v>
      </c>
      <c r="J314" s="6">
        <f t="shared" ref="J314:J318" si="130">IF( $J$3,J313 - J211, J313 + J211 )</f>
        <v>1</v>
      </c>
      <c r="K314" s="6">
        <f t="shared" ref="K314:K318" si="131">IF( $K$3,K313 - K211, K313 + K211 )</f>
        <v>1</v>
      </c>
      <c r="L314" s="6">
        <f t="shared" ref="L314:L318" si="132">IF( $L$3,L313 - L211, L313 + L211 )</f>
        <v>1</v>
      </c>
      <c r="M314" s="6">
        <f t="shared" ref="M314:M318" si="133">IF( $M$3,M313 - M211, M313 + M211 )</f>
        <v>1</v>
      </c>
      <c r="N314" s="6">
        <f t="shared" ref="N314:N318" si="134">IF( $N$3,N313 - N211, N313 + N211 )</f>
        <v>1</v>
      </c>
      <c r="O314" s="6">
        <f t="shared" ref="O314:O318" si="135">IF( $O$3,O313 - O211, O313 + O211 )</f>
        <v>1</v>
      </c>
      <c r="P314" s="6">
        <f t="shared" ref="P314:P318" si="136">IF( $P$3,P313 - P211, P313 + P211 )</f>
        <v>0.99999999999999989</v>
      </c>
      <c r="Q314" s="6">
        <f t="shared" ref="Q314:Q318" si="137">IF( $Q$3,Q313 - Q211, Q313 + Q211 )</f>
        <v>1</v>
      </c>
      <c r="R314" s="6">
        <f t="shared" ref="R314:R318" si="138">IF( $R$3,R313 - R211, R313 + R211 )</f>
        <v>1</v>
      </c>
      <c r="S314" s="6">
        <f t="shared" ref="S314:S318" si="139">IF( $S$3,S313 - S211, S313 + S211 )</f>
        <v>1</v>
      </c>
      <c r="T314" s="6">
        <f t="shared" ref="T314:T318" si="140">IF( $T$3,T313 - T211, T313 + T211 )</f>
        <v>1</v>
      </c>
      <c r="U314" s="6">
        <f t="shared" ref="U314:U318" si="141">IF( $U$3,U313 - U211, U313 + U211 )</f>
        <v>1</v>
      </c>
      <c r="V314" s="6">
        <f t="shared" ref="V314:V318" si="142">IF( $V$3,V313 - V211, V313 + V211 )</f>
        <v>1</v>
      </c>
      <c r="W314" s="6">
        <f t="shared" ref="W314:W318" si="143">IF( $W$3,W313 - W211, W313 + W211 )</f>
        <v>1</v>
      </c>
      <c r="X314" s="6">
        <f t="shared" ref="X314:X318" si="144">IF( $X$3,X313 - X211, X313 + X211 )</f>
        <v>1</v>
      </c>
      <c r="Y314" s="6">
        <f t="shared" ref="Y314:Y318" si="145">IF( $Y$3,Y313 - Y211, Y313 + Y211 )</f>
        <v>1</v>
      </c>
      <c r="Z314" s="6">
        <f t="shared" ref="Z314:Z318" si="146">IF( $Z$3,Z313 - Z211, Z313 + Z211 )</f>
        <v>1</v>
      </c>
      <c r="AA314" s="6">
        <f t="shared" ref="AA314:AA318" si="147">IF( $AA$3,AA313 - AA211, AA313 + AA211 )</f>
        <v>1</v>
      </c>
      <c r="AB314" s="6">
        <f t="shared" ref="AB314:AB318" si="148">IF( $AB$3,AB313 - AB211, AB313 + AB211 )</f>
        <v>1</v>
      </c>
      <c r="AC314" s="6">
        <f t="shared" ref="AC314:AC318" si="149">IF( $AC$3,AC313 - AC211, AC313 + AC211 )</f>
        <v>1</v>
      </c>
      <c r="AD314" s="6">
        <f t="shared" ref="AD314:AD318" si="150">IF( $AD$3,AD313 - AD211, AD313 + AD211 )</f>
        <v>1</v>
      </c>
      <c r="AE314" s="6">
        <f t="shared" ref="AE314:AE318" si="151">IF( $AE$3,AE313 - AE211, AE313 + AE211 )</f>
        <v>1</v>
      </c>
      <c r="AF314" s="6">
        <f t="shared" ref="AF314:AF318" si="152">IF( $AF$3,AF313 - AF211, AF313 + AF211 )</f>
        <v>1</v>
      </c>
      <c r="AG314" s="6">
        <f t="shared" ref="AG314:AG318" si="153">IF( $AG$3,AG313 - AG211, AG313 + AG211 )</f>
        <v>1</v>
      </c>
      <c r="AH314" s="6">
        <f t="shared" ref="AH314:AH318" si="154">IF( $AH$3,AH313 - AH211, AH313 + AH211 )</f>
        <v>0.99999999999999989</v>
      </c>
      <c r="AI314" s="6">
        <f t="shared" ref="AI314:AI318" si="155">IF( $AI$3,AI313 - AI211, AI313 + AI211 )</f>
        <v>1</v>
      </c>
      <c r="AJ314" s="6">
        <f t="shared" ref="AJ314:AJ318" si="156">IF( $AJ$3,AJ313 - AJ211, AJ313 + AJ211 )</f>
        <v>1</v>
      </c>
      <c r="AK314" s="6">
        <f t="shared" ref="AK314:AK318" si="157">IF( $AK$3,AK313 - AK211, AK313 + AK211 )</f>
        <v>1</v>
      </c>
      <c r="AL314" s="6">
        <f t="shared" ref="AL314:AL318" si="158">IF( $AL$3,AL313 - AL211, AL313 + AL211 )</f>
        <v>1</v>
      </c>
      <c r="AM314" s="6">
        <f t="shared" ref="AM314:AM318" si="159">IF( $AM$3,AM313 - AM211, AM313 + AM211 )</f>
        <v>1</v>
      </c>
      <c r="AN314" s="6">
        <f t="shared" ref="AN314:AN318" si="160">IF( $AN$3,AN313 - AN211, AN313 + AN211 )</f>
        <v>1</v>
      </c>
      <c r="AO314" s="6">
        <f t="shared" ref="AO314:AO318" si="161">IF( $AO$3,AO313 - AO211, AO313 + AO211 )</f>
        <v>1</v>
      </c>
    </row>
    <row r="315" spans="2:41" x14ac:dyDescent="0.25">
      <c r="B315" s="6">
        <f t="shared" si="122"/>
        <v>0.99999999999999989</v>
      </c>
      <c r="C315" s="6">
        <f t="shared" si="123"/>
        <v>1</v>
      </c>
      <c r="D315" s="6">
        <f t="shared" si="124"/>
        <v>1</v>
      </c>
      <c r="E315" s="6">
        <f t="shared" si="125"/>
        <v>1</v>
      </c>
      <c r="F315" s="6">
        <f t="shared" si="126"/>
        <v>1</v>
      </c>
      <c r="G315" s="6">
        <f t="shared" si="127"/>
        <v>1</v>
      </c>
      <c r="H315" s="6">
        <f t="shared" si="128"/>
        <v>1</v>
      </c>
      <c r="I315" s="6">
        <f t="shared" si="129"/>
        <v>1</v>
      </c>
      <c r="J315" s="6">
        <f t="shared" si="130"/>
        <v>1</v>
      </c>
      <c r="K315" s="6">
        <f t="shared" si="131"/>
        <v>1</v>
      </c>
      <c r="L315" s="6">
        <f t="shared" si="132"/>
        <v>1</v>
      </c>
      <c r="M315" s="6">
        <f t="shared" si="133"/>
        <v>1</v>
      </c>
      <c r="N315" s="6">
        <f t="shared" si="134"/>
        <v>1</v>
      </c>
      <c r="O315" s="6">
        <f t="shared" si="135"/>
        <v>1</v>
      </c>
      <c r="P315" s="6">
        <f t="shared" si="136"/>
        <v>0.99999999999999989</v>
      </c>
      <c r="Q315" s="6">
        <f t="shared" si="137"/>
        <v>1</v>
      </c>
      <c r="R315" s="6">
        <f t="shared" si="138"/>
        <v>1</v>
      </c>
      <c r="S315" s="6">
        <f t="shared" si="139"/>
        <v>1</v>
      </c>
      <c r="T315" s="6">
        <f t="shared" si="140"/>
        <v>1</v>
      </c>
      <c r="U315" s="6">
        <f t="shared" si="141"/>
        <v>1</v>
      </c>
      <c r="V315" s="6">
        <f t="shared" si="142"/>
        <v>1</v>
      </c>
      <c r="W315" s="6">
        <f t="shared" si="143"/>
        <v>1</v>
      </c>
      <c r="X315" s="6">
        <f t="shared" si="144"/>
        <v>1</v>
      </c>
      <c r="Y315" s="6">
        <f t="shared" si="145"/>
        <v>1</v>
      </c>
      <c r="Z315" s="6">
        <f t="shared" si="146"/>
        <v>1</v>
      </c>
      <c r="AA315" s="6">
        <f t="shared" si="147"/>
        <v>1</v>
      </c>
      <c r="AB315" s="6">
        <f t="shared" si="148"/>
        <v>1</v>
      </c>
      <c r="AC315" s="6">
        <f t="shared" si="149"/>
        <v>1</v>
      </c>
      <c r="AD315" s="6">
        <f t="shared" si="150"/>
        <v>1</v>
      </c>
      <c r="AE315" s="6">
        <f t="shared" si="151"/>
        <v>1</v>
      </c>
      <c r="AF315" s="6">
        <f t="shared" si="152"/>
        <v>1</v>
      </c>
      <c r="AG315" s="6">
        <f t="shared" si="153"/>
        <v>1</v>
      </c>
      <c r="AH315" s="6">
        <f t="shared" si="154"/>
        <v>0.99999999999999989</v>
      </c>
      <c r="AI315" s="6">
        <f t="shared" si="155"/>
        <v>1</v>
      </c>
      <c r="AJ315" s="6">
        <f t="shared" si="156"/>
        <v>1</v>
      </c>
      <c r="AK315" s="6">
        <f t="shared" si="157"/>
        <v>1</v>
      </c>
      <c r="AL315" s="6">
        <f t="shared" si="158"/>
        <v>1</v>
      </c>
      <c r="AM315" s="6">
        <f t="shared" si="159"/>
        <v>1</v>
      </c>
      <c r="AN315" s="6">
        <f t="shared" si="160"/>
        <v>1</v>
      </c>
      <c r="AO315" s="6">
        <f t="shared" si="161"/>
        <v>1</v>
      </c>
    </row>
    <row r="316" spans="2:41" x14ac:dyDescent="0.25">
      <c r="B316" s="6">
        <f t="shared" si="122"/>
        <v>0.99999999999999989</v>
      </c>
      <c r="C316" s="6">
        <f t="shared" si="123"/>
        <v>1</v>
      </c>
      <c r="D316" s="6">
        <f t="shared" si="124"/>
        <v>1</v>
      </c>
      <c r="E316" s="6">
        <f t="shared" si="125"/>
        <v>1</v>
      </c>
      <c r="F316" s="6">
        <f t="shared" si="126"/>
        <v>1</v>
      </c>
      <c r="G316" s="6">
        <f t="shared" si="127"/>
        <v>1</v>
      </c>
      <c r="H316" s="6">
        <f t="shared" si="128"/>
        <v>1</v>
      </c>
      <c r="I316" s="6">
        <f t="shared" si="129"/>
        <v>1</v>
      </c>
      <c r="J316" s="6">
        <f t="shared" si="130"/>
        <v>1</v>
      </c>
      <c r="K316" s="6">
        <f t="shared" si="131"/>
        <v>1</v>
      </c>
      <c r="L316" s="6">
        <f t="shared" si="132"/>
        <v>1</v>
      </c>
      <c r="M316" s="6">
        <f t="shared" si="133"/>
        <v>1</v>
      </c>
      <c r="N316" s="6">
        <f t="shared" si="134"/>
        <v>1</v>
      </c>
      <c r="O316" s="6">
        <f t="shared" si="135"/>
        <v>1</v>
      </c>
      <c r="P316" s="6">
        <f t="shared" si="136"/>
        <v>0.99999999999999989</v>
      </c>
      <c r="Q316" s="6">
        <f t="shared" si="137"/>
        <v>1</v>
      </c>
      <c r="R316" s="6">
        <f t="shared" si="138"/>
        <v>1</v>
      </c>
      <c r="S316" s="6">
        <f t="shared" si="139"/>
        <v>1</v>
      </c>
      <c r="T316" s="6">
        <f t="shared" si="140"/>
        <v>1</v>
      </c>
      <c r="U316" s="6">
        <f t="shared" si="141"/>
        <v>1</v>
      </c>
      <c r="V316" s="6">
        <f t="shared" si="142"/>
        <v>1</v>
      </c>
      <c r="W316" s="6">
        <f t="shared" si="143"/>
        <v>1</v>
      </c>
      <c r="X316" s="6">
        <f t="shared" si="144"/>
        <v>1</v>
      </c>
      <c r="Y316" s="6">
        <f t="shared" si="145"/>
        <v>1</v>
      </c>
      <c r="Z316" s="6">
        <f t="shared" si="146"/>
        <v>1</v>
      </c>
      <c r="AA316" s="6">
        <f t="shared" si="147"/>
        <v>1</v>
      </c>
      <c r="AB316" s="6">
        <f t="shared" si="148"/>
        <v>1</v>
      </c>
      <c r="AC316" s="6">
        <f t="shared" si="149"/>
        <v>1</v>
      </c>
      <c r="AD316" s="6">
        <f t="shared" si="150"/>
        <v>1</v>
      </c>
      <c r="AE316" s="6">
        <f t="shared" si="151"/>
        <v>1</v>
      </c>
      <c r="AF316" s="6">
        <f t="shared" si="152"/>
        <v>1</v>
      </c>
      <c r="AG316" s="6">
        <f t="shared" si="153"/>
        <v>1</v>
      </c>
      <c r="AH316" s="6">
        <f t="shared" si="154"/>
        <v>0.99999999999999989</v>
      </c>
      <c r="AI316" s="6">
        <f t="shared" si="155"/>
        <v>1</v>
      </c>
      <c r="AJ316" s="6">
        <f t="shared" si="156"/>
        <v>1</v>
      </c>
      <c r="AK316" s="6">
        <f t="shared" si="157"/>
        <v>1</v>
      </c>
      <c r="AL316" s="6">
        <f t="shared" si="158"/>
        <v>1</v>
      </c>
      <c r="AM316" s="6">
        <f t="shared" si="159"/>
        <v>1</v>
      </c>
      <c r="AN316" s="6">
        <f t="shared" si="160"/>
        <v>1</v>
      </c>
      <c r="AO316" s="6">
        <f t="shared" si="161"/>
        <v>1</v>
      </c>
    </row>
    <row r="317" spans="2:41" x14ac:dyDescent="0.25">
      <c r="B317" s="6">
        <f t="shared" si="122"/>
        <v>0.99999999999999989</v>
      </c>
      <c r="C317" s="6">
        <f t="shared" si="123"/>
        <v>1</v>
      </c>
      <c r="D317" s="6">
        <f t="shared" si="124"/>
        <v>1</v>
      </c>
      <c r="E317" s="6">
        <f t="shared" si="125"/>
        <v>1</v>
      </c>
      <c r="F317" s="6">
        <f t="shared" si="126"/>
        <v>1</v>
      </c>
      <c r="G317" s="6">
        <f t="shared" si="127"/>
        <v>1</v>
      </c>
      <c r="H317" s="6">
        <f t="shared" si="128"/>
        <v>1</v>
      </c>
      <c r="I317" s="6">
        <f t="shared" si="129"/>
        <v>1</v>
      </c>
      <c r="J317" s="6">
        <f t="shared" si="130"/>
        <v>1</v>
      </c>
      <c r="K317" s="6">
        <f t="shared" si="131"/>
        <v>1</v>
      </c>
      <c r="L317" s="6">
        <f t="shared" si="132"/>
        <v>1</v>
      </c>
      <c r="M317" s="6">
        <f t="shared" si="133"/>
        <v>1</v>
      </c>
      <c r="N317" s="6">
        <f t="shared" si="134"/>
        <v>1</v>
      </c>
      <c r="O317" s="6">
        <f t="shared" si="135"/>
        <v>1</v>
      </c>
      <c r="P317" s="6">
        <f t="shared" si="136"/>
        <v>0.99999999999999989</v>
      </c>
      <c r="Q317" s="6">
        <f t="shared" si="137"/>
        <v>1</v>
      </c>
      <c r="R317" s="6">
        <f t="shared" si="138"/>
        <v>1</v>
      </c>
      <c r="S317" s="6">
        <f t="shared" si="139"/>
        <v>1</v>
      </c>
      <c r="T317" s="6">
        <f t="shared" si="140"/>
        <v>1</v>
      </c>
      <c r="U317" s="6">
        <f t="shared" si="141"/>
        <v>1</v>
      </c>
      <c r="V317" s="6">
        <f t="shared" si="142"/>
        <v>1</v>
      </c>
      <c r="W317" s="6">
        <f t="shared" si="143"/>
        <v>1</v>
      </c>
      <c r="X317" s="6">
        <f t="shared" si="144"/>
        <v>1</v>
      </c>
      <c r="Y317" s="6">
        <f t="shared" si="145"/>
        <v>1</v>
      </c>
      <c r="Z317" s="6">
        <f t="shared" si="146"/>
        <v>1</v>
      </c>
      <c r="AA317" s="6">
        <f t="shared" si="147"/>
        <v>1</v>
      </c>
      <c r="AB317" s="6">
        <f t="shared" si="148"/>
        <v>1</v>
      </c>
      <c r="AC317" s="6">
        <f t="shared" si="149"/>
        <v>1</v>
      </c>
      <c r="AD317" s="6">
        <f t="shared" si="150"/>
        <v>1</v>
      </c>
      <c r="AE317" s="6">
        <f t="shared" si="151"/>
        <v>1</v>
      </c>
      <c r="AF317" s="6">
        <f t="shared" si="152"/>
        <v>1</v>
      </c>
      <c r="AG317" s="6">
        <f t="shared" si="153"/>
        <v>1</v>
      </c>
      <c r="AH317" s="6">
        <f t="shared" si="154"/>
        <v>0.99999999999999989</v>
      </c>
      <c r="AI317" s="6">
        <f t="shared" si="155"/>
        <v>1</v>
      </c>
      <c r="AJ317" s="6">
        <f t="shared" si="156"/>
        <v>1</v>
      </c>
      <c r="AK317" s="6">
        <f t="shared" si="157"/>
        <v>1</v>
      </c>
      <c r="AL317" s="6">
        <f t="shared" si="158"/>
        <v>1</v>
      </c>
      <c r="AM317" s="6">
        <f t="shared" si="159"/>
        <v>1</v>
      </c>
      <c r="AN317" s="6">
        <f t="shared" si="160"/>
        <v>1</v>
      </c>
      <c r="AO317" s="6">
        <f t="shared" si="161"/>
        <v>1</v>
      </c>
    </row>
    <row r="318" spans="2:41" x14ac:dyDescent="0.25">
      <c r="B318" s="6">
        <f t="shared" si="122"/>
        <v>0.99999999999999989</v>
      </c>
      <c r="C318" s="6">
        <f t="shared" si="123"/>
        <v>1</v>
      </c>
      <c r="D318" s="6">
        <f t="shared" si="124"/>
        <v>1</v>
      </c>
      <c r="E318" s="6">
        <f t="shared" si="125"/>
        <v>1</v>
      </c>
      <c r="F318" s="6">
        <f t="shared" si="126"/>
        <v>1</v>
      </c>
      <c r="G318" s="6">
        <f t="shared" si="127"/>
        <v>1</v>
      </c>
      <c r="H318" s="6">
        <f t="shared" si="128"/>
        <v>1</v>
      </c>
      <c r="I318" s="6">
        <f t="shared" si="129"/>
        <v>1</v>
      </c>
      <c r="J318" s="6">
        <f t="shared" si="130"/>
        <v>1</v>
      </c>
      <c r="K318" s="6">
        <f t="shared" si="131"/>
        <v>1</v>
      </c>
      <c r="L318" s="6">
        <f t="shared" si="132"/>
        <v>1</v>
      </c>
      <c r="M318" s="6">
        <f t="shared" si="133"/>
        <v>1</v>
      </c>
      <c r="N318" s="6">
        <f t="shared" si="134"/>
        <v>1</v>
      </c>
      <c r="O318" s="6">
        <f t="shared" si="135"/>
        <v>1</v>
      </c>
      <c r="P318" s="6">
        <f t="shared" si="136"/>
        <v>0.99999999999999989</v>
      </c>
      <c r="Q318" s="6">
        <f t="shared" si="137"/>
        <v>1</v>
      </c>
      <c r="R318" s="6">
        <f t="shared" si="138"/>
        <v>1</v>
      </c>
      <c r="S318" s="6">
        <f t="shared" si="139"/>
        <v>1</v>
      </c>
      <c r="T318" s="6">
        <f t="shared" si="140"/>
        <v>1</v>
      </c>
      <c r="U318" s="6">
        <f t="shared" si="141"/>
        <v>1</v>
      </c>
      <c r="V318" s="6">
        <f t="shared" si="142"/>
        <v>1</v>
      </c>
      <c r="W318" s="6">
        <f t="shared" si="143"/>
        <v>1</v>
      </c>
      <c r="X318" s="6">
        <f t="shared" si="144"/>
        <v>1</v>
      </c>
      <c r="Y318" s="6">
        <f t="shared" si="145"/>
        <v>1</v>
      </c>
      <c r="Z318" s="6">
        <f t="shared" si="146"/>
        <v>1</v>
      </c>
      <c r="AA318" s="6">
        <f t="shared" si="147"/>
        <v>1</v>
      </c>
      <c r="AB318" s="6">
        <f t="shared" si="148"/>
        <v>1</v>
      </c>
      <c r="AC318" s="6">
        <f t="shared" si="149"/>
        <v>1</v>
      </c>
      <c r="AD318" s="6">
        <f t="shared" si="150"/>
        <v>1</v>
      </c>
      <c r="AE318" s="6">
        <f t="shared" si="151"/>
        <v>1</v>
      </c>
      <c r="AF318" s="6">
        <f t="shared" si="152"/>
        <v>1</v>
      </c>
      <c r="AG318" s="6">
        <f t="shared" si="153"/>
        <v>1</v>
      </c>
      <c r="AH318" s="6">
        <f t="shared" si="154"/>
        <v>0.99999999999999989</v>
      </c>
      <c r="AI318" s="6">
        <f t="shared" si="155"/>
        <v>1</v>
      </c>
      <c r="AJ318" s="6">
        <f t="shared" si="156"/>
        <v>1</v>
      </c>
      <c r="AK318" s="6">
        <f t="shared" si="157"/>
        <v>1</v>
      </c>
      <c r="AL318" s="6">
        <f t="shared" si="158"/>
        <v>1</v>
      </c>
      <c r="AM318" s="6">
        <f t="shared" si="159"/>
        <v>1</v>
      </c>
      <c r="AN318" s="6">
        <f t="shared" si="160"/>
        <v>1</v>
      </c>
      <c r="AO318" s="6">
        <f t="shared" si="161"/>
        <v>1</v>
      </c>
    </row>
    <row r="320" spans="2:41" x14ac:dyDescent="0.25">
      <c r="B320" s="7" t="str">
        <f t="shared" ref="B320:B351" si="162">IF($B$2, B12, B11 / $B$8 &amp; REPT( " ", $B$5 ))</f>
        <v xml:space="preserve">1600          </v>
      </c>
      <c r="C320" s="7" t="str">
        <f t="shared" ref="C320:C351" si="163">IF($C$2, C12, C11 / $C$8 &amp; REPT( " ", $C$5 ))</f>
        <v xml:space="preserve">2621          </v>
      </c>
      <c r="D320" s="7" t="str">
        <f t="shared" ref="D320:D351" si="164">IF($D$2, D12, D11 / $D$8 &amp; REPT( " ", $D$5 ))</f>
        <v xml:space="preserve">2100          </v>
      </c>
      <c r="E320" s="7" t="str">
        <f t="shared" ref="E320:E351" si="165">IF($E$2, E12, E11 / $E$8 &amp; REPT( " ", $E$5 ))</f>
        <v xml:space="preserve">3600          </v>
      </c>
      <c r="F320" s="7" t="str">
        <f t="shared" ref="F320:F351" si="166">IF($F$2, F12, F11 / $F$8 &amp; REPT( " ", $F$5 ))</f>
        <v xml:space="preserve">0          </v>
      </c>
      <c r="G320" s="7" t="str">
        <f t="shared" ref="G320:G351" si="167">IF($G$2, G12, G11 / $G$8 &amp; REPT( " ", $G$5 ))</f>
        <v xml:space="preserve">0          </v>
      </c>
      <c r="H320" s="7" t="str">
        <f t="shared" ref="H320:H351" si="168">IF($H$2, H12, H11 / $H$8 &amp; REPT( " ", $H$5 ))</f>
        <v xml:space="preserve">0          </v>
      </c>
      <c r="I320" s="7" t="str">
        <f t="shared" ref="I320:I351" si="169">IF($I$2, I12, I11 / $I$8 &amp; REPT( " ", $I$5 ))</f>
        <v xml:space="preserve">0          </v>
      </c>
      <c r="J320" s="7" t="str">
        <f t="shared" ref="J320:J351" si="170">IF($J$2, J12, J11 / $J$8 &amp; REPT( " ", $J$5 ))</f>
        <v xml:space="preserve">0          </v>
      </c>
      <c r="K320" s="7" t="str">
        <f t="shared" ref="K320:K351" si="171">IF($K$2, K12, K11 / $K$8 &amp; REPT( " ", $K$5 ))</f>
        <v xml:space="preserve">3          </v>
      </c>
      <c r="L320" s="7" t="str">
        <f t="shared" ref="L320:L351" si="172">IF($L$2, L12, L11 / $L$8 &amp; REPT( " ", $L$5 ))</f>
        <v xml:space="preserve">0          </v>
      </c>
      <c r="M320" s="7" t="str">
        <f t="shared" ref="M320:M351" si="173">IF($M$2, M12, M11 / $M$8 &amp; REPT( " ", $M$5 ))</f>
        <v xml:space="preserve">0          </v>
      </c>
      <c r="N320" s="7" t="str">
        <f t="shared" ref="N320:N351" si="174">IF($N$2, N12, N11 / $N$8 &amp; REPT( " ", $N$5 ))</f>
        <v xml:space="preserve">0.423          </v>
      </c>
      <c r="O320" s="7" t="str">
        <f t="shared" ref="O320:O351" si="175">IF($O$2, O12, O11 / $O$8 &amp; REPT( " ", $O$5 ))</f>
        <v xml:space="preserve">0.745          </v>
      </c>
      <c r="P320" s="7" t="str">
        <f t="shared" ref="P320:P351" si="176">IF($P$2, P12, P11 / $P$8 &amp; REPT( " ", $P$5 ))</f>
        <v xml:space="preserve">0.611          </v>
      </c>
      <c r="Q320" s="7" t="str">
        <f t="shared" ref="Q320:Q351" si="177">IF($Q$2, Q12, Q11 / $Q$8 &amp; REPT( " ", $Q$5 ))</f>
        <v xml:space="preserve">0.916          </v>
      </c>
      <c r="R320" s="7" t="str">
        <f t="shared" ref="R320:R351" si="178">IF($R$2, R12, R11 / $R$8 &amp; REPT( " ", $R$5 ))</f>
        <v xml:space="preserve">0          </v>
      </c>
      <c r="S320" s="7" t="str">
        <f t="shared" ref="S320:S351" si="179">IF($S$2, S12, S11 / $S$8 &amp; REPT( " ", $S$5 ))</f>
        <v xml:space="preserve">600          </v>
      </c>
      <c r="T320" s="7" t="str">
        <f t="shared" ref="T320:T351" si="180">IF($T$2, T12, T11 / $T$8 &amp; REPT( " ", $T$5 ))</f>
        <v xml:space="preserve">0          </v>
      </c>
      <c r="U320" s="7" t="str">
        <f t="shared" ref="U320:U351" si="181">IF($U$2, U12, U11 / $U$8 &amp; REPT( " ", $U$5 ))</f>
        <v xml:space="preserve">0          </v>
      </c>
      <c r="V320" s="7" t="str">
        <f t="shared" ref="V320:V351" si="182">IF($V$2, V12, V11 / $V$8 &amp; REPT( " ", $V$5 ))</f>
        <v xml:space="preserve">200          </v>
      </c>
      <c r="W320" s="7" t="str">
        <f t="shared" ref="W320:W351" si="183">IF($W$2, W12, W11 / $W$8 &amp; REPT( " ", $W$5 ))</f>
        <v xml:space="preserve">1000          </v>
      </c>
      <c r="X320" s="7" t="str">
        <f t="shared" ref="X320:X351" si="184">IF($X$2, X12, X11 / $X$8 &amp; REPT( " ", $X$5 ))</f>
        <v xml:space="preserve">1000          </v>
      </c>
      <c r="Y320" s="7" t="str">
        <f t="shared" ref="Y320:Y351" si="185">IF($Y$2, Y12, Y11 / $Y$8 &amp; REPT( " ", $Y$5 ))</f>
        <v xml:space="preserve">2500          </v>
      </c>
      <c r="Z320" s="7" t="str">
        <f t="shared" ref="Z320:Z351" si="186">IF($Z$2, Z12, Z11 / $Z$8 &amp; REPT( " ", $Z$5 ))</f>
        <v xml:space="preserve">2          </v>
      </c>
      <c r="AA320" s="7" t="str">
        <f t="shared" ref="AA320:AA351" si="187">IF($AA$2, AA12, AA11 / $AA$8 &amp; REPT( " ", $AA$5 ))</f>
        <v xml:space="preserve">2          </v>
      </c>
      <c r="AB320" s="7" t="str">
        <f t="shared" ref="AB320:AB351" si="188">IF($AB$2, AB12, AB11 / $AB$8 &amp; REPT( " ", $AB$5 ))</f>
        <v xml:space="preserve">2          </v>
      </c>
      <c r="AC320" s="7" t="str">
        <f t="shared" ref="AC320:AC351" si="189">IF($AC$2, AC12, AC11 / $AC$8 &amp; REPT( " ", $AC$5 ))</f>
        <v xml:space="preserve">2          </v>
      </c>
      <c r="AD320" s="7" t="str">
        <f t="shared" ref="AD320:AD351" si="190">IF($AD$2, AD12, AD11 / $AD$8 &amp; REPT( " ", $AD$5 ))</f>
        <v xml:space="preserve">0          </v>
      </c>
      <c r="AE320" s="7" t="str">
        <f t="shared" ref="AE320:AE351" si="191">IF($AE$2, AE12, AE11 / $AE$8 &amp; REPT( " ", $AE$5 ))</f>
        <v xml:space="preserve">9          </v>
      </c>
      <c r="AF320" s="7" t="str">
        <f t="shared" ref="AF320:AF351" si="192">IF($AF$2, AF12, AF11 / $AF$8 &amp; REPT( " ", $AF$5 ))</f>
        <v xml:space="preserve">0          </v>
      </c>
      <c r="AG320" s="7" t="str">
        <f t="shared" ref="AG320:AG351" si="193">IF($AG$2, AG12, AG11 / $AG$8 &amp; REPT( " ", $AG$5 ))</f>
        <v xml:space="preserve">0          </v>
      </c>
      <c r="AH320" s="7" t="str">
        <f t="shared" ref="AH320:AH351" si="194">IF($AH$2, AH12, AH11 / $AH$8 &amp; REPT( " ", $AH$5 ))</f>
        <v xml:space="preserve">21.6          </v>
      </c>
      <c r="AI320" s="7" t="str">
        <f t="shared" ref="AI320:AI351" si="195">IF($AI$2, AI12, AI11 / $AI$8 &amp; REPT( " ", $AI$5 ))</f>
        <v xml:space="preserve">-1          </v>
      </c>
      <c r="AJ320" s="7" t="str">
        <f t="shared" ref="AJ320:AJ351" si="196">IF($AJ$2, AJ12, AJ11 / $AJ$8 &amp; REPT( " ", $AJ$5 ))</f>
        <v xml:space="preserve">1          </v>
      </c>
      <c r="AK320" s="7" t="str">
        <f t="shared" ref="AK320:AK351" si="197">IF($AK$2, AK12, AK11 / $AK$8 &amp; REPT( " ", $AK$5 ))</f>
        <v xml:space="preserve">2.3          </v>
      </c>
      <c r="AL320" s="7" t="str">
        <f t="shared" ref="AL320:AL351" si="198">IF($AL$2, AL12, AL11 / $AL$8 &amp; REPT( " ", $AL$5 ))</f>
        <v xml:space="preserve">0          </v>
      </c>
      <c r="AM320" s="7" t="str">
        <f t="shared" ref="AM320:AM351" si="199">IF($AM$2, AM12, AM11 / $AM$8 &amp; REPT( " ", $AM$5 ))</f>
        <v xml:space="preserve">-10          </v>
      </c>
      <c r="AN320" s="7" t="str">
        <f t="shared" ref="AN320:AN351" si="200">IF($AN$2, AN12, AN11 / $AN$8 &amp; REPT( " ", $AN$5 ))</f>
        <v xml:space="preserve">0          </v>
      </c>
      <c r="AO320" s="7" t="str">
        <f t="shared" ref="AO320:AO351" si="201">IF($AO$2, AO12, AO11 / $AO$8 &amp; REPT( " ", $AO$5 ))</f>
        <v xml:space="preserve">0          </v>
      </c>
    </row>
    <row r="321" spans="2:41" x14ac:dyDescent="0.25">
      <c r="B321" s="7" t="str">
        <f t="shared" si="162"/>
        <v xml:space="preserve">1818          </v>
      </c>
      <c r="C321" s="7" t="str">
        <f t="shared" si="163"/>
        <v xml:space="preserve">2708          </v>
      </c>
      <c r="D321" s="7" t="str">
        <f t="shared" si="164"/>
        <v xml:space="preserve">2234          </v>
      </c>
      <c r="E321" s="7" t="str">
        <f t="shared" si="165"/>
        <v xml:space="preserve">3633          </v>
      </c>
      <c r="F321" s="7" t="str">
        <f t="shared" si="166"/>
        <v xml:space="preserve">0          </v>
      </c>
      <c r="G321" s="7" t="str">
        <f t="shared" si="167"/>
        <v xml:space="preserve">0          </v>
      </c>
      <c r="H321" s="7" t="str">
        <f t="shared" si="168"/>
        <v xml:space="preserve">0          </v>
      </c>
      <c r="I321" s="7" t="str">
        <f t="shared" si="169"/>
        <v xml:space="preserve">0          </v>
      </c>
      <c r="J321" s="7" t="str">
        <f t="shared" si="170"/>
        <v xml:space="preserve">2.3          </v>
      </c>
      <c r="K321" s="7" t="str">
        <f t="shared" si="171"/>
        <v xml:space="preserve">5.1          </v>
      </c>
      <c r="L321" s="7" t="str">
        <f t="shared" si="172"/>
        <v xml:space="preserve">1.2          </v>
      </c>
      <c r="M321" s="7" t="str">
        <f t="shared" si="173"/>
        <v xml:space="preserve">0.5          </v>
      </c>
      <c r="N321" s="7" t="str">
        <f t="shared" si="174"/>
        <v xml:space="preserve">0.481          </v>
      </c>
      <c r="O321" s="7" t="str">
        <f t="shared" si="175"/>
        <v xml:space="preserve">0.77          </v>
      </c>
      <c r="P321" s="7" t="str">
        <f t="shared" si="176"/>
        <v xml:space="preserve">0.65          </v>
      </c>
      <c r="Q321" s="7" t="str">
        <f t="shared" si="177"/>
        <v xml:space="preserve">0.9244          </v>
      </c>
      <c r="R321" s="7" t="str">
        <f t="shared" si="178"/>
        <v xml:space="preserve">345          </v>
      </c>
      <c r="S321" s="7" t="str">
        <f t="shared" si="179"/>
        <v xml:space="preserve">1020          </v>
      </c>
      <c r="T321" s="7" t="str">
        <f t="shared" si="180"/>
        <v xml:space="preserve">480          </v>
      </c>
      <c r="U321" s="7" t="str">
        <f t="shared" si="181"/>
        <v xml:space="preserve">550          </v>
      </c>
      <c r="V321" s="7" t="str">
        <f t="shared" si="182"/>
        <v xml:space="preserve">545          </v>
      </c>
      <c r="W321" s="7" t="str">
        <f t="shared" si="183"/>
        <v xml:space="preserve">1420          </v>
      </c>
      <c r="X321" s="7" t="str">
        <f t="shared" si="184"/>
        <v xml:space="preserve">1480          </v>
      </c>
      <c r="Y321" s="7" t="str">
        <f t="shared" si="185"/>
        <v xml:space="preserve">3050          </v>
      </c>
      <c r="Z321" s="7" t="str">
        <f t="shared" si="186"/>
        <v xml:space="preserve">3.3          </v>
      </c>
      <c r="AA321" s="7" t="str">
        <f t="shared" si="187"/>
        <v xml:space="preserve">2.5          </v>
      </c>
      <c r="AB321" s="7" t="str">
        <f t="shared" si="188"/>
        <v xml:space="preserve">3.7          </v>
      </c>
      <c r="AC321" s="7" t="str">
        <f t="shared" si="189"/>
        <v xml:space="preserve">2.8          </v>
      </c>
      <c r="AD321" s="7" t="str">
        <f t="shared" si="190"/>
        <v xml:space="preserve">22          </v>
      </c>
      <c r="AE321" s="7" t="str">
        <f t="shared" si="191"/>
        <v xml:space="preserve">19          </v>
      </c>
      <c r="AF321" s="7" t="str">
        <f t="shared" si="192"/>
        <v xml:space="preserve">20          </v>
      </c>
      <c r="AG321" s="7" t="str">
        <f t="shared" si="193"/>
        <v xml:space="preserve">4          </v>
      </c>
      <c r="AH321" s="7" t="str">
        <f t="shared" si="194"/>
        <v xml:space="preserve">23.4          </v>
      </c>
      <c r="AI321" s="7" t="str">
        <f t="shared" si="195"/>
        <v xml:space="preserve">1.2          </v>
      </c>
      <c r="AJ321" s="7" t="str">
        <f t="shared" si="196"/>
        <v xml:space="preserve">2.7          </v>
      </c>
      <c r="AK321" s="7" t="str">
        <f t="shared" si="197"/>
        <v xml:space="preserve">2.9          </v>
      </c>
      <c r="AL321" s="7" t="str">
        <f t="shared" si="198"/>
        <v xml:space="preserve">66          </v>
      </c>
      <c r="AM321" s="7" t="str">
        <f t="shared" si="199"/>
        <v xml:space="preserve">21          </v>
      </c>
      <c r="AN321" s="7" t="str">
        <f t="shared" si="200"/>
        <v xml:space="preserve">14          </v>
      </c>
      <c r="AO321" s="7" t="str">
        <f t="shared" si="201"/>
        <v xml:space="preserve">3          </v>
      </c>
    </row>
    <row r="322" spans="2:41" x14ac:dyDescent="0.25">
      <c r="B322" s="7" t="str">
        <f t="shared" si="162"/>
        <v xml:space="preserve">2036          </v>
      </c>
      <c r="C322" s="7" t="str">
        <f t="shared" si="163"/>
        <v xml:space="preserve">2795          </v>
      </c>
      <c r="D322" s="7" t="str">
        <f t="shared" si="164"/>
        <v xml:space="preserve">2368          </v>
      </c>
      <c r="E322" s="7" t="str">
        <f t="shared" si="165"/>
        <v xml:space="preserve">3666          </v>
      </c>
      <c r="F322" s="7" t="str">
        <f t="shared" si="166"/>
        <v xml:space="preserve">0          </v>
      </c>
      <c r="G322" s="7" t="str">
        <f t="shared" si="167"/>
        <v xml:space="preserve">0          </v>
      </c>
      <c r="H322" s="7" t="str">
        <f t="shared" si="168"/>
        <v xml:space="preserve">0          </v>
      </c>
      <c r="I322" s="7" t="str">
        <f t="shared" si="169"/>
        <v xml:space="preserve">0          </v>
      </c>
      <c r="J322" s="7" t="str">
        <f t="shared" si="170"/>
        <v xml:space="preserve">4.6          </v>
      </c>
      <c r="K322" s="7" t="str">
        <f t="shared" si="171"/>
        <v xml:space="preserve">7.2          </v>
      </c>
      <c r="L322" s="7" t="str">
        <f t="shared" si="172"/>
        <v xml:space="preserve">2.4          </v>
      </c>
      <c r="M322" s="7" t="str">
        <f t="shared" si="173"/>
        <v xml:space="preserve">1          </v>
      </c>
      <c r="N322" s="7" t="str">
        <f t="shared" si="174"/>
        <v xml:space="preserve">0.539          </v>
      </c>
      <c r="O322" s="7" t="str">
        <f t="shared" si="175"/>
        <v xml:space="preserve">0.795          </v>
      </c>
      <c r="P322" s="7" t="str">
        <f t="shared" si="176"/>
        <v xml:space="preserve">0.689          </v>
      </c>
      <c r="Q322" s="7" t="str">
        <f t="shared" si="177"/>
        <v xml:space="preserve">0.9328          </v>
      </c>
      <c r="R322" s="7" t="str">
        <f t="shared" si="178"/>
        <v xml:space="preserve">690          </v>
      </c>
      <c r="S322" s="7" t="str">
        <f t="shared" si="179"/>
        <v xml:space="preserve">1440          </v>
      </c>
      <c r="T322" s="7" t="str">
        <f t="shared" si="180"/>
        <v xml:space="preserve">960          </v>
      </c>
      <c r="U322" s="7" t="str">
        <f t="shared" si="181"/>
        <v xml:space="preserve">1100          </v>
      </c>
      <c r="V322" s="7" t="str">
        <f t="shared" si="182"/>
        <v xml:space="preserve">890          </v>
      </c>
      <c r="W322" s="7" t="str">
        <f t="shared" si="183"/>
        <v xml:space="preserve">1840          </v>
      </c>
      <c r="X322" s="7" t="str">
        <f t="shared" si="184"/>
        <v xml:space="preserve">1960          </v>
      </c>
      <c r="Y322" s="7" t="str">
        <f t="shared" si="185"/>
        <v xml:space="preserve">3600          </v>
      </c>
      <c r="Z322" s="7" t="str">
        <f t="shared" si="186"/>
        <v xml:space="preserve">4.6          </v>
      </c>
      <c r="AA322" s="7" t="str">
        <f t="shared" si="187"/>
        <v xml:space="preserve">3          </v>
      </c>
      <c r="AB322" s="7" t="str">
        <f t="shared" si="188"/>
        <v xml:space="preserve">5.4          </v>
      </c>
      <c r="AC322" s="7" t="str">
        <f t="shared" si="189"/>
        <v xml:space="preserve">3.6          </v>
      </c>
      <c r="AD322" s="7" t="str">
        <f t="shared" si="190"/>
        <v xml:space="preserve">44          </v>
      </c>
      <c r="AE322" s="7" t="str">
        <f t="shared" si="191"/>
        <v xml:space="preserve">29          </v>
      </c>
      <c r="AF322" s="7" t="str">
        <f t="shared" si="192"/>
        <v xml:space="preserve">40          </v>
      </c>
      <c r="AG322" s="7" t="str">
        <f t="shared" si="193"/>
        <v xml:space="preserve">8          </v>
      </c>
      <c r="AH322" s="7" t="str">
        <f t="shared" si="194"/>
        <v xml:space="preserve">25.2          </v>
      </c>
      <c r="AI322" s="7" t="str">
        <f t="shared" si="195"/>
        <v xml:space="preserve">3.4          </v>
      </c>
      <c r="AJ322" s="7" t="str">
        <f t="shared" si="196"/>
        <v xml:space="preserve">4.4          </v>
      </c>
      <c r="AK322" s="7" t="str">
        <f t="shared" si="197"/>
        <v xml:space="preserve">3.5          </v>
      </c>
      <c r="AL322" s="7" t="str">
        <f t="shared" si="198"/>
        <v xml:space="preserve">132          </v>
      </c>
      <c r="AM322" s="7" t="str">
        <f t="shared" si="199"/>
        <v xml:space="preserve">52          </v>
      </c>
      <c r="AN322" s="7" t="str">
        <f t="shared" si="200"/>
        <v xml:space="preserve">28          </v>
      </c>
      <c r="AO322" s="7" t="str">
        <f t="shared" si="201"/>
        <v xml:space="preserve">6          </v>
      </c>
    </row>
    <row r="323" spans="2:41" x14ac:dyDescent="0.25">
      <c r="B323" s="7" t="str">
        <f t="shared" si="162"/>
        <v xml:space="preserve">2254          </v>
      </c>
      <c r="C323" s="7" t="str">
        <f t="shared" si="163"/>
        <v xml:space="preserve">2882          </v>
      </c>
      <c r="D323" s="7" t="str">
        <f t="shared" si="164"/>
        <v xml:space="preserve">2502          </v>
      </c>
      <c r="E323" s="7" t="str">
        <f t="shared" si="165"/>
        <v xml:space="preserve">3699          </v>
      </c>
      <c r="F323" s="7" t="str">
        <f t="shared" si="166"/>
        <v xml:space="preserve">0          </v>
      </c>
      <c r="G323" s="7" t="str">
        <f t="shared" si="167"/>
        <v xml:space="preserve">0          </v>
      </c>
      <c r="H323" s="7" t="str">
        <f t="shared" si="168"/>
        <v xml:space="preserve">0          </v>
      </c>
      <c r="I323" s="7" t="str">
        <f t="shared" si="169"/>
        <v xml:space="preserve">0          </v>
      </c>
      <c r="J323" s="7" t="str">
        <f t="shared" si="170"/>
        <v xml:space="preserve">6.9          </v>
      </c>
      <c r="K323" s="7" t="str">
        <f t="shared" si="171"/>
        <v xml:space="preserve">9.3          </v>
      </c>
      <c r="L323" s="7" t="str">
        <f t="shared" si="172"/>
        <v xml:space="preserve">3.6          </v>
      </c>
      <c r="M323" s="7" t="str">
        <f t="shared" si="173"/>
        <v xml:space="preserve">1.5          </v>
      </c>
      <c r="N323" s="7" t="str">
        <f t="shared" si="174"/>
        <v xml:space="preserve">0.597          </v>
      </c>
      <c r="O323" s="7" t="str">
        <f t="shared" si="175"/>
        <v xml:space="preserve">0.82          </v>
      </c>
      <c r="P323" s="7" t="str">
        <f t="shared" si="176"/>
        <v xml:space="preserve">0.728          </v>
      </c>
      <c r="Q323" s="7" t="str">
        <f t="shared" si="177"/>
        <v xml:space="preserve">0.9412          </v>
      </c>
      <c r="R323" s="7" t="str">
        <f t="shared" si="178"/>
        <v xml:space="preserve">1035          </v>
      </c>
      <c r="S323" s="7" t="str">
        <f t="shared" si="179"/>
        <v xml:space="preserve">1860          </v>
      </c>
      <c r="T323" s="7" t="str">
        <f t="shared" si="180"/>
        <v xml:space="preserve">1440          </v>
      </c>
      <c r="U323" s="7" t="str">
        <f t="shared" si="181"/>
        <v xml:space="preserve">1650          </v>
      </c>
      <c r="V323" s="7" t="str">
        <f t="shared" si="182"/>
        <v xml:space="preserve">1235          </v>
      </c>
      <c r="W323" s="7" t="str">
        <f t="shared" si="183"/>
        <v xml:space="preserve">2260          </v>
      </c>
      <c r="X323" s="7" t="str">
        <f t="shared" si="184"/>
        <v xml:space="preserve">2440          </v>
      </c>
      <c r="Y323" s="7" t="str">
        <f t="shared" si="185"/>
        <v xml:space="preserve">4150          </v>
      </c>
      <c r="Z323" s="7" t="str">
        <f t="shared" si="186"/>
        <v xml:space="preserve">5.9          </v>
      </c>
      <c r="AA323" s="7" t="str">
        <f t="shared" si="187"/>
        <v xml:space="preserve">3.5          </v>
      </c>
      <c r="AB323" s="7" t="str">
        <f t="shared" si="188"/>
        <v xml:space="preserve">7.1          </v>
      </c>
      <c r="AC323" s="7" t="str">
        <f t="shared" si="189"/>
        <v xml:space="preserve">4.4          </v>
      </c>
      <c r="AD323" s="7" t="str">
        <f t="shared" si="190"/>
        <v xml:space="preserve">66          </v>
      </c>
      <c r="AE323" s="7" t="str">
        <f t="shared" si="191"/>
        <v xml:space="preserve">39          </v>
      </c>
      <c r="AF323" s="7" t="str">
        <f t="shared" si="192"/>
        <v xml:space="preserve">60          </v>
      </c>
      <c r="AG323" s="7" t="str">
        <f t="shared" si="193"/>
        <v xml:space="preserve">12          </v>
      </c>
      <c r="AH323" s="7" t="str">
        <f t="shared" si="194"/>
        <v xml:space="preserve">27          </v>
      </c>
      <c r="AI323" s="7" t="str">
        <f t="shared" si="195"/>
        <v xml:space="preserve">5.6          </v>
      </c>
      <c r="AJ323" s="7" t="str">
        <f t="shared" si="196"/>
        <v xml:space="preserve">6.1          </v>
      </c>
      <c r="AK323" s="7" t="str">
        <f t="shared" si="197"/>
        <v xml:space="preserve">4.1          </v>
      </c>
      <c r="AL323" s="7" t="str">
        <f t="shared" si="198"/>
        <v xml:space="preserve">198          </v>
      </c>
      <c r="AM323" s="7" t="str">
        <f t="shared" si="199"/>
        <v xml:space="preserve">83          </v>
      </c>
      <c r="AN323" s="7" t="str">
        <f t="shared" si="200"/>
        <v xml:space="preserve">42          </v>
      </c>
      <c r="AO323" s="7" t="str">
        <f t="shared" si="201"/>
        <v xml:space="preserve">9          </v>
      </c>
    </row>
    <row r="324" spans="2:41" x14ac:dyDescent="0.25">
      <c r="B324" s="7" t="str">
        <f t="shared" si="162"/>
        <v xml:space="preserve">2472          </v>
      </c>
      <c r="C324" s="7" t="str">
        <f t="shared" si="163"/>
        <v xml:space="preserve">2969          </v>
      </c>
      <c r="D324" s="7" t="str">
        <f t="shared" si="164"/>
        <v xml:space="preserve">2636          </v>
      </c>
      <c r="E324" s="7" t="str">
        <f t="shared" si="165"/>
        <v xml:space="preserve">3732          </v>
      </c>
      <c r="F324" s="7" t="str">
        <f t="shared" si="166"/>
        <v xml:space="preserve">0          </v>
      </c>
      <c r="G324" s="7" t="str">
        <f t="shared" si="167"/>
        <v xml:space="preserve">0          </v>
      </c>
      <c r="H324" s="7" t="str">
        <f t="shared" si="168"/>
        <v xml:space="preserve">0          </v>
      </c>
      <c r="I324" s="7" t="str">
        <f t="shared" si="169"/>
        <v xml:space="preserve">0          </v>
      </c>
      <c r="J324" s="7" t="str">
        <f t="shared" si="170"/>
        <v xml:space="preserve">9.2          </v>
      </c>
      <c r="K324" s="7" t="str">
        <f t="shared" si="171"/>
        <v xml:space="preserve">11.4          </v>
      </c>
      <c r="L324" s="7" t="str">
        <f t="shared" si="172"/>
        <v xml:space="preserve">4.8          </v>
      </c>
      <c r="M324" s="7" t="str">
        <f t="shared" si="173"/>
        <v xml:space="preserve">2          </v>
      </c>
      <c r="N324" s="7" t="str">
        <f t="shared" si="174"/>
        <v xml:space="preserve">0.655          </v>
      </c>
      <c r="O324" s="7" t="str">
        <f t="shared" si="175"/>
        <v xml:space="preserve">0.845          </v>
      </c>
      <c r="P324" s="7" t="str">
        <f t="shared" si="176"/>
        <v xml:space="preserve">0.767          </v>
      </c>
      <c r="Q324" s="7" t="str">
        <f t="shared" si="177"/>
        <v xml:space="preserve">0.9496          </v>
      </c>
      <c r="R324" s="7" t="str">
        <f t="shared" si="178"/>
        <v xml:space="preserve">1380          </v>
      </c>
      <c r="S324" s="7" t="str">
        <f t="shared" si="179"/>
        <v xml:space="preserve">2280          </v>
      </c>
      <c r="T324" s="7" t="str">
        <f t="shared" si="180"/>
        <v xml:space="preserve">1920          </v>
      </c>
      <c r="U324" s="7" t="str">
        <f t="shared" si="181"/>
        <v xml:space="preserve">2200          </v>
      </c>
      <c r="V324" s="7" t="str">
        <f t="shared" si="182"/>
        <v xml:space="preserve">1580          </v>
      </c>
      <c r="W324" s="7" t="str">
        <f t="shared" si="183"/>
        <v xml:space="preserve">2680          </v>
      </c>
      <c r="X324" s="7" t="str">
        <f t="shared" si="184"/>
        <v xml:space="preserve">2920          </v>
      </c>
      <c r="Y324" s="7" t="str">
        <f t="shared" si="185"/>
        <v xml:space="preserve">4700          </v>
      </c>
      <c r="Z324" s="7" t="str">
        <f t="shared" si="186"/>
        <v xml:space="preserve">7.2          </v>
      </c>
      <c r="AA324" s="7" t="str">
        <f t="shared" si="187"/>
        <v xml:space="preserve">4          </v>
      </c>
      <c r="AB324" s="7" t="str">
        <f t="shared" si="188"/>
        <v xml:space="preserve">8.8          </v>
      </c>
      <c r="AC324" s="7" t="str">
        <f t="shared" si="189"/>
        <v xml:space="preserve">5.2          </v>
      </c>
      <c r="AD324" s="7" t="str">
        <f t="shared" si="190"/>
        <v xml:space="preserve">88          </v>
      </c>
      <c r="AE324" s="7" t="str">
        <f t="shared" si="191"/>
        <v xml:space="preserve">49          </v>
      </c>
      <c r="AF324" s="7" t="str">
        <f t="shared" si="192"/>
        <v xml:space="preserve">80          </v>
      </c>
      <c r="AG324" s="7" t="str">
        <f t="shared" si="193"/>
        <v xml:space="preserve">16          </v>
      </c>
      <c r="AH324" s="7" t="str">
        <f t="shared" si="194"/>
        <v xml:space="preserve">28.8          </v>
      </c>
      <c r="AI324" s="7" t="str">
        <f t="shared" si="195"/>
        <v xml:space="preserve">7.8          </v>
      </c>
      <c r="AJ324" s="7" t="str">
        <f t="shared" si="196"/>
        <v xml:space="preserve">7.8          </v>
      </c>
      <c r="AK324" s="7" t="str">
        <f t="shared" si="197"/>
        <v xml:space="preserve">4.7          </v>
      </c>
      <c r="AL324" s="7" t="str">
        <f t="shared" si="198"/>
        <v xml:space="preserve">264          </v>
      </c>
      <c r="AM324" s="7" t="str">
        <f t="shared" si="199"/>
        <v xml:space="preserve">114          </v>
      </c>
      <c r="AN324" s="7" t="str">
        <f t="shared" si="200"/>
        <v xml:space="preserve">56          </v>
      </c>
      <c r="AO324" s="7" t="str">
        <f t="shared" si="201"/>
        <v xml:space="preserve">12          </v>
      </c>
    </row>
    <row r="325" spans="2:41" x14ac:dyDescent="0.25">
      <c r="B325" s="7" t="str">
        <f t="shared" si="162"/>
        <v xml:space="preserve">2690          </v>
      </c>
      <c r="C325" s="7" t="str">
        <f t="shared" si="163"/>
        <v xml:space="preserve">3056          </v>
      </c>
      <c r="D325" s="7" t="str">
        <f t="shared" si="164"/>
        <v xml:space="preserve">2770          </v>
      </c>
      <c r="E325" s="7" t="str">
        <f t="shared" si="165"/>
        <v xml:space="preserve">3765          </v>
      </c>
      <c r="F325" s="7" t="str">
        <f t="shared" si="166"/>
        <v xml:space="preserve">0          </v>
      </c>
      <c r="G325" s="7" t="str">
        <f t="shared" si="167"/>
        <v xml:space="preserve">0          </v>
      </c>
      <c r="H325" s="7" t="str">
        <f t="shared" si="168"/>
        <v xml:space="preserve">0          </v>
      </c>
      <c r="I325" s="7" t="str">
        <f t="shared" si="169"/>
        <v xml:space="preserve">0          </v>
      </c>
      <c r="J325" s="7" t="str">
        <f t="shared" si="170"/>
        <v xml:space="preserve">11.5          </v>
      </c>
      <c r="K325" s="7" t="str">
        <f t="shared" si="171"/>
        <v xml:space="preserve">13.5          </v>
      </c>
      <c r="L325" s="7" t="str">
        <f t="shared" si="172"/>
        <v xml:space="preserve">6          </v>
      </c>
      <c r="M325" s="7" t="str">
        <f t="shared" si="173"/>
        <v xml:space="preserve">2.5          </v>
      </c>
      <c r="N325" s="7" t="str">
        <f t="shared" si="174"/>
        <v xml:space="preserve">0.713          </v>
      </c>
      <c r="O325" s="7" t="str">
        <f t="shared" si="175"/>
        <v xml:space="preserve">0.87          </v>
      </c>
      <c r="P325" s="7" t="str">
        <f t="shared" si="176"/>
        <v xml:space="preserve">0.806          </v>
      </c>
      <c r="Q325" s="7" t="str">
        <f t="shared" si="177"/>
        <v xml:space="preserve">0.958          </v>
      </c>
      <c r="R325" s="7" t="str">
        <f t="shared" si="178"/>
        <v xml:space="preserve">1725          </v>
      </c>
      <c r="S325" s="7" t="str">
        <f t="shared" si="179"/>
        <v xml:space="preserve">2700          </v>
      </c>
      <c r="T325" s="7" t="str">
        <f t="shared" si="180"/>
        <v xml:space="preserve">2400          </v>
      </c>
      <c r="U325" s="7" t="str">
        <f t="shared" si="181"/>
        <v xml:space="preserve">2750          </v>
      </c>
      <c r="V325" s="7" t="str">
        <f t="shared" si="182"/>
        <v xml:space="preserve">1925          </v>
      </c>
      <c r="W325" s="7" t="str">
        <f t="shared" si="183"/>
        <v xml:space="preserve">3100          </v>
      </c>
      <c r="X325" s="7" t="str">
        <f t="shared" si="184"/>
        <v xml:space="preserve">3400          </v>
      </c>
      <c r="Y325" s="7" t="str">
        <f t="shared" si="185"/>
        <v xml:space="preserve">5250          </v>
      </c>
      <c r="Z325" s="7" t="str">
        <f t="shared" si="186"/>
        <v xml:space="preserve">8.5          </v>
      </c>
      <c r="AA325" s="7" t="str">
        <f t="shared" si="187"/>
        <v xml:space="preserve">4.5          </v>
      </c>
      <c r="AB325" s="7" t="str">
        <f t="shared" si="188"/>
        <v xml:space="preserve">10.5          </v>
      </c>
      <c r="AC325" s="7" t="str">
        <f t="shared" si="189"/>
        <v xml:space="preserve">6          </v>
      </c>
      <c r="AD325" s="7" t="str">
        <f t="shared" si="190"/>
        <v xml:space="preserve">110          </v>
      </c>
      <c r="AE325" s="7" t="str">
        <f t="shared" si="191"/>
        <v xml:space="preserve">59          </v>
      </c>
      <c r="AF325" s="7" t="str">
        <f t="shared" si="192"/>
        <v xml:space="preserve">100          </v>
      </c>
      <c r="AG325" s="7" t="str">
        <f t="shared" si="193"/>
        <v xml:space="preserve">20          </v>
      </c>
      <c r="AH325" s="7" t="str">
        <f t="shared" si="194"/>
        <v xml:space="preserve">30.6          </v>
      </c>
      <c r="AI325" s="7" t="str">
        <f t="shared" si="195"/>
        <v xml:space="preserve">10          </v>
      </c>
      <c r="AJ325" s="7" t="str">
        <f t="shared" si="196"/>
        <v xml:space="preserve">9.5          </v>
      </c>
      <c r="AK325" s="7" t="str">
        <f t="shared" si="197"/>
        <v xml:space="preserve">5.3          </v>
      </c>
      <c r="AL325" s="7" t="str">
        <f t="shared" si="198"/>
        <v xml:space="preserve">330          </v>
      </c>
      <c r="AM325" s="7" t="str">
        <f t="shared" si="199"/>
        <v xml:space="preserve">145          </v>
      </c>
      <c r="AN325" s="7" t="str">
        <f t="shared" si="200"/>
        <v xml:space="preserve">70          </v>
      </c>
      <c r="AO325" s="7" t="str">
        <f t="shared" si="201"/>
        <v xml:space="preserve">15          </v>
      </c>
    </row>
    <row r="326" spans="2:41" x14ac:dyDescent="0.25">
      <c r="B326" s="7" t="str">
        <f t="shared" si="162"/>
        <v xml:space="preserve">2908          </v>
      </c>
      <c r="C326" s="7" t="str">
        <f t="shared" si="163"/>
        <v xml:space="preserve">3143          </v>
      </c>
      <c r="D326" s="7" t="str">
        <f t="shared" si="164"/>
        <v xml:space="preserve">2904          </v>
      </c>
      <c r="E326" s="7" t="str">
        <f t="shared" si="165"/>
        <v xml:space="preserve">3798          </v>
      </c>
      <c r="F326" s="7" t="str">
        <f t="shared" si="166"/>
        <v xml:space="preserve">0          </v>
      </c>
      <c r="G326" s="7" t="str">
        <f t="shared" si="167"/>
        <v xml:space="preserve">0          </v>
      </c>
      <c r="H326" s="7" t="str">
        <f t="shared" si="168"/>
        <v xml:space="preserve">0          </v>
      </c>
      <c r="I326" s="7" t="str">
        <f t="shared" si="169"/>
        <v xml:space="preserve">0          </v>
      </c>
      <c r="J326" s="7" t="str">
        <f t="shared" si="170"/>
        <v xml:space="preserve">13.8          </v>
      </c>
      <c r="K326" s="7" t="str">
        <f t="shared" si="171"/>
        <v xml:space="preserve">15.6          </v>
      </c>
      <c r="L326" s="7" t="str">
        <f t="shared" si="172"/>
        <v xml:space="preserve">7.2          </v>
      </c>
      <c r="M326" s="7" t="str">
        <f t="shared" si="173"/>
        <v xml:space="preserve">3          </v>
      </c>
      <c r="N326" s="7" t="str">
        <f t="shared" si="174"/>
        <v xml:space="preserve">0.771          </v>
      </c>
      <c r="O326" s="7" t="str">
        <f t="shared" si="175"/>
        <v xml:space="preserve">0.895          </v>
      </c>
      <c r="P326" s="7" t="str">
        <f t="shared" si="176"/>
        <v xml:space="preserve">0.845          </v>
      </c>
      <c r="Q326" s="7" t="str">
        <f t="shared" si="177"/>
        <v xml:space="preserve">0.9664          </v>
      </c>
      <c r="R326" s="7" t="str">
        <f t="shared" si="178"/>
        <v xml:space="preserve">2070          </v>
      </c>
      <c r="S326" s="7" t="str">
        <f t="shared" si="179"/>
        <v xml:space="preserve">3120          </v>
      </c>
      <c r="T326" s="7" t="str">
        <f t="shared" si="180"/>
        <v xml:space="preserve">2880          </v>
      </c>
      <c r="U326" s="7" t="str">
        <f t="shared" si="181"/>
        <v xml:space="preserve">3300          </v>
      </c>
      <c r="V326" s="7" t="str">
        <f t="shared" si="182"/>
        <v xml:space="preserve">2270          </v>
      </c>
      <c r="W326" s="7" t="str">
        <f t="shared" si="183"/>
        <v xml:space="preserve">3520          </v>
      </c>
      <c r="X326" s="7" t="str">
        <f t="shared" si="184"/>
        <v xml:space="preserve">3880          </v>
      </c>
      <c r="Y326" s="7" t="str">
        <f t="shared" si="185"/>
        <v xml:space="preserve">5800          </v>
      </c>
      <c r="Z326" s="7" t="str">
        <f t="shared" si="186"/>
        <v xml:space="preserve">9.8          </v>
      </c>
      <c r="AA326" s="7" t="str">
        <f t="shared" si="187"/>
        <v xml:space="preserve">5          </v>
      </c>
      <c r="AB326" s="7" t="str">
        <f t="shared" si="188"/>
        <v xml:space="preserve">12.2          </v>
      </c>
      <c r="AC326" s="7" t="str">
        <f t="shared" si="189"/>
        <v xml:space="preserve">6.8          </v>
      </c>
      <c r="AD326" s="7" t="str">
        <f t="shared" si="190"/>
        <v xml:space="preserve">132          </v>
      </c>
      <c r="AE326" s="7" t="str">
        <f t="shared" si="191"/>
        <v xml:space="preserve">69          </v>
      </c>
      <c r="AF326" s="7" t="str">
        <f t="shared" si="192"/>
        <v xml:space="preserve">120          </v>
      </c>
      <c r="AG326" s="7" t="str">
        <f t="shared" si="193"/>
        <v xml:space="preserve">24          </v>
      </c>
      <c r="AH326" s="7" t="str">
        <f t="shared" si="194"/>
        <v xml:space="preserve">32.4          </v>
      </c>
      <c r="AI326" s="7" t="str">
        <f t="shared" si="195"/>
        <v xml:space="preserve">12.2          </v>
      </c>
      <c r="AJ326" s="7" t="str">
        <f t="shared" si="196"/>
        <v xml:space="preserve">11.2          </v>
      </c>
      <c r="AK326" s="7" t="str">
        <f t="shared" si="197"/>
        <v xml:space="preserve">5.9          </v>
      </c>
      <c r="AL326" s="7" t="str">
        <f t="shared" si="198"/>
        <v xml:space="preserve">396          </v>
      </c>
      <c r="AM326" s="7" t="str">
        <f t="shared" si="199"/>
        <v xml:space="preserve">176          </v>
      </c>
      <c r="AN326" s="7" t="str">
        <f t="shared" si="200"/>
        <v xml:space="preserve">84          </v>
      </c>
      <c r="AO326" s="7" t="str">
        <f t="shared" si="201"/>
        <v xml:space="preserve">18          </v>
      </c>
    </row>
    <row r="327" spans="2:41" x14ac:dyDescent="0.25">
      <c r="B327" s="7" t="str">
        <f t="shared" si="162"/>
        <v xml:space="preserve">3126          </v>
      </c>
      <c r="C327" s="7" t="str">
        <f t="shared" si="163"/>
        <v xml:space="preserve">3230          </v>
      </c>
      <c r="D327" s="7" t="str">
        <f t="shared" si="164"/>
        <v xml:space="preserve">3038          </v>
      </c>
      <c r="E327" s="7" t="str">
        <f t="shared" si="165"/>
        <v xml:space="preserve">3831          </v>
      </c>
      <c r="F327" s="7" t="str">
        <f t="shared" si="166"/>
        <v xml:space="preserve">0          </v>
      </c>
      <c r="G327" s="7" t="str">
        <f t="shared" si="167"/>
        <v xml:space="preserve">0          </v>
      </c>
      <c r="H327" s="7" t="str">
        <f t="shared" si="168"/>
        <v xml:space="preserve">0          </v>
      </c>
      <c r="I327" s="7" t="str">
        <f t="shared" si="169"/>
        <v xml:space="preserve">0          </v>
      </c>
      <c r="J327" s="7" t="str">
        <f t="shared" si="170"/>
        <v xml:space="preserve">16.1          </v>
      </c>
      <c r="K327" s="7" t="str">
        <f t="shared" si="171"/>
        <v xml:space="preserve">17.7          </v>
      </c>
      <c r="L327" s="7" t="str">
        <f t="shared" si="172"/>
        <v xml:space="preserve">8.4          </v>
      </c>
      <c r="M327" s="7" t="str">
        <f t="shared" si="173"/>
        <v xml:space="preserve">3.5          </v>
      </c>
      <c r="N327" s="7" t="str">
        <f t="shared" si="174"/>
        <v xml:space="preserve">0.829          </v>
      </c>
      <c r="O327" s="7" t="str">
        <f t="shared" si="175"/>
        <v xml:space="preserve">0.92          </v>
      </c>
      <c r="P327" s="7" t="str">
        <f t="shared" si="176"/>
        <v xml:space="preserve">0.884          </v>
      </c>
      <c r="Q327" s="7" t="str">
        <f t="shared" si="177"/>
        <v xml:space="preserve">0.9748          </v>
      </c>
      <c r="R327" s="7" t="str">
        <f t="shared" si="178"/>
        <v xml:space="preserve">2415          </v>
      </c>
      <c r="S327" s="7" t="str">
        <f t="shared" si="179"/>
        <v xml:space="preserve">3540          </v>
      </c>
      <c r="T327" s="7" t="str">
        <f t="shared" si="180"/>
        <v xml:space="preserve">3360          </v>
      </c>
      <c r="U327" s="7" t="str">
        <f t="shared" si="181"/>
        <v xml:space="preserve">3850          </v>
      </c>
      <c r="V327" s="7" t="str">
        <f t="shared" si="182"/>
        <v xml:space="preserve">2615          </v>
      </c>
      <c r="W327" s="7" t="str">
        <f t="shared" si="183"/>
        <v xml:space="preserve">3940          </v>
      </c>
      <c r="X327" s="7" t="str">
        <f t="shared" si="184"/>
        <v xml:space="preserve">4360          </v>
      </c>
      <c r="Y327" s="7" t="str">
        <f t="shared" si="185"/>
        <v xml:space="preserve">6350          </v>
      </c>
      <c r="Z327" s="7" t="str">
        <f t="shared" si="186"/>
        <v xml:space="preserve">11.1          </v>
      </c>
      <c r="AA327" s="7" t="str">
        <f t="shared" si="187"/>
        <v xml:space="preserve">5.5          </v>
      </c>
      <c r="AB327" s="7" t="str">
        <f t="shared" si="188"/>
        <v xml:space="preserve">13.9          </v>
      </c>
      <c r="AC327" s="7" t="str">
        <f t="shared" si="189"/>
        <v xml:space="preserve">7.6          </v>
      </c>
      <c r="AD327" s="7" t="str">
        <f t="shared" si="190"/>
        <v xml:space="preserve">154          </v>
      </c>
      <c r="AE327" s="7" t="str">
        <f t="shared" si="191"/>
        <v xml:space="preserve">79          </v>
      </c>
      <c r="AF327" s="7" t="str">
        <f t="shared" si="192"/>
        <v xml:space="preserve">140          </v>
      </c>
      <c r="AG327" s="7" t="str">
        <f t="shared" si="193"/>
        <v xml:space="preserve">28          </v>
      </c>
      <c r="AH327" s="7" t="str">
        <f t="shared" si="194"/>
        <v xml:space="preserve">34.2          </v>
      </c>
      <c r="AI327" s="7" t="str">
        <f t="shared" si="195"/>
        <v xml:space="preserve">14.4          </v>
      </c>
      <c r="AJ327" s="7" t="str">
        <f t="shared" si="196"/>
        <v xml:space="preserve">12.9          </v>
      </c>
      <c r="AK327" s="7" t="str">
        <f t="shared" si="197"/>
        <v xml:space="preserve">6.5          </v>
      </c>
      <c r="AL327" s="7" t="str">
        <f t="shared" si="198"/>
        <v xml:space="preserve">462          </v>
      </c>
      <c r="AM327" s="7" t="str">
        <f t="shared" si="199"/>
        <v xml:space="preserve">207          </v>
      </c>
      <c r="AN327" s="7" t="str">
        <f t="shared" si="200"/>
        <v xml:space="preserve">98          </v>
      </c>
      <c r="AO327" s="7" t="str">
        <f t="shared" si="201"/>
        <v xml:space="preserve">21          </v>
      </c>
    </row>
    <row r="328" spans="2:41" x14ac:dyDescent="0.25">
      <c r="B328" s="7" t="str">
        <f t="shared" si="162"/>
        <v xml:space="preserve">3344          </v>
      </c>
      <c r="C328" s="7" t="str">
        <f t="shared" si="163"/>
        <v xml:space="preserve">3317          </v>
      </c>
      <c r="D328" s="7" t="str">
        <f t="shared" si="164"/>
        <v xml:space="preserve">3172          </v>
      </c>
      <c r="E328" s="7" t="str">
        <f t="shared" si="165"/>
        <v xml:space="preserve">3864          </v>
      </c>
      <c r="F328" s="7" t="str">
        <f t="shared" si="166"/>
        <v xml:space="preserve">0          </v>
      </c>
      <c r="G328" s="7" t="str">
        <f t="shared" si="167"/>
        <v xml:space="preserve">0          </v>
      </c>
      <c r="H328" s="7" t="str">
        <f t="shared" si="168"/>
        <v xml:space="preserve">0          </v>
      </c>
      <c r="I328" s="7" t="str">
        <f t="shared" si="169"/>
        <v xml:space="preserve">0          </v>
      </c>
      <c r="J328" s="7" t="str">
        <f t="shared" si="170"/>
        <v xml:space="preserve">18.4          </v>
      </c>
      <c r="K328" s="7" t="str">
        <f t="shared" si="171"/>
        <v xml:space="preserve">19.8          </v>
      </c>
      <c r="L328" s="7" t="str">
        <f t="shared" si="172"/>
        <v xml:space="preserve">9.6          </v>
      </c>
      <c r="M328" s="7" t="str">
        <f t="shared" si="173"/>
        <v xml:space="preserve">4          </v>
      </c>
      <c r="N328" s="7" t="str">
        <f t="shared" si="174"/>
        <v xml:space="preserve">0.887          </v>
      </c>
      <c r="O328" s="7" t="str">
        <f t="shared" si="175"/>
        <v xml:space="preserve">0.945          </v>
      </c>
      <c r="P328" s="7" t="str">
        <f t="shared" si="176"/>
        <v xml:space="preserve">0.923          </v>
      </c>
      <c r="Q328" s="7" t="str">
        <f t="shared" si="177"/>
        <v xml:space="preserve">0.9832          </v>
      </c>
      <c r="R328" s="7" t="str">
        <f t="shared" si="178"/>
        <v xml:space="preserve">2760          </v>
      </c>
      <c r="S328" s="7" t="str">
        <f t="shared" si="179"/>
        <v xml:space="preserve">3960          </v>
      </c>
      <c r="T328" s="7" t="str">
        <f t="shared" si="180"/>
        <v xml:space="preserve">3840          </v>
      </c>
      <c r="U328" s="7" t="str">
        <f t="shared" si="181"/>
        <v xml:space="preserve">4400          </v>
      </c>
      <c r="V328" s="7" t="str">
        <f t="shared" si="182"/>
        <v xml:space="preserve">2960          </v>
      </c>
      <c r="W328" s="7" t="str">
        <f t="shared" si="183"/>
        <v xml:space="preserve">4360          </v>
      </c>
      <c r="X328" s="7" t="str">
        <f t="shared" si="184"/>
        <v xml:space="preserve">4840          </v>
      </c>
      <c r="Y328" s="7" t="str">
        <f t="shared" si="185"/>
        <v xml:space="preserve">6900          </v>
      </c>
      <c r="Z328" s="7" t="str">
        <f t="shared" si="186"/>
        <v xml:space="preserve">12.4          </v>
      </c>
      <c r="AA328" s="7" t="str">
        <f t="shared" si="187"/>
        <v xml:space="preserve">6          </v>
      </c>
      <c r="AB328" s="7" t="str">
        <f t="shared" si="188"/>
        <v xml:space="preserve">15.6          </v>
      </c>
      <c r="AC328" s="7" t="str">
        <f t="shared" si="189"/>
        <v xml:space="preserve">8.4          </v>
      </c>
      <c r="AD328" s="7" t="str">
        <f t="shared" si="190"/>
        <v xml:space="preserve">176          </v>
      </c>
      <c r="AE328" s="7" t="str">
        <f t="shared" si="191"/>
        <v xml:space="preserve">89          </v>
      </c>
      <c r="AF328" s="7" t="str">
        <f t="shared" si="192"/>
        <v xml:space="preserve">160          </v>
      </c>
      <c r="AG328" s="7" t="str">
        <f t="shared" si="193"/>
        <v xml:space="preserve">32          </v>
      </c>
      <c r="AH328" s="7" t="str">
        <f t="shared" si="194"/>
        <v xml:space="preserve">36          </v>
      </c>
      <c r="AI328" s="7" t="str">
        <f t="shared" si="195"/>
        <v xml:space="preserve">16.6          </v>
      </c>
      <c r="AJ328" s="7" t="str">
        <f t="shared" si="196"/>
        <v xml:space="preserve">14.6          </v>
      </c>
      <c r="AK328" s="7" t="str">
        <f t="shared" si="197"/>
        <v xml:space="preserve">7.1          </v>
      </c>
      <c r="AL328" s="7" t="str">
        <f t="shared" si="198"/>
        <v xml:space="preserve">528          </v>
      </c>
      <c r="AM328" s="7" t="str">
        <f t="shared" si="199"/>
        <v xml:space="preserve">238          </v>
      </c>
      <c r="AN328" s="7" t="str">
        <f t="shared" si="200"/>
        <v xml:space="preserve">112          </v>
      </c>
      <c r="AO328" s="7" t="str">
        <f t="shared" si="201"/>
        <v xml:space="preserve">24          </v>
      </c>
    </row>
    <row r="329" spans="2:41" x14ac:dyDescent="0.25">
      <c r="B329" s="7" t="str">
        <f t="shared" si="162"/>
        <v xml:space="preserve">3562          </v>
      </c>
      <c r="C329" s="7" t="str">
        <f t="shared" si="163"/>
        <v xml:space="preserve">3404          </v>
      </c>
      <c r="D329" s="7" t="str">
        <f t="shared" si="164"/>
        <v xml:space="preserve">3306          </v>
      </c>
      <c r="E329" s="7" t="str">
        <f t="shared" si="165"/>
        <v xml:space="preserve">3897          </v>
      </c>
      <c r="F329" s="7" t="str">
        <f t="shared" si="166"/>
        <v xml:space="preserve">0          </v>
      </c>
      <c r="G329" s="7" t="str">
        <f t="shared" si="167"/>
        <v xml:space="preserve">0          </v>
      </c>
      <c r="H329" s="7" t="str">
        <f t="shared" si="168"/>
        <v xml:space="preserve">0          </v>
      </c>
      <c r="I329" s="7" t="str">
        <f t="shared" si="169"/>
        <v xml:space="preserve">0          </v>
      </c>
      <c r="J329" s="7" t="str">
        <f t="shared" si="170"/>
        <v xml:space="preserve">20.7          </v>
      </c>
      <c r="K329" s="7" t="str">
        <f t="shared" si="171"/>
        <v xml:space="preserve">21.9          </v>
      </c>
      <c r="L329" s="7" t="str">
        <f t="shared" si="172"/>
        <v xml:space="preserve">10.8          </v>
      </c>
      <c r="M329" s="7" t="str">
        <f t="shared" si="173"/>
        <v xml:space="preserve">4.5          </v>
      </c>
      <c r="N329" s="7" t="str">
        <f t="shared" si="174"/>
        <v xml:space="preserve">0.945          </v>
      </c>
      <c r="O329" s="7" t="str">
        <f t="shared" si="175"/>
        <v xml:space="preserve">0.97          </v>
      </c>
      <c r="P329" s="7" t="str">
        <f t="shared" si="176"/>
        <v xml:space="preserve">0.962          </v>
      </c>
      <c r="Q329" s="7" t="str">
        <f t="shared" si="177"/>
        <v xml:space="preserve">0.9916          </v>
      </c>
      <c r="R329" s="7" t="str">
        <f t="shared" si="178"/>
        <v xml:space="preserve">3105          </v>
      </c>
      <c r="S329" s="7" t="str">
        <f t="shared" si="179"/>
        <v xml:space="preserve">4380          </v>
      </c>
      <c r="T329" s="7" t="str">
        <f t="shared" si="180"/>
        <v xml:space="preserve">4320          </v>
      </c>
      <c r="U329" s="7" t="str">
        <f t="shared" si="181"/>
        <v xml:space="preserve">4950          </v>
      </c>
      <c r="V329" s="7" t="str">
        <f t="shared" si="182"/>
        <v xml:space="preserve">3305          </v>
      </c>
      <c r="W329" s="7" t="str">
        <f t="shared" si="183"/>
        <v xml:space="preserve">4780          </v>
      </c>
      <c r="X329" s="7" t="str">
        <f t="shared" si="184"/>
        <v xml:space="preserve">5320          </v>
      </c>
      <c r="Y329" s="7" t="str">
        <f t="shared" si="185"/>
        <v xml:space="preserve">7450          </v>
      </c>
      <c r="Z329" s="7" t="str">
        <f t="shared" si="186"/>
        <v xml:space="preserve">13.7          </v>
      </c>
      <c r="AA329" s="7" t="str">
        <f t="shared" si="187"/>
        <v xml:space="preserve">6.5          </v>
      </c>
      <c r="AB329" s="7" t="str">
        <f t="shared" si="188"/>
        <v xml:space="preserve">17.3          </v>
      </c>
      <c r="AC329" s="7" t="str">
        <f t="shared" si="189"/>
        <v xml:space="preserve">9.2          </v>
      </c>
      <c r="AD329" s="7" t="str">
        <f t="shared" si="190"/>
        <v xml:space="preserve">198          </v>
      </c>
      <c r="AE329" s="7" t="str">
        <f t="shared" si="191"/>
        <v xml:space="preserve">99          </v>
      </c>
      <c r="AF329" s="7" t="str">
        <f t="shared" si="192"/>
        <v xml:space="preserve">180          </v>
      </c>
      <c r="AG329" s="7" t="str">
        <f t="shared" si="193"/>
        <v xml:space="preserve">36          </v>
      </c>
      <c r="AH329" s="7" t="str">
        <f t="shared" si="194"/>
        <v xml:space="preserve">37.8          </v>
      </c>
      <c r="AI329" s="7" t="str">
        <f t="shared" si="195"/>
        <v xml:space="preserve">18.8          </v>
      </c>
      <c r="AJ329" s="7" t="str">
        <f t="shared" si="196"/>
        <v xml:space="preserve">16.3          </v>
      </c>
      <c r="AK329" s="7" t="str">
        <f t="shared" si="197"/>
        <v xml:space="preserve">7.7          </v>
      </c>
      <c r="AL329" s="7" t="str">
        <f t="shared" si="198"/>
        <v xml:space="preserve">594          </v>
      </c>
      <c r="AM329" s="7" t="str">
        <f t="shared" si="199"/>
        <v xml:space="preserve">269          </v>
      </c>
      <c r="AN329" s="7" t="str">
        <f t="shared" si="200"/>
        <v xml:space="preserve">126          </v>
      </c>
      <c r="AO329" s="7" t="str">
        <f t="shared" si="201"/>
        <v xml:space="preserve">27          </v>
      </c>
    </row>
    <row r="330" spans="2:41" x14ac:dyDescent="0.25">
      <c r="B330" s="7" t="str">
        <f t="shared" si="162"/>
        <v xml:space="preserve">3780          </v>
      </c>
      <c r="C330" s="7" t="str">
        <f t="shared" si="163"/>
        <v xml:space="preserve">3491          </v>
      </c>
      <c r="D330" s="7" t="str">
        <f t="shared" si="164"/>
        <v xml:space="preserve">3440          </v>
      </c>
      <c r="E330" s="7" t="str">
        <f t="shared" si="165"/>
        <v xml:space="preserve">3930          </v>
      </c>
      <c r="F330" s="7" t="str">
        <f t="shared" si="166"/>
        <v xml:space="preserve">0          </v>
      </c>
      <c r="G330" s="7" t="str">
        <f t="shared" si="167"/>
        <v xml:space="preserve">0          </v>
      </c>
      <c r="H330" s="7" t="str">
        <f t="shared" si="168"/>
        <v xml:space="preserve">0          </v>
      </c>
      <c r="I330" s="7" t="str">
        <f t="shared" si="169"/>
        <v xml:space="preserve">0          </v>
      </c>
      <c r="J330" s="7" t="str">
        <f t="shared" si="170"/>
        <v xml:space="preserve">23          </v>
      </c>
      <c r="K330" s="7" t="str">
        <f t="shared" si="171"/>
        <v xml:space="preserve">24          </v>
      </c>
      <c r="L330" s="7" t="str">
        <f t="shared" si="172"/>
        <v xml:space="preserve">12          </v>
      </c>
      <c r="M330" s="7" t="str">
        <f t="shared" si="173"/>
        <v xml:space="preserve">5          </v>
      </c>
      <c r="N330" s="7" t="str">
        <f t="shared" si="174"/>
        <v xml:space="preserve">1.003          </v>
      </c>
      <c r="O330" s="7" t="str">
        <f t="shared" si="175"/>
        <v xml:space="preserve">0.995          </v>
      </c>
      <c r="P330" s="7" t="str">
        <f t="shared" si="176"/>
        <v xml:space="preserve">1.001          </v>
      </c>
      <c r="Q330" s="7" t="str">
        <f t="shared" si="177"/>
        <v xml:space="preserve">1          </v>
      </c>
      <c r="R330" s="7" t="str">
        <f t="shared" si="178"/>
        <v xml:space="preserve">3450          </v>
      </c>
      <c r="S330" s="7" t="str">
        <f t="shared" si="179"/>
        <v xml:space="preserve">4800          </v>
      </c>
      <c r="T330" s="7" t="str">
        <f t="shared" si="180"/>
        <v xml:space="preserve">4800          </v>
      </c>
      <c r="U330" s="7" t="str">
        <f t="shared" si="181"/>
        <v xml:space="preserve">5500          </v>
      </c>
      <c r="V330" s="7" t="str">
        <f t="shared" si="182"/>
        <v xml:space="preserve">3650          </v>
      </c>
      <c r="W330" s="7" t="str">
        <f t="shared" si="183"/>
        <v xml:space="preserve">5200          </v>
      </c>
      <c r="X330" s="7" t="str">
        <f t="shared" si="184"/>
        <v xml:space="preserve">5800          </v>
      </c>
      <c r="Y330" s="7" t="str">
        <f t="shared" si="185"/>
        <v xml:space="preserve">8000          </v>
      </c>
      <c r="Z330" s="7" t="str">
        <f t="shared" si="186"/>
        <v xml:space="preserve">15          </v>
      </c>
      <c r="AA330" s="7" t="str">
        <f t="shared" si="187"/>
        <v xml:space="preserve">7          </v>
      </c>
      <c r="AB330" s="7" t="str">
        <f t="shared" si="188"/>
        <v xml:space="preserve">19          </v>
      </c>
      <c r="AC330" s="7" t="str">
        <f t="shared" si="189"/>
        <v xml:space="preserve">10          </v>
      </c>
      <c r="AD330" s="7" t="str">
        <f t="shared" si="190"/>
        <v xml:space="preserve">220          </v>
      </c>
      <c r="AE330" s="7" t="str">
        <f t="shared" si="191"/>
        <v xml:space="preserve">109          </v>
      </c>
      <c r="AF330" s="7" t="str">
        <f t="shared" si="192"/>
        <v xml:space="preserve">200          </v>
      </c>
      <c r="AG330" s="7" t="str">
        <f t="shared" si="193"/>
        <v xml:space="preserve">40          </v>
      </c>
      <c r="AH330" s="7" t="str">
        <f t="shared" si="194"/>
        <v xml:space="preserve">39.6          </v>
      </c>
      <c r="AI330" s="7" t="str">
        <f t="shared" si="195"/>
        <v xml:space="preserve">21          </v>
      </c>
      <c r="AJ330" s="7" t="str">
        <f t="shared" si="196"/>
        <v xml:space="preserve">18          </v>
      </c>
      <c r="AK330" s="7" t="str">
        <f t="shared" si="197"/>
        <v xml:space="preserve">8.3          </v>
      </c>
      <c r="AL330" s="7" t="str">
        <f t="shared" si="198"/>
        <v xml:space="preserve">660          </v>
      </c>
      <c r="AM330" s="7" t="str">
        <f t="shared" si="199"/>
        <v xml:space="preserve">300          </v>
      </c>
      <c r="AN330" s="7" t="str">
        <f t="shared" si="200"/>
        <v xml:space="preserve">140          </v>
      </c>
      <c r="AO330" s="7" t="str">
        <f t="shared" si="201"/>
        <v xml:space="preserve">30          </v>
      </c>
    </row>
    <row r="331" spans="2:41" x14ac:dyDescent="0.25">
      <c r="B331" s="7" t="str">
        <f t="shared" si="162"/>
        <v xml:space="preserve">3998          </v>
      </c>
      <c r="C331" s="7" t="str">
        <f t="shared" si="163"/>
        <v xml:space="preserve">3578          </v>
      </c>
      <c r="D331" s="7" t="str">
        <f t="shared" si="164"/>
        <v xml:space="preserve">3574          </v>
      </c>
      <c r="E331" s="7" t="str">
        <f t="shared" si="165"/>
        <v xml:space="preserve">3963          </v>
      </c>
      <c r="F331" s="7" t="str">
        <f t="shared" si="166"/>
        <v xml:space="preserve">0          </v>
      </c>
      <c r="G331" s="7" t="str">
        <f t="shared" si="167"/>
        <v xml:space="preserve">0          </v>
      </c>
      <c r="H331" s="7" t="str">
        <f t="shared" si="168"/>
        <v xml:space="preserve">0          </v>
      </c>
      <c r="I331" s="7" t="str">
        <f t="shared" si="169"/>
        <v xml:space="preserve">0          </v>
      </c>
      <c r="J331" s="7" t="str">
        <f t="shared" si="170"/>
        <v xml:space="preserve">25.3          </v>
      </c>
      <c r="K331" s="7" t="str">
        <f t="shared" si="171"/>
        <v xml:space="preserve">26.1          </v>
      </c>
      <c r="L331" s="7" t="str">
        <f t="shared" si="172"/>
        <v xml:space="preserve">13.2          </v>
      </c>
      <c r="M331" s="7" t="str">
        <f t="shared" si="173"/>
        <v xml:space="preserve">5.5          </v>
      </c>
      <c r="N331" s="7" t="str">
        <f t="shared" si="174"/>
        <v xml:space="preserve">1.061          </v>
      </c>
      <c r="O331" s="7" t="str">
        <f t="shared" si="175"/>
        <v xml:space="preserve">1.02          </v>
      </c>
      <c r="P331" s="7" t="str">
        <f t="shared" si="176"/>
        <v xml:space="preserve">1.04          </v>
      </c>
      <c r="Q331" s="7" t="str">
        <f t="shared" si="177"/>
        <v xml:space="preserve">1.0084          </v>
      </c>
      <c r="R331" s="7" t="str">
        <f t="shared" si="178"/>
        <v xml:space="preserve">3795          </v>
      </c>
      <c r="S331" s="7" t="str">
        <f t="shared" si="179"/>
        <v xml:space="preserve">5220          </v>
      </c>
      <c r="T331" s="7" t="str">
        <f t="shared" si="180"/>
        <v xml:space="preserve">5280          </v>
      </c>
      <c r="U331" s="7" t="str">
        <f t="shared" si="181"/>
        <v xml:space="preserve">6050          </v>
      </c>
      <c r="V331" s="7" t="str">
        <f t="shared" si="182"/>
        <v xml:space="preserve">3995          </v>
      </c>
      <c r="W331" s="7" t="str">
        <f t="shared" si="183"/>
        <v xml:space="preserve">5620          </v>
      </c>
      <c r="X331" s="7" t="str">
        <f t="shared" si="184"/>
        <v xml:space="preserve">6280          </v>
      </c>
      <c r="Y331" s="7" t="str">
        <f t="shared" si="185"/>
        <v xml:space="preserve">8550          </v>
      </c>
      <c r="Z331" s="7" t="str">
        <f t="shared" si="186"/>
        <v xml:space="preserve">16.3          </v>
      </c>
      <c r="AA331" s="7" t="str">
        <f t="shared" si="187"/>
        <v xml:space="preserve">7.5          </v>
      </c>
      <c r="AB331" s="7" t="str">
        <f t="shared" si="188"/>
        <v xml:space="preserve">20.7          </v>
      </c>
      <c r="AC331" s="7" t="str">
        <f t="shared" si="189"/>
        <v xml:space="preserve">10.8          </v>
      </c>
      <c r="AD331" s="7" t="str">
        <f t="shared" si="190"/>
        <v xml:space="preserve">242          </v>
      </c>
      <c r="AE331" s="7" t="str">
        <f t="shared" si="191"/>
        <v xml:space="preserve">119          </v>
      </c>
      <c r="AF331" s="7" t="str">
        <f t="shared" si="192"/>
        <v xml:space="preserve">220          </v>
      </c>
      <c r="AG331" s="7" t="str">
        <f t="shared" si="193"/>
        <v xml:space="preserve">44          </v>
      </c>
      <c r="AH331" s="7" t="str">
        <f t="shared" si="194"/>
        <v xml:space="preserve">41.4          </v>
      </c>
      <c r="AI331" s="7" t="str">
        <f t="shared" si="195"/>
        <v xml:space="preserve">23.2          </v>
      </c>
      <c r="AJ331" s="7" t="str">
        <f t="shared" si="196"/>
        <v xml:space="preserve">19.7          </v>
      </c>
      <c r="AK331" s="7" t="str">
        <f t="shared" si="197"/>
        <v xml:space="preserve">8.9          </v>
      </c>
      <c r="AL331" s="7" t="str">
        <f t="shared" si="198"/>
        <v xml:space="preserve">726          </v>
      </c>
      <c r="AM331" s="7" t="str">
        <f t="shared" si="199"/>
        <v xml:space="preserve">331          </v>
      </c>
      <c r="AN331" s="7" t="str">
        <f t="shared" si="200"/>
        <v xml:space="preserve">154          </v>
      </c>
      <c r="AO331" s="7" t="str">
        <f t="shared" si="201"/>
        <v xml:space="preserve">33          </v>
      </c>
    </row>
    <row r="332" spans="2:41" x14ac:dyDescent="0.25">
      <c r="B332" s="7" t="str">
        <f t="shared" si="162"/>
        <v xml:space="preserve">4216          </v>
      </c>
      <c r="C332" s="7" t="str">
        <f t="shared" si="163"/>
        <v xml:space="preserve">3665          </v>
      </c>
      <c r="D332" s="7" t="str">
        <f t="shared" si="164"/>
        <v xml:space="preserve">3708          </v>
      </c>
      <c r="E332" s="7" t="str">
        <f t="shared" si="165"/>
        <v xml:space="preserve">3996          </v>
      </c>
      <c r="F332" s="7" t="str">
        <f t="shared" si="166"/>
        <v xml:space="preserve">0          </v>
      </c>
      <c r="G332" s="7" t="str">
        <f t="shared" si="167"/>
        <v xml:space="preserve">0          </v>
      </c>
      <c r="H332" s="7" t="str">
        <f t="shared" si="168"/>
        <v xml:space="preserve">0          </v>
      </c>
      <c r="I332" s="7" t="str">
        <f t="shared" si="169"/>
        <v xml:space="preserve">0          </v>
      </c>
      <c r="J332" s="7" t="str">
        <f t="shared" si="170"/>
        <v xml:space="preserve">27.6          </v>
      </c>
      <c r="K332" s="7" t="str">
        <f t="shared" si="171"/>
        <v xml:space="preserve">28.2          </v>
      </c>
      <c r="L332" s="7" t="str">
        <f t="shared" si="172"/>
        <v xml:space="preserve">14.4          </v>
      </c>
      <c r="M332" s="7" t="str">
        <f t="shared" si="173"/>
        <v xml:space="preserve">6          </v>
      </c>
      <c r="N332" s="7" t="str">
        <f t="shared" si="174"/>
        <v xml:space="preserve">1.119          </v>
      </c>
      <c r="O332" s="7" t="str">
        <f t="shared" si="175"/>
        <v xml:space="preserve">1.045          </v>
      </c>
      <c r="P332" s="7" t="str">
        <f t="shared" si="176"/>
        <v xml:space="preserve">1.079          </v>
      </c>
      <c r="Q332" s="7" t="str">
        <f t="shared" si="177"/>
        <v xml:space="preserve">1.0168          </v>
      </c>
      <c r="R332" s="7" t="str">
        <f t="shared" si="178"/>
        <v xml:space="preserve">4140          </v>
      </c>
      <c r="S332" s="7" t="str">
        <f t="shared" si="179"/>
        <v xml:space="preserve">5640          </v>
      </c>
      <c r="T332" s="7" t="str">
        <f t="shared" si="180"/>
        <v xml:space="preserve">5760          </v>
      </c>
      <c r="U332" s="7" t="str">
        <f t="shared" si="181"/>
        <v xml:space="preserve">6600          </v>
      </c>
      <c r="V332" s="7" t="str">
        <f t="shared" si="182"/>
        <v xml:space="preserve">4340          </v>
      </c>
      <c r="W332" s="7" t="str">
        <f t="shared" si="183"/>
        <v xml:space="preserve">6040          </v>
      </c>
      <c r="X332" s="7" t="str">
        <f t="shared" si="184"/>
        <v xml:space="preserve">6760          </v>
      </c>
      <c r="Y332" s="7" t="str">
        <f t="shared" si="185"/>
        <v xml:space="preserve">9100          </v>
      </c>
      <c r="Z332" s="7" t="str">
        <f t="shared" si="186"/>
        <v xml:space="preserve">17.6          </v>
      </c>
      <c r="AA332" s="7" t="str">
        <f t="shared" si="187"/>
        <v xml:space="preserve">8          </v>
      </c>
      <c r="AB332" s="7" t="str">
        <f t="shared" si="188"/>
        <v xml:space="preserve">22.4          </v>
      </c>
      <c r="AC332" s="7" t="str">
        <f t="shared" si="189"/>
        <v xml:space="preserve">11.6          </v>
      </c>
      <c r="AD332" s="7" t="str">
        <f t="shared" si="190"/>
        <v xml:space="preserve">264          </v>
      </c>
      <c r="AE332" s="7" t="str">
        <f t="shared" si="191"/>
        <v xml:space="preserve">129          </v>
      </c>
      <c r="AF332" s="7" t="str">
        <f t="shared" si="192"/>
        <v xml:space="preserve">240          </v>
      </c>
      <c r="AG332" s="7" t="str">
        <f t="shared" si="193"/>
        <v xml:space="preserve">48          </v>
      </c>
      <c r="AH332" s="7" t="str">
        <f t="shared" si="194"/>
        <v xml:space="preserve">43.2          </v>
      </c>
      <c r="AI332" s="7" t="str">
        <f t="shared" si="195"/>
        <v xml:space="preserve">25.4          </v>
      </c>
      <c r="AJ332" s="7" t="str">
        <f t="shared" si="196"/>
        <v xml:space="preserve">21.4          </v>
      </c>
      <c r="AK332" s="7" t="str">
        <f t="shared" si="197"/>
        <v xml:space="preserve">9.5          </v>
      </c>
      <c r="AL332" s="7" t="str">
        <f t="shared" si="198"/>
        <v xml:space="preserve">792          </v>
      </c>
      <c r="AM332" s="7" t="str">
        <f t="shared" si="199"/>
        <v xml:space="preserve">362          </v>
      </c>
      <c r="AN332" s="7" t="str">
        <f t="shared" si="200"/>
        <v xml:space="preserve">168          </v>
      </c>
      <c r="AO332" s="7" t="str">
        <f t="shared" si="201"/>
        <v xml:space="preserve">36          </v>
      </c>
    </row>
    <row r="333" spans="2:41" x14ac:dyDescent="0.25">
      <c r="B333" s="7" t="str">
        <f t="shared" si="162"/>
        <v xml:space="preserve">4434          </v>
      </c>
      <c r="C333" s="7" t="str">
        <f t="shared" si="163"/>
        <v xml:space="preserve">3752          </v>
      </c>
      <c r="D333" s="7" t="str">
        <f t="shared" si="164"/>
        <v xml:space="preserve">3842          </v>
      </c>
      <c r="E333" s="7" t="str">
        <f t="shared" si="165"/>
        <v xml:space="preserve">4029          </v>
      </c>
      <c r="F333" s="7" t="str">
        <f t="shared" si="166"/>
        <v xml:space="preserve">0          </v>
      </c>
      <c r="G333" s="7" t="str">
        <f t="shared" si="167"/>
        <v xml:space="preserve">0          </v>
      </c>
      <c r="H333" s="7" t="str">
        <f t="shared" si="168"/>
        <v xml:space="preserve">0          </v>
      </c>
      <c r="I333" s="7" t="str">
        <f t="shared" si="169"/>
        <v xml:space="preserve">0          </v>
      </c>
      <c r="J333" s="7" t="str">
        <f t="shared" si="170"/>
        <v xml:space="preserve">29.9          </v>
      </c>
      <c r="K333" s="7" t="str">
        <f t="shared" si="171"/>
        <v xml:space="preserve">30.3          </v>
      </c>
      <c r="L333" s="7" t="str">
        <f t="shared" si="172"/>
        <v xml:space="preserve">15.6          </v>
      </c>
      <c r="M333" s="7" t="str">
        <f t="shared" si="173"/>
        <v xml:space="preserve">6.5          </v>
      </c>
      <c r="N333" s="7" t="str">
        <f t="shared" si="174"/>
        <v xml:space="preserve">1.177          </v>
      </c>
      <c r="O333" s="7" t="str">
        <f t="shared" si="175"/>
        <v xml:space="preserve">1.07          </v>
      </c>
      <c r="P333" s="7" t="str">
        <f t="shared" si="176"/>
        <v xml:space="preserve">1.118          </v>
      </c>
      <c r="Q333" s="7" t="str">
        <f t="shared" si="177"/>
        <v xml:space="preserve">1.0252          </v>
      </c>
      <c r="R333" s="7" t="str">
        <f t="shared" si="178"/>
        <v xml:space="preserve">4485          </v>
      </c>
      <c r="S333" s="7" t="str">
        <f t="shared" si="179"/>
        <v xml:space="preserve">6060          </v>
      </c>
      <c r="T333" s="7" t="str">
        <f t="shared" si="180"/>
        <v xml:space="preserve">6240          </v>
      </c>
      <c r="U333" s="7" t="str">
        <f t="shared" si="181"/>
        <v xml:space="preserve">7150          </v>
      </c>
      <c r="V333" s="7" t="str">
        <f t="shared" si="182"/>
        <v xml:space="preserve">4685          </v>
      </c>
      <c r="W333" s="7" t="str">
        <f t="shared" si="183"/>
        <v xml:space="preserve">6460          </v>
      </c>
      <c r="X333" s="7" t="str">
        <f t="shared" si="184"/>
        <v xml:space="preserve">7240          </v>
      </c>
      <c r="Y333" s="7" t="str">
        <f t="shared" si="185"/>
        <v xml:space="preserve">9650          </v>
      </c>
      <c r="Z333" s="7" t="str">
        <f t="shared" si="186"/>
        <v xml:space="preserve">18.9          </v>
      </c>
      <c r="AA333" s="7" t="str">
        <f t="shared" si="187"/>
        <v xml:space="preserve">8.5          </v>
      </c>
      <c r="AB333" s="7" t="str">
        <f t="shared" si="188"/>
        <v xml:space="preserve">24.1          </v>
      </c>
      <c r="AC333" s="7" t="str">
        <f t="shared" si="189"/>
        <v xml:space="preserve">12.4          </v>
      </c>
      <c r="AD333" s="7" t="str">
        <f t="shared" si="190"/>
        <v xml:space="preserve">286          </v>
      </c>
      <c r="AE333" s="7" t="str">
        <f t="shared" si="191"/>
        <v xml:space="preserve">139          </v>
      </c>
      <c r="AF333" s="7" t="str">
        <f t="shared" si="192"/>
        <v xml:space="preserve">260          </v>
      </c>
      <c r="AG333" s="7" t="str">
        <f t="shared" si="193"/>
        <v xml:space="preserve">52          </v>
      </c>
      <c r="AH333" s="7" t="str">
        <f t="shared" si="194"/>
        <v xml:space="preserve">45          </v>
      </c>
      <c r="AI333" s="7" t="str">
        <f t="shared" si="195"/>
        <v xml:space="preserve">27.6          </v>
      </c>
      <c r="AJ333" s="7" t="str">
        <f t="shared" si="196"/>
        <v xml:space="preserve">23.1          </v>
      </c>
      <c r="AK333" s="7" t="str">
        <f t="shared" si="197"/>
        <v xml:space="preserve">10.1          </v>
      </c>
      <c r="AL333" s="7" t="str">
        <f t="shared" si="198"/>
        <v xml:space="preserve">858          </v>
      </c>
      <c r="AM333" s="7" t="str">
        <f t="shared" si="199"/>
        <v xml:space="preserve">393          </v>
      </c>
      <c r="AN333" s="7" t="str">
        <f t="shared" si="200"/>
        <v xml:space="preserve">182          </v>
      </c>
      <c r="AO333" s="7" t="str">
        <f t="shared" si="201"/>
        <v xml:space="preserve">39          </v>
      </c>
    </row>
    <row r="334" spans="2:41" x14ac:dyDescent="0.25">
      <c r="B334" s="7" t="str">
        <f t="shared" si="162"/>
        <v xml:space="preserve">4652          </v>
      </c>
      <c r="C334" s="7" t="str">
        <f t="shared" si="163"/>
        <v xml:space="preserve">3839          </v>
      </c>
      <c r="D334" s="7" t="str">
        <f t="shared" si="164"/>
        <v xml:space="preserve">3976          </v>
      </c>
      <c r="E334" s="7" t="str">
        <f t="shared" si="165"/>
        <v xml:space="preserve">4062          </v>
      </c>
      <c r="F334" s="7" t="str">
        <f t="shared" si="166"/>
        <v xml:space="preserve">0          </v>
      </c>
      <c r="G334" s="7" t="str">
        <f t="shared" si="167"/>
        <v xml:space="preserve">0          </v>
      </c>
      <c r="H334" s="7" t="str">
        <f t="shared" si="168"/>
        <v xml:space="preserve">0          </v>
      </c>
      <c r="I334" s="7" t="str">
        <f t="shared" si="169"/>
        <v xml:space="preserve">0          </v>
      </c>
      <c r="J334" s="7" t="str">
        <f t="shared" si="170"/>
        <v xml:space="preserve">32.2          </v>
      </c>
      <c r="K334" s="7" t="str">
        <f t="shared" si="171"/>
        <v xml:space="preserve">32.4          </v>
      </c>
      <c r="L334" s="7" t="str">
        <f t="shared" si="172"/>
        <v xml:space="preserve">16.8          </v>
      </c>
      <c r="M334" s="7" t="str">
        <f t="shared" si="173"/>
        <v xml:space="preserve">7          </v>
      </c>
      <c r="N334" s="7" t="str">
        <f t="shared" si="174"/>
        <v xml:space="preserve">1.235          </v>
      </c>
      <c r="O334" s="7" t="str">
        <f t="shared" si="175"/>
        <v xml:space="preserve">1.095          </v>
      </c>
      <c r="P334" s="7" t="str">
        <f t="shared" si="176"/>
        <v xml:space="preserve">1.157          </v>
      </c>
      <c r="Q334" s="7" t="str">
        <f t="shared" si="177"/>
        <v xml:space="preserve">1.0336          </v>
      </c>
      <c r="R334" s="7" t="str">
        <f t="shared" si="178"/>
        <v xml:space="preserve">4830          </v>
      </c>
      <c r="S334" s="7" t="str">
        <f t="shared" si="179"/>
        <v xml:space="preserve">6480          </v>
      </c>
      <c r="T334" s="7" t="str">
        <f t="shared" si="180"/>
        <v xml:space="preserve">6720          </v>
      </c>
      <c r="U334" s="7" t="str">
        <f t="shared" si="181"/>
        <v xml:space="preserve">7700          </v>
      </c>
      <c r="V334" s="7" t="str">
        <f t="shared" si="182"/>
        <v xml:space="preserve">5030          </v>
      </c>
      <c r="W334" s="7" t="str">
        <f t="shared" si="183"/>
        <v xml:space="preserve">6880          </v>
      </c>
      <c r="X334" s="7" t="str">
        <f t="shared" si="184"/>
        <v xml:space="preserve">7720          </v>
      </c>
      <c r="Y334" s="7" t="str">
        <f t="shared" si="185"/>
        <v xml:space="preserve">10200          </v>
      </c>
      <c r="Z334" s="7" t="str">
        <f t="shared" si="186"/>
        <v xml:space="preserve">20.2          </v>
      </c>
      <c r="AA334" s="7" t="str">
        <f t="shared" si="187"/>
        <v xml:space="preserve">9          </v>
      </c>
      <c r="AB334" s="7" t="str">
        <f t="shared" si="188"/>
        <v xml:space="preserve">25.8          </v>
      </c>
      <c r="AC334" s="7" t="str">
        <f t="shared" si="189"/>
        <v xml:space="preserve">13.2          </v>
      </c>
      <c r="AD334" s="7" t="str">
        <f t="shared" si="190"/>
        <v xml:space="preserve">308          </v>
      </c>
      <c r="AE334" s="7" t="str">
        <f t="shared" si="191"/>
        <v xml:space="preserve">149          </v>
      </c>
      <c r="AF334" s="7" t="str">
        <f t="shared" si="192"/>
        <v xml:space="preserve">280          </v>
      </c>
      <c r="AG334" s="7" t="str">
        <f t="shared" si="193"/>
        <v xml:space="preserve">56          </v>
      </c>
      <c r="AH334" s="7" t="str">
        <f t="shared" si="194"/>
        <v xml:space="preserve">46.8          </v>
      </c>
      <c r="AI334" s="7" t="str">
        <f t="shared" si="195"/>
        <v xml:space="preserve">29.8          </v>
      </c>
      <c r="AJ334" s="7" t="str">
        <f t="shared" si="196"/>
        <v xml:space="preserve">24.8          </v>
      </c>
      <c r="AK334" s="7" t="str">
        <f t="shared" si="197"/>
        <v xml:space="preserve">10.7          </v>
      </c>
      <c r="AL334" s="7" t="str">
        <f t="shared" si="198"/>
        <v xml:space="preserve">924          </v>
      </c>
      <c r="AM334" s="7" t="str">
        <f t="shared" si="199"/>
        <v xml:space="preserve">424          </v>
      </c>
      <c r="AN334" s="7" t="str">
        <f t="shared" si="200"/>
        <v xml:space="preserve">196          </v>
      </c>
      <c r="AO334" s="7" t="str">
        <f t="shared" si="201"/>
        <v xml:space="preserve">42          </v>
      </c>
    </row>
    <row r="335" spans="2:41" x14ac:dyDescent="0.25">
      <c r="B335" s="7" t="str">
        <f t="shared" si="162"/>
        <v xml:space="preserve">4870          </v>
      </c>
      <c r="C335" s="7" t="str">
        <f t="shared" si="163"/>
        <v xml:space="preserve">3926          </v>
      </c>
      <c r="D335" s="7" t="str">
        <f t="shared" si="164"/>
        <v xml:space="preserve">4110          </v>
      </c>
      <c r="E335" s="7" t="str">
        <f t="shared" si="165"/>
        <v xml:space="preserve">4095          </v>
      </c>
      <c r="F335" s="7" t="str">
        <f t="shared" si="166"/>
        <v xml:space="preserve">0          </v>
      </c>
      <c r="G335" s="7" t="str">
        <f t="shared" si="167"/>
        <v xml:space="preserve">0          </v>
      </c>
      <c r="H335" s="7" t="str">
        <f t="shared" si="168"/>
        <v xml:space="preserve">0          </v>
      </c>
      <c r="I335" s="7" t="str">
        <f t="shared" si="169"/>
        <v xml:space="preserve">0          </v>
      </c>
      <c r="J335" s="7" t="str">
        <f t="shared" si="170"/>
        <v xml:space="preserve">34.5          </v>
      </c>
      <c r="K335" s="7" t="str">
        <f t="shared" si="171"/>
        <v xml:space="preserve">34.5          </v>
      </c>
      <c r="L335" s="7" t="str">
        <f t="shared" si="172"/>
        <v xml:space="preserve">18          </v>
      </c>
      <c r="M335" s="7" t="str">
        <f t="shared" si="173"/>
        <v xml:space="preserve">7.5          </v>
      </c>
      <c r="N335" s="7" t="str">
        <f t="shared" si="174"/>
        <v xml:space="preserve">1.293          </v>
      </c>
      <c r="O335" s="7" t="str">
        <f t="shared" si="175"/>
        <v xml:space="preserve">1.12          </v>
      </c>
      <c r="P335" s="7" t="str">
        <f t="shared" si="176"/>
        <v xml:space="preserve">1.196          </v>
      </c>
      <c r="Q335" s="7" t="str">
        <f t="shared" si="177"/>
        <v xml:space="preserve">1.042          </v>
      </c>
      <c r="R335" s="7" t="str">
        <f t="shared" si="178"/>
        <v xml:space="preserve">5175          </v>
      </c>
      <c r="S335" s="7" t="str">
        <f t="shared" si="179"/>
        <v xml:space="preserve">6900          </v>
      </c>
      <c r="T335" s="7" t="str">
        <f t="shared" si="180"/>
        <v xml:space="preserve">7200          </v>
      </c>
      <c r="U335" s="7" t="str">
        <f t="shared" si="181"/>
        <v xml:space="preserve">8250          </v>
      </c>
      <c r="V335" s="7" t="str">
        <f t="shared" si="182"/>
        <v xml:space="preserve">5375          </v>
      </c>
      <c r="W335" s="7" t="str">
        <f t="shared" si="183"/>
        <v xml:space="preserve">7300          </v>
      </c>
      <c r="X335" s="7" t="str">
        <f t="shared" si="184"/>
        <v xml:space="preserve">8200          </v>
      </c>
      <c r="Y335" s="7" t="str">
        <f t="shared" si="185"/>
        <v xml:space="preserve">10750          </v>
      </c>
      <c r="Z335" s="7" t="str">
        <f t="shared" si="186"/>
        <v xml:space="preserve">21.5          </v>
      </c>
      <c r="AA335" s="7" t="str">
        <f t="shared" si="187"/>
        <v xml:space="preserve">9.5          </v>
      </c>
      <c r="AB335" s="7" t="str">
        <f t="shared" si="188"/>
        <v xml:space="preserve">27.5          </v>
      </c>
      <c r="AC335" s="7" t="str">
        <f t="shared" si="189"/>
        <v xml:space="preserve">14          </v>
      </c>
      <c r="AD335" s="7" t="str">
        <f t="shared" si="190"/>
        <v xml:space="preserve">330          </v>
      </c>
      <c r="AE335" s="7" t="str">
        <f t="shared" si="191"/>
        <v xml:space="preserve">159          </v>
      </c>
      <c r="AF335" s="7" t="str">
        <f t="shared" si="192"/>
        <v xml:space="preserve">300          </v>
      </c>
      <c r="AG335" s="7" t="str">
        <f t="shared" si="193"/>
        <v xml:space="preserve">60          </v>
      </c>
      <c r="AH335" s="7" t="str">
        <f t="shared" si="194"/>
        <v xml:space="preserve">48.6          </v>
      </c>
      <c r="AI335" s="7" t="str">
        <f t="shared" si="195"/>
        <v xml:space="preserve">32          </v>
      </c>
      <c r="AJ335" s="7" t="str">
        <f t="shared" si="196"/>
        <v xml:space="preserve">26.5          </v>
      </c>
      <c r="AK335" s="7" t="str">
        <f t="shared" si="197"/>
        <v xml:space="preserve">11.3          </v>
      </c>
      <c r="AL335" s="7" t="str">
        <f t="shared" si="198"/>
        <v xml:space="preserve">990          </v>
      </c>
      <c r="AM335" s="7" t="str">
        <f t="shared" si="199"/>
        <v xml:space="preserve">455          </v>
      </c>
      <c r="AN335" s="7" t="str">
        <f t="shared" si="200"/>
        <v xml:space="preserve">210          </v>
      </c>
      <c r="AO335" s="7" t="str">
        <f t="shared" si="201"/>
        <v xml:space="preserve">45          </v>
      </c>
    </row>
    <row r="336" spans="2:41" x14ac:dyDescent="0.25">
      <c r="B336" s="7" t="str">
        <f t="shared" si="162"/>
        <v xml:space="preserve">5088          </v>
      </c>
      <c r="C336" s="7" t="str">
        <f t="shared" si="163"/>
        <v xml:space="preserve">4013          </v>
      </c>
      <c r="D336" s="7" t="str">
        <f t="shared" si="164"/>
        <v xml:space="preserve">4244          </v>
      </c>
      <c r="E336" s="7" t="str">
        <f t="shared" si="165"/>
        <v xml:space="preserve">4128          </v>
      </c>
      <c r="F336" s="7" t="str">
        <f t="shared" si="166"/>
        <v xml:space="preserve">0          </v>
      </c>
      <c r="G336" s="7" t="str">
        <f t="shared" si="167"/>
        <v xml:space="preserve">0          </v>
      </c>
      <c r="H336" s="7" t="str">
        <f t="shared" si="168"/>
        <v xml:space="preserve">0          </v>
      </c>
      <c r="I336" s="7" t="str">
        <f t="shared" si="169"/>
        <v xml:space="preserve">0          </v>
      </c>
      <c r="J336" s="7" t="str">
        <f t="shared" si="170"/>
        <v xml:space="preserve">36.8          </v>
      </c>
      <c r="K336" s="7" t="str">
        <f t="shared" si="171"/>
        <v xml:space="preserve">36.6          </v>
      </c>
      <c r="L336" s="7" t="str">
        <f t="shared" si="172"/>
        <v xml:space="preserve">19.2          </v>
      </c>
      <c r="M336" s="7" t="str">
        <f t="shared" si="173"/>
        <v xml:space="preserve">8          </v>
      </c>
      <c r="N336" s="7" t="str">
        <f t="shared" si="174"/>
        <v xml:space="preserve">1.351          </v>
      </c>
      <c r="O336" s="7" t="str">
        <f t="shared" si="175"/>
        <v xml:space="preserve">1.145          </v>
      </c>
      <c r="P336" s="7" t="str">
        <f t="shared" si="176"/>
        <v xml:space="preserve">1.235          </v>
      </c>
      <c r="Q336" s="7" t="str">
        <f t="shared" si="177"/>
        <v xml:space="preserve">1.0504          </v>
      </c>
      <c r="R336" s="7" t="str">
        <f t="shared" si="178"/>
        <v xml:space="preserve">5520          </v>
      </c>
      <c r="S336" s="7" t="str">
        <f t="shared" si="179"/>
        <v xml:space="preserve">7320          </v>
      </c>
      <c r="T336" s="7" t="str">
        <f t="shared" si="180"/>
        <v xml:space="preserve">7680          </v>
      </c>
      <c r="U336" s="7" t="str">
        <f t="shared" si="181"/>
        <v xml:space="preserve">8800          </v>
      </c>
      <c r="V336" s="7" t="str">
        <f t="shared" si="182"/>
        <v xml:space="preserve">5720          </v>
      </c>
      <c r="W336" s="7" t="str">
        <f t="shared" si="183"/>
        <v xml:space="preserve">7720          </v>
      </c>
      <c r="X336" s="7" t="str">
        <f t="shared" si="184"/>
        <v xml:space="preserve">8680          </v>
      </c>
      <c r="Y336" s="7" t="str">
        <f t="shared" si="185"/>
        <v xml:space="preserve">11300          </v>
      </c>
      <c r="Z336" s="7" t="str">
        <f t="shared" si="186"/>
        <v xml:space="preserve">22.8          </v>
      </c>
      <c r="AA336" s="7" t="str">
        <f t="shared" si="187"/>
        <v xml:space="preserve">10          </v>
      </c>
      <c r="AB336" s="7" t="str">
        <f t="shared" si="188"/>
        <v xml:space="preserve">29.2          </v>
      </c>
      <c r="AC336" s="7" t="str">
        <f t="shared" si="189"/>
        <v xml:space="preserve">14.8          </v>
      </c>
      <c r="AD336" s="7" t="str">
        <f t="shared" si="190"/>
        <v xml:space="preserve">352          </v>
      </c>
      <c r="AE336" s="7" t="str">
        <f t="shared" si="191"/>
        <v xml:space="preserve">169          </v>
      </c>
      <c r="AF336" s="7" t="str">
        <f t="shared" si="192"/>
        <v xml:space="preserve">320          </v>
      </c>
      <c r="AG336" s="7" t="str">
        <f t="shared" si="193"/>
        <v xml:space="preserve">64          </v>
      </c>
      <c r="AH336" s="7" t="str">
        <f t="shared" si="194"/>
        <v xml:space="preserve">50.4          </v>
      </c>
      <c r="AI336" s="7" t="str">
        <f t="shared" si="195"/>
        <v xml:space="preserve">34.2          </v>
      </c>
      <c r="AJ336" s="7" t="str">
        <f t="shared" si="196"/>
        <v xml:space="preserve">28.2          </v>
      </c>
      <c r="AK336" s="7" t="str">
        <f t="shared" si="197"/>
        <v xml:space="preserve">11.9          </v>
      </c>
      <c r="AL336" s="7" t="str">
        <f t="shared" si="198"/>
        <v xml:space="preserve">1056          </v>
      </c>
      <c r="AM336" s="7" t="str">
        <f t="shared" si="199"/>
        <v xml:space="preserve">486          </v>
      </c>
      <c r="AN336" s="7" t="str">
        <f t="shared" si="200"/>
        <v xml:space="preserve">224          </v>
      </c>
      <c r="AO336" s="7" t="str">
        <f t="shared" si="201"/>
        <v xml:space="preserve">48          </v>
      </c>
    </row>
    <row r="337" spans="2:41" x14ac:dyDescent="0.25">
      <c r="B337" s="7" t="str">
        <f t="shared" si="162"/>
        <v xml:space="preserve">5306          </v>
      </c>
      <c r="C337" s="7" t="str">
        <f t="shared" si="163"/>
        <v xml:space="preserve">4100          </v>
      </c>
      <c r="D337" s="7" t="str">
        <f t="shared" si="164"/>
        <v xml:space="preserve">4378          </v>
      </c>
      <c r="E337" s="7" t="str">
        <f t="shared" si="165"/>
        <v xml:space="preserve">4161          </v>
      </c>
      <c r="F337" s="7" t="str">
        <f t="shared" si="166"/>
        <v xml:space="preserve">0          </v>
      </c>
      <c r="G337" s="7" t="str">
        <f t="shared" si="167"/>
        <v xml:space="preserve">0          </v>
      </c>
      <c r="H337" s="7" t="str">
        <f t="shared" si="168"/>
        <v xml:space="preserve">0          </v>
      </c>
      <c r="I337" s="7" t="str">
        <f t="shared" si="169"/>
        <v xml:space="preserve">0          </v>
      </c>
      <c r="J337" s="7" t="str">
        <f t="shared" si="170"/>
        <v xml:space="preserve">39.1          </v>
      </c>
      <c r="K337" s="7" t="str">
        <f t="shared" si="171"/>
        <v xml:space="preserve">38.7          </v>
      </c>
      <c r="L337" s="7" t="str">
        <f t="shared" si="172"/>
        <v xml:space="preserve">20.4          </v>
      </c>
      <c r="M337" s="7" t="str">
        <f t="shared" si="173"/>
        <v xml:space="preserve">8.5          </v>
      </c>
      <c r="N337" s="7" t="str">
        <f t="shared" si="174"/>
        <v xml:space="preserve">1.409          </v>
      </c>
      <c r="O337" s="7" t="str">
        <f t="shared" si="175"/>
        <v xml:space="preserve">1.17          </v>
      </c>
      <c r="P337" s="7" t="str">
        <f t="shared" si="176"/>
        <v xml:space="preserve">1.274          </v>
      </c>
      <c r="Q337" s="7" t="str">
        <f t="shared" si="177"/>
        <v xml:space="preserve">1.0588          </v>
      </c>
      <c r="R337" s="7" t="str">
        <f t="shared" si="178"/>
        <v xml:space="preserve">5865          </v>
      </c>
      <c r="S337" s="7" t="str">
        <f t="shared" si="179"/>
        <v xml:space="preserve">7740          </v>
      </c>
      <c r="T337" s="7" t="str">
        <f t="shared" si="180"/>
        <v xml:space="preserve">8160          </v>
      </c>
      <c r="U337" s="7" t="str">
        <f t="shared" si="181"/>
        <v xml:space="preserve">9350          </v>
      </c>
      <c r="V337" s="7" t="str">
        <f t="shared" si="182"/>
        <v xml:space="preserve">6065          </v>
      </c>
      <c r="W337" s="7" t="str">
        <f t="shared" si="183"/>
        <v xml:space="preserve">8140          </v>
      </c>
      <c r="X337" s="7" t="str">
        <f t="shared" si="184"/>
        <v xml:space="preserve">9160          </v>
      </c>
      <c r="Y337" s="7" t="str">
        <f t="shared" si="185"/>
        <v xml:space="preserve">11850          </v>
      </c>
      <c r="Z337" s="7" t="str">
        <f t="shared" si="186"/>
        <v xml:space="preserve">24.1          </v>
      </c>
      <c r="AA337" s="7" t="str">
        <f t="shared" si="187"/>
        <v xml:space="preserve">10.5          </v>
      </c>
      <c r="AB337" s="7" t="str">
        <f t="shared" si="188"/>
        <v xml:space="preserve">30.9          </v>
      </c>
      <c r="AC337" s="7" t="str">
        <f t="shared" si="189"/>
        <v xml:space="preserve">15.6          </v>
      </c>
      <c r="AD337" s="7" t="str">
        <f t="shared" si="190"/>
        <v xml:space="preserve">374          </v>
      </c>
      <c r="AE337" s="7" t="str">
        <f t="shared" si="191"/>
        <v xml:space="preserve">179          </v>
      </c>
      <c r="AF337" s="7" t="str">
        <f t="shared" si="192"/>
        <v xml:space="preserve">340          </v>
      </c>
      <c r="AG337" s="7" t="str">
        <f t="shared" si="193"/>
        <v xml:space="preserve">68          </v>
      </c>
      <c r="AH337" s="7" t="str">
        <f t="shared" si="194"/>
        <v xml:space="preserve">52.2          </v>
      </c>
      <c r="AI337" s="7" t="str">
        <f t="shared" si="195"/>
        <v xml:space="preserve">36.4          </v>
      </c>
      <c r="AJ337" s="7" t="str">
        <f t="shared" si="196"/>
        <v xml:space="preserve">29.9          </v>
      </c>
      <c r="AK337" s="7" t="str">
        <f t="shared" si="197"/>
        <v xml:space="preserve">12.5          </v>
      </c>
      <c r="AL337" s="7" t="str">
        <f t="shared" si="198"/>
        <v xml:space="preserve">1122          </v>
      </c>
      <c r="AM337" s="7" t="str">
        <f t="shared" si="199"/>
        <v xml:space="preserve">517          </v>
      </c>
      <c r="AN337" s="7" t="str">
        <f t="shared" si="200"/>
        <v xml:space="preserve">238          </v>
      </c>
      <c r="AO337" s="7" t="str">
        <f t="shared" si="201"/>
        <v xml:space="preserve">51          </v>
      </c>
    </row>
    <row r="338" spans="2:41" x14ac:dyDescent="0.25">
      <c r="B338" s="7" t="str">
        <f t="shared" si="162"/>
        <v xml:space="preserve">5524          </v>
      </c>
      <c r="C338" s="7" t="str">
        <f t="shared" si="163"/>
        <v xml:space="preserve">4187          </v>
      </c>
      <c r="D338" s="7" t="str">
        <f t="shared" si="164"/>
        <v xml:space="preserve">4512          </v>
      </c>
      <c r="E338" s="7" t="str">
        <f t="shared" si="165"/>
        <v xml:space="preserve">4194          </v>
      </c>
      <c r="F338" s="7" t="str">
        <f t="shared" si="166"/>
        <v xml:space="preserve">0          </v>
      </c>
      <c r="G338" s="7" t="str">
        <f t="shared" si="167"/>
        <v xml:space="preserve">0          </v>
      </c>
      <c r="H338" s="7" t="str">
        <f t="shared" si="168"/>
        <v xml:space="preserve">0          </v>
      </c>
      <c r="I338" s="7" t="str">
        <f t="shared" si="169"/>
        <v xml:space="preserve">0          </v>
      </c>
      <c r="J338" s="7" t="str">
        <f t="shared" si="170"/>
        <v xml:space="preserve">41.4          </v>
      </c>
      <c r="K338" s="7" t="str">
        <f t="shared" si="171"/>
        <v xml:space="preserve">40.8          </v>
      </c>
      <c r="L338" s="7" t="str">
        <f t="shared" si="172"/>
        <v xml:space="preserve">21.6          </v>
      </c>
      <c r="M338" s="7" t="str">
        <f t="shared" si="173"/>
        <v xml:space="preserve">9          </v>
      </c>
      <c r="N338" s="7" t="str">
        <f t="shared" si="174"/>
        <v xml:space="preserve">1.467          </v>
      </c>
      <c r="O338" s="7" t="str">
        <f t="shared" si="175"/>
        <v xml:space="preserve">1.195          </v>
      </c>
      <c r="P338" s="7" t="str">
        <f t="shared" si="176"/>
        <v xml:space="preserve">1.313          </v>
      </c>
      <c r="Q338" s="7" t="str">
        <f t="shared" si="177"/>
        <v xml:space="preserve">1.0672          </v>
      </c>
      <c r="R338" s="7" t="str">
        <f t="shared" si="178"/>
        <v xml:space="preserve">6210          </v>
      </c>
      <c r="S338" s="7" t="str">
        <f t="shared" si="179"/>
        <v xml:space="preserve">8160          </v>
      </c>
      <c r="T338" s="7" t="str">
        <f t="shared" si="180"/>
        <v xml:space="preserve">8640          </v>
      </c>
      <c r="U338" s="7" t="str">
        <f t="shared" si="181"/>
        <v xml:space="preserve">9900          </v>
      </c>
      <c r="V338" s="7" t="str">
        <f t="shared" si="182"/>
        <v xml:space="preserve">6410          </v>
      </c>
      <c r="W338" s="7" t="str">
        <f t="shared" si="183"/>
        <v xml:space="preserve">8560          </v>
      </c>
      <c r="X338" s="7" t="str">
        <f t="shared" si="184"/>
        <v xml:space="preserve">9640          </v>
      </c>
      <c r="Y338" s="7" t="str">
        <f t="shared" si="185"/>
        <v xml:space="preserve">12400          </v>
      </c>
      <c r="Z338" s="7" t="str">
        <f t="shared" si="186"/>
        <v xml:space="preserve">25.4          </v>
      </c>
      <c r="AA338" s="7" t="str">
        <f t="shared" si="187"/>
        <v xml:space="preserve">11          </v>
      </c>
      <c r="AB338" s="7" t="str">
        <f t="shared" si="188"/>
        <v xml:space="preserve">32.6          </v>
      </c>
      <c r="AC338" s="7" t="str">
        <f t="shared" si="189"/>
        <v xml:space="preserve">16.4          </v>
      </c>
      <c r="AD338" s="7" t="str">
        <f t="shared" si="190"/>
        <v xml:space="preserve">396          </v>
      </c>
      <c r="AE338" s="7" t="str">
        <f t="shared" si="191"/>
        <v xml:space="preserve">189          </v>
      </c>
      <c r="AF338" s="7" t="str">
        <f t="shared" si="192"/>
        <v xml:space="preserve">360          </v>
      </c>
      <c r="AG338" s="7" t="str">
        <f t="shared" si="193"/>
        <v xml:space="preserve">72          </v>
      </c>
      <c r="AH338" s="7" t="str">
        <f t="shared" si="194"/>
        <v xml:space="preserve">54          </v>
      </c>
      <c r="AI338" s="7" t="str">
        <f t="shared" si="195"/>
        <v xml:space="preserve">38.6          </v>
      </c>
      <c r="AJ338" s="7" t="str">
        <f t="shared" si="196"/>
        <v xml:space="preserve">31.6          </v>
      </c>
      <c r="AK338" s="7" t="str">
        <f t="shared" si="197"/>
        <v xml:space="preserve">13.1          </v>
      </c>
      <c r="AL338" s="7" t="str">
        <f t="shared" si="198"/>
        <v xml:space="preserve">1188          </v>
      </c>
      <c r="AM338" s="7" t="str">
        <f t="shared" si="199"/>
        <v xml:space="preserve">548          </v>
      </c>
      <c r="AN338" s="7" t="str">
        <f t="shared" si="200"/>
        <v xml:space="preserve">252          </v>
      </c>
      <c r="AO338" s="7" t="str">
        <f t="shared" si="201"/>
        <v xml:space="preserve">54          </v>
      </c>
    </row>
    <row r="339" spans="2:41" x14ac:dyDescent="0.25">
      <c r="B339" s="7" t="str">
        <f t="shared" si="162"/>
        <v xml:space="preserve">5742          </v>
      </c>
      <c r="C339" s="7" t="str">
        <f t="shared" si="163"/>
        <v xml:space="preserve">4274          </v>
      </c>
      <c r="D339" s="7" t="str">
        <f t="shared" si="164"/>
        <v xml:space="preserve">4646          </v>
      </c>
      <c r="E339" s="7" t="str">
        <f t="shared" si="165"/>
        <v xml:space="preserve">4227          </v>
      </c>
      <c r="F339" s="7" t="str">
        <f t="shared" si="166"/>
        <v xml:space="preserve">0          </v>
      </c>
      <c r="G339" s="7" t="str">
        <f t="shared" si="167"/>
        <v xml:space="preserve">0          </v>
      </c>
      <c r="H339" s="7" t="str">
        <f t="shared" si="168"/>
        <v xml:space="preserve">0          </v>
      </c>
      <c r="I339" s="7" t="str">
        <f t="shared" si="169"/>
        <v xml:space="preserve">0          </v>
      </c>
      <c r="J339" s="7" t="str">
        <f t="shared" si="170"/>
        <v xml:space="preserve">43.7          </v>
      </c>
      <c r="K339" s="7" t="str">
        <f t="shared" si="171"/>
        <v xml:space="preserve">42.9          </v>
      </c>
      <c r="L339" s="7" t="str">
        <f t="shared" si="172"/>
        <v xml:space="preserve">22.8          </v>
      </c>
      <c r="M339" s="7" t="str">
        <f t="shared" si="173"/>
        <v xml:space="preserve">9.5          </v>
      </c>
      <c r="N339" s="7" t="str">
        <f t="shared" si="174"/>
        <v xml:space="preserve">1.525          </v>
      </c>
      <c r="O339" s="7" t="str">
        <f t="shared" si="175"/>
        <v xml:space="preserve">1.22          </v>
      </c>
      <c r="P339" s="7" t="str">
        <f t="shared" si="176"/>
        <v xml:space="preserve">1.352          </v>
      </c>
      <c r="Q339" s="7" t="str">
        <f t="shared" si="177"/>
        <v xml:space="preserve">1.0756          </v>
      </c>
      <c r="R339" s="7" t="str">
        <f t="shared" si="178"/>
        <v xml:space="preserve">6555          </v>
      </c>
      <c r="S339" s="7" t="str">
        <f t="shared" si="179"/>
        <v xml:space="preserve">8580          </v>
      </c>
      <c r="T339" s="7" t="str">
        <f t="shared" si="180"/>
        <v xml:space="preserve">9120          </v>
      </c>
      <c r="U339" s="7" t="str">
        <f t="shared" si="181"/>
        <v xml:space="preserve">10450          </v>
      </c>
      <c r="V339" s="7" t="str">
        <f t="shared" si="182"/>
        <v xml:space="preserve">6755          </v>
      </c>
      <c r="W339" s="7" t="str">
        <f t="shared" si="183"/>
        <v xml:space="preserve">8980          </v>
      </c>
      <c r="X339" s="7" t="str">
        <f t="shared" si="184"/>
        <v xml:space="preserve">10120          </v>
      </c>
      <c r="Y339" s="7" t="str">
        <f t="shared" si="185"/>
        <v xml:space="preserve">12950          </v>
      </c>
      <c r="Z339" s="7" t="str">
        <f t="shared" si="186"/>
        <v xml:space="preserve">26.7          </v>
      </c>
      <c r="AA339" s="7" t="str">
        <f t="shared" si="187"/>
        <v xml:space="preserve">11.5          </v>
      </c>
      <c r="AB339" s="7" t="str">
        <f t="shared" si="188"/>
        <v xml:space="preserve">34.3          </v>
      </c>
      <c r="AC339" s="7" t="str">
        <f t="shared" si="189"/>
        <v xml:space="preserve">17.2          </v>
      </c>
      <c r="AD339" s="7" t="str">
        <f t="shared" si="190"/>
        <v xml:space="preserve">418          </v>
      </c>
      <c r="AE339" s="7" t="str">
        <f t="shared" si="191"/>
        <v xml:space="preserve">199          </v>
      </c>
      <c r="AF339" s="7" t="str">
        <f t="shared" si="192"/>
        <v xml:space="preserve">380          </v>
      </c>
      <c r="AG339" s="7" t="str">
        <f t="shared" si="193"/>
        <v xml:space="preserve">76          </v>
      </c>
      <c r="AH339" s="7" t="str">
        <f t="shared" si="194"/>
        <v xml:space="preserve">55.8          </v>
      </c>
      <c r="AI339" s="7" t="str">
        <f t="shared" si="195"/>
        <v xml:space="preserve">40.8          </v>
      </c>
      <c r="AJ339" s="7" t="str">
        <f t="shared" si="196"/>
        <v xml:space="preserve">33.3          </v>
      </c>
      <c r="AK339" s="7" t="str">
        <f t="shared" si="197"/>
        <v xml:space="preserve">13.7          </v>
      </c>
      <c r="AL339" s="7" t="str">
        <f t="shared" si="198"/>
        <v xml:space="preserve">1254          </v>
      </c>
      <c r="AM339" s="7" t="str">
        <f t="shared" si="199"/>
        <v xml:space="preserve">579          </v>
      </c>
      <c r="AN339" s="7" t="str">
        <f t="shared" si="200"/>
        <v xml:space="preserve">266          </v>
      </c>
      <c r="AO339" s="7" t="str">
        <f t="shared" si="201"/>
        <v xml:space="preserve">57          </v>
      </c>
    </row>
    <row r="340" spans="2:41" x14ac:dyDescent="0.25">
      <c r="B340" s="7" t="str">
        <f t="shared" si="162"/>
        <v xml:space="preserve">5960          </v>
      </c>
      <c r="C340" s="7" t="str">
        <f t="shared" si="163"/>
        <v xml:space="preserve">4361          </v>
      </c>
      <c r="D340" s="7" t="str">
        <f t="shared" si="164"/>
        <v xml:space="preserve">4780          </v>
      </c>
      <c r="E340" s="7" t="str">
        <f t="shared" si="165"/>
        <v xml:space="preserve">4260          </v>
      </c>
      <c r="F340" s="7" t="str">
        <f t="shared" si="166"/>
        <v xml:space="preserve">0          </v>
      </c>
      <c r="G340" s="7" t="str">
        <f t="shared" si="167"/>
        <v xml:space="preserve">0          </v>
      </c>
      <c r="H340" s="7" t="str">
        <f t="shared" si="168"/>
        <v xml:space="preserve">0          </v>
      </c>
      <c r="I340" s="7" t="str">
        <f t="shared" si="169"/>
        <v xml:space="preserve">0          </v>
      </c>
      <c r="J340" s="7" t="str">
        <f t="shared" si="170"/>
        <v xml:space="preserve">46          </v>
      </c>
      <c r="K340" s="7" t="str">
        <f t="shared" si="171"/>
        <v xml:space="preserve">45          </v>
      </c>
      <c r="L340" s="7" t="str">
        <f t="shared" si="172"/>
        <v xml:space="preserve">24          </v>
      </c>
      <c r="M340" s="7" t="str">
        <f t="shared" si="173"/>
        <v xml:space="preserve">10          </v>
      </c>
      <c r="N340" s="7" t="str">
        <f t="shared" si="174"/>
        <v xml:space="preserve">1.583          </v>
      </c>
      <c r="O340" s="7" t="str">
        <f t="shared" si="175"/>
        <v xml:space="preserve">1.245          </v>
      </c>
      <c r="P340" s="7" t="str">
        <f t="shared" si="176"/>
        <v xml:space="preserve">1.391          </v>
      </c>
      <c r="Q340" s="7" t="str">
        <f t="shared" si="177"/>
        <v xml:space="preserve">1.084          </v>
      </c>
      <c r="R340" s="7" t="str">
        <f t="shared" si="178"/>
        <v xml:space="preserve">6900          </v>
      </c>
      <c r="S340" s="7" t="str">
        <f t="shared" si="179"/>
        <v xml:space="preserve">9000          </v>
      </c>
      <c r="T340" s="7" t="str">
        <f t="shared" si="180"/>
        <v xml:space="preserve">9600          </v>
      </c>
      <c r="U340" s="7" t="str">
        <f t="shared" si="181"/>
        <v xml:space="preserve">11000          </v>
      </c>
      <c r="V340" s="7" t="str">
        <f t="shared" si="182"/>
        <v xml:space="preserve">7100          </v>
      </c>
      <c r="W340" s="7" t="str">
        <f t="shared" si="183"/>
        <v xml:space="preserve">9400          </v>
      </c>
      <c r="X340" s="7" t="str">
        <f t="shared" si="184"/>
        <v xml:space="preserve">10600          </v>
      </c>
      <c r="Y340" s="7" t="str">
        <f t="shared" si="185"/>
        <v xml:space="preserve">13500          </v>
      </c>
      <c r="Z340" s="7" t="str">
        <f t="shared" si="186"/>
        <v xml:space="preserve">28          </v>
      </c>
      <c r="AA340" s="7" t="str">
        <f t="shared" si="187"/>
        <v xml:space="preserve">12          </v>
      </c>
      <c r="AB340" s="7" t="str">
        <f t="shared" si="188"/>
        <v xml:space="preserve">36          </v>
      </c>
      <c r="AC340" s="7" t="str">
        <f t="shared" si="189"/>
        <v xml:space="preserve">18          </v>
      </c>
      <c r="AD340" s="7" t="str">
        <f t="shared" si="190"/>
        <v xml:space="preserve">440          </v>
      </c>
      <c r="AE340" s="7" t="str">
        <f t="shared" si="191"/>
        <v xml:space="preserve">209          </v>
      </c>
      <c r="AF340" s="7" t="str">
        <f t="shared" si="192"/>
        <v xml:space="preserve">400          </v>
      </c>
      <c r="AG340" s="7" t="str">
        <f t="shared" si="193"/>
        <v xml:space="preserve">80          </v>
      </c>
      <c r="AH340" s="7" t="str">
        <f t="shared" si="194"/>
        <v xml:space="preserve">57.6          </v>
      </c>
      <c r="AI340" s="7" t="str">
        <f t="shared" si="195"/>
        <v xml:space="preserve">43          </v>
      </c>
      <c r="AJ340" s="7" t="str">
        <f t="shared" si="196"/>
        <v xml:space="preserve">35          </v>
      </c>
      <c r="AK340" s="7" t="str">
        <f t="shared" si="197"/>
        <v xml:space="preserve">14.3          </v>
      </c>
      <c r="AL340" s="7" t="str">
        <f t="shared" si="198"/>
        <v xml:space="preserve">1320          </v>
      </c>
      <c r="AM340" s="7" t="str">
        <f t="shared" si="199"/>
        <v xml:space="preserve">610          </v>
      </c>
      <c r="AN340" s="7" t="str">
        <f t="shared" si="200"/>
        <v xml:space="preserve">280          </v>
      </c>
      <c r="AO340" s="7" t="str">
        <f t="shared" si="201"/>
        <v xml:space="preserve">60          </v>
      </c>
    </row>
    <row r="341" spans="2:41" x14ac:dyDescent="0.25">
      <c r="B341" s="7" t="str">
        <f t="shared" si="162"/>
        <v xml:space="preserve">6178          </v>
      </c>
      <c r="C341" s="7" t="str">
        <f t="shared" si="163"/>
        <v xml:space="preserve">4448          </v>
      </c>
      <c r="D341" s="7" t="str">
        <f t="shared" si="164"/>
        <v xml:space="preserve">4914          </v>
      </c>
      <c r="E341" s="7" t="str">
        <f t="shared" si="165"/>
        <v xml:space="preserve">4293          </v>
      </c>
      <c r="F341" s="7" t="str">
        <f t="shared" si="166"/>
        <v xml:space="preserve">0          </v>
      </c>
      <c r="G341" s="7" t="str">
        <f t="shared" si="167"/>
        <v xml:space="preserve">0          </v>
      </c>
      <c r="H341" s="7" t="str">
        <f t="shared" si="168"/>
        <v xml:space="preserve">0          </v>
      </c>
      <c r="I341" s="7" t="str">
        <f t="shared" si="169"/>
        <v xml:space="preserve">0          </v>
      </c>
      <c r="J341" s="7" t="str">
        <f t="shared" si="170"/>
        <v xml:space="preserve">48.3          </v>
      </c>
      <c r="K341" s="7" t="str">
        <f t="shared" si="171"/>
        <v xml:space="preserve">47.1          </v>
      </c>
      <c r="L341" s="7" t="str">
        <f t="shared" si="172"/>
        <v xml:space="preserve">25.2          </v>
      </c>
      <c r="M341" s="7" t="str">
        <f t="shared" si="173"/>
        <v xml:space="preserve">10.5          </v>
      </c>
      <c r="N341" s="7" t="str">
        <f t="shared" si="174"/>
        <v xml:space="preserve">1.641          </v>
      </c>
      <c r="O341" s="7" t="str">
        <f t="shared" si="175"/>
        <v xml:space="preserve">1.27          </v>
      </c>
      <c r="P341" s="7" t="str">
        <f t="shared" si="176"/>
        <v xml:space="preserve">1.43          </v>
      </c>
      <c r="Q341" s="7" t="str">
        <f t="shared" si="177"/>
        <v xml:space="preserve">1.0924          </v>
      </c>
      <c r="R341" s="7" t="str">
        <f t="shared" si="178"/>
        <v xml:space="preserve">7245          </v>
      </c>
      <c r="S341" s="7" t="str">
        <f t="shared" si="179"/>
        <v xml:space="preserve">9420          </v>
      </c>
      <c r="T341" s="7" t="str">
        <f t="shared" si="180"/>
        <v xml:space="preserve">10080          </v>
      </c>
      <c r="U341" s="7" t="str">
        <f t="shared" si="181"/>
        <v xml:space="preserve">11550          </v>
      </c>
      <c r="V341" s="7" t="str">
        <f t="shared" si="182"/>
        <v xml:space="preserve">7445          </v>
      </c>
      <c r="W341" s="7" t="str">
        <f t="shared" si="183"/>
        <v xml:space="preserve">9820          </v>
      </c>
      <c r="X341" s="7" t="str">
        <f t="shared" si="184"/>
        <v xml:space="preserve">11080          </v>
      </c>
      <c r="Y341" s="7" t="str">
        <f t="shared" si="185"/>
        <v xml:space="preserve">14050          </v>
      </c>
      <c r="Z341" s="7" t="str">
        <f t="shared" si="186"/>
        <v xml:space="preserve">29.3          </v>
      </c>
      <c r="AA341" s="7" t="str">
        <f t="shared" si="187"/>
        <v xml:space="preserve">12.5          </v>
      </c>
      <c r="AB341" s="7" t="str">
        <f t="shared" si="188"/>
        <v xml:space="preserve">37.7          </v>
      </c>
      <c r="AC341" s="7" t="str">
        <f t="shared" si="189"/>
        <v xml:space="preserve">18.8          </v>
      </c>
      <c r="AD341" s="7" t="str">
        <f t="shared" si="190"/>
        <v xml:space="preserve">462          </v>
      </c>
      <c r="AE341" s="7" t="str">
        <f t="shared" si="191"/>
        <v xml:space="preserve">219          </v>
      </c>
      <c r="AF341" s="7" t="str">
        <f t="shared" si="192"/>
        <v xml:space="preserve">420          </v>
      </c>
      <c r="AG341" s="7" t="str">
        <f t="shared" si="193"/>
        <v xml:space="preserve">84          </v>
      </c>
      <c r="AH341" s="7" t="str">
        <f t="shared" si="194"/>
        <v xml:space="preserve">59.4          </v>
      </c>
      <c r="AI341" s="7" t="str">
        <f t="shared" si="195"/>
        <v xml:space="preserve">45.2          </v>
      </c>
      <c r="AJ341" s="7" t="str">
        <f t="shared" si="196"/>
        <v xml:space="preserve">36.7          </v>
      </c>
      <c r="AK341" s="7" t="str">
        <f t="shared" si="197"/>
        <v xml:space="preserve">14.9          </v>
      </c>
      <c r="AL341" s="7" t="str">
        <f t="shared" si="198"/>
        <v xml:space="preserve">1386          </v>
      </c>
      <c r="AM341" s="7" t="str">
        <f t="shared" si="199"/>
        <v xml:space="preserve">641          </v>
      </c>
      <c r="AN341" s="7" t="str">
        <f t="shared" si="200"/>
        <v xml:space="preserve">294          </v>
      </c>
      <c r="AO341" s="7" t="str">
        <f t="shared" si="201"/>
        <v xml:space="preserve">63          </v>
      </c>
    </row>
    <row r="342" spans="2:41" x14ac:dyDescent="0.25">
      <c r="B342" s="7" t="str">
        <f t="shared" si="162"/>
        <v xml:space="preserve">6396          </v>
      </c>
      <c r="C342" s="7" t="str">
        <f t="shared" si="163"/>
        <v xml:space="preserve">4535          </v>
      </c>
      <c r="D342" s="7" t="str">
        <f t="shared" si="164"/>
        <v xml:space="preserve">5048          </v>
      </c>
      <c r="E342" s="7" t="str">
        <f t="shared" si="165"/>
        <v xml:space="preserve">4326          </v>
      </c>
      <c r="F342" s="7" t="str">
        <f t="shared" si="166"/>
        <v xml:space="preserve">0          </v>
      </c>
      <c r="G342" s="7" t="str">
        <f t="shared" si="167"/>
        <v xml:space="preserve">0          </v>
      </c>
      <c r="H342" s="7" t="str">
        <f t="shared" si="168"/>
        <v xml:space="preserve">0          </v>
      </c>
      <c r="I342" s="7" t="str">
        <f t="shared" si="169"/>
        <v xml:space="preserve">0          </v>
      </c>
      <c r="J342" s="7" t="str">
        <f t="shared" si="170"/>
        <v xml:space="preserve">50.6          </v>
      </c>
      <c r="K342" s="7" t="str">
        <f t="shared" si="171"/>
        <v xml:space="preserve">49.2          </v>
      </c>
      <c r="L342" s="7" t="str">
        <f t="shared" si="172"/>
        <v xml:space="preserve">26.4          </v>
      </c>
      <c r="M342" s="7" t="str">
        <f t="shared" si="173"/>
        <v xml:space="preserve">11          </v>
      </c>
      <c r="N342" s="7" t="str">
        <f t="shared" si="174"/>
        <v xml:space="preserve">1.699          </v>
      </c>
      <c r="O342" s="7" t="str">
        <f t="shared" si="175"/>
        <v xml:space="preserve">1.295          </v>
      </c>
      <c r="P342" s="7" t="str">
        <f t="shared" si="176"/>
        <v xml:space="preserve">1.469          </v>
      </c>
      <c r="Q342" s="7" t="str">
        <f t="shared" si="177"/>
        <v xml:space="preserve">1.1008          </v>
      </c>
      <c r="R342" s="7" t="str">
        <f t="shared" si="178"/>
        <v xml:space="preserve">7590          </v>
      </c>
      <c r="S342" s="7" t="str">
        <f t="shared" si="179"/>
        <v xml:space="preserve">9840          </v>
      </c>
      <c r="T342" s="7" t="str">
        <f t="shared" si="180"/>
        <v xml:space="preserve">10560          </v>
      </c>
      <c r="U342" s="7" t="str">
        <f t="shared" si="181"/>
        <v xml:space="preserve">12100          </v>
      </c>
      <c r="V342" s="7" t="str">
        <f t="shared" si="182"/>
        <v xml:space="preserve">7790          </v>
      </c>
      <c r="W342" s="7" t="str">
        <f t="shared" si="183"/>
        <v xml:space="preserve">10240          </v>
      </c>
      <c r="X342" s="7" t="str">
        <f t="shared" si="184"/>
        <v xml:space="preserve">11560          </v>
      </c>
      <c r="Y342" s="7" t="str">
        <f t="shared" si="185"/>
        <v xml:space="preserve">14600          </v>
      </c>
      <c r="Z342" s="7" t="str">
        <f t="shared" si="186"/>
        <v xml:space="preserve">30.6          </v>
      </c>
      <c r="AA342" s="7" t="str">
        <f t="shared" si="187"/>
        <v xml:space="preserve">13          </v>
      </c>
      <c r="AB342" s="7" t="str">
        <f t="shared" si="188"/>
        <v xml:space="preserve">39.4          </v>
      </c>
      <c r="AC342" s="7" t="str">
        <f t="shared" si="189"/>
        <v xml:space="preserve">19.6          </v>
      </c>
      <c r="AD342" s="7" t="str">
        <f t="shared" si="190"/>
        <v xml:space="preserve">484          </v>
      </c>
      <c r="AE342" s="7" t="str">
        <f t="shared" si="191"/>
        <v xml:space="preserve">229          </v>
      </c>
      <c r="AF342" s="7" t="str">
        <f t="shared" si="192"/>
        <v xml:space="preserve">440          </v>
      </c>
      <c r="AG342" s="7" t="str">
        <f t="shared" si="193"/>
        <v xml:space="preserve">88          </v>
      </c>
      <c r="AH342" s="7" t="str">
        <f t="shared" si="194"/>
        <v xml:space="preserve">61.2          </v>
      </c>
      <c r="AI342" s="7" t="str">
        <f t="shared" si="195"/>
        <v xml:space="preserve">47.4          </v>
      </c>
      <c r="AJ342" s="7" t="str">
        <f t="shared" si="196"/>
        <v xml:space="preserve">38.4          </v>
      </c>
      <c r="AK342" s="7" t="str">
        <f t="shared" si="197"/>
        <v xml:space="preserve">15.5          </v>
      </c>
      <c r="AL342" s="7" t="str">
        <f t="shared" si="198"/>
        <v xml:space="preserve">1452          </v>
      </c>
      <c r="AM342" s="7" t="str">
        <f t="shared" si="199"/>
        <v xml:space="preserve">672          </v>
      </c>
      <c r="AN342" s="7" t="str">
        <f t="shared" si="200"/>
        <v xml:space="preserve">308          </v>
      </c>
      <c r="AO342" s="7" t="str">
        <f t="shared" si="201"/>
        <v xml:space="preserve">66          </v>
      </c>
    </row>
    <row r="343" spans="2:41" x14ac:dyDescent="0.25">
      <c r="B343" s="7" t="str">
        <f t="shared" si="162"/>
        <v xml:space="preserve">6614          </v>
      </c>
      <c r="C343" s="7" t="str">
        <f t="shared" si="163"/>
        <v xml:space="preserve">4622          </v>
      </c>
      <c r="D343" s="7" t="str">
        <f t="shared" si="164"/>
        <v xml:space="preserve">5182          </v>
      </c>
      <c r="E343" s="7" t="str">
        <f t="shared" si="165"/>
        <v xml:space="preserve">4359          </v>
      </c>
      <c r="F343" s="7" t="str">
        <f t="shared" si="166"/>
        <v xml:space="preserve">0          </v>
      </c>
      <c r="G343" s="7" t="str">
        <f t="shared" si="167"/>
        <v xml:space="preserve">0          </v>
      </c>
      <c r="H343" s="7" t="str">
        <f t="shared" si="168"/>
        <v xml:space="preserve">0          </v>
      </c>
      <c r="I343" s="7" t="str">
        <f t="shared" si="169"/>
        <v xml:space="preserve">0          </v>
      </c>
      <c r="J343" s="7" t="str">
        <f t="shared" si="170"/>
        <v xml:space="preserve">52.9          </v>
      </c>
      <c r="K343" s="7" t="str">
        <f t="shared" si="171"/>
        <v xml:space="preserve">51.3          </v>
      </c>
      <c r="L343" s="7" t="str">
        <f t="shared" si="172"/>
        <v xml:space="preserve">27.6          </v>
      </c>
      <c r="M343" s="7" t="str">
        <f t="shared" si="173"/>
        <v xml:space="preserve">11.5          </v>
      </c>
      <c r="N343" s="7" t="str">
        <f t="shared" si="174"/>
        <v xml:space="preserve">1.757          </v>
      </c>
      <c r="O343" s="7" t="str">
        <f t="shared" si="175"/>
        <v xml:space="preserve">1.32          </v>
      </c>
      <c r="P343" s="7" t="str">
        <f t="shared" si="176"/>
        <v xml:space="preserve">1.508          </v>
      </c>
      <c r="Q343" s="7" t="str">
        <f t="shared" si="177"/>
        <v xml:space="preserve">1.1092          </v>
      </c>
      <c r="R343" s="7" t="str">
        <f t="shared" si="178"/>
        <v xml:space="preserve">7935          </v>
      </c>
      <c r="S343" s="7" t="str">
        <f t="shared" si="179"/>
        <v xml:space="preserve">10260          </v>
      </c>
      <c r="T343" s="7" t="str">
        <f t="shared" si="180"/>
        <v xml:space="preserve">11040          </v>
      </c>
      <c r="U343" s="7" t="str">
        <f t="shared" si="181"/>
        <v xml:space="preserve">12650          </v>
      </c>
      <c r="V343" s="7" t="str">
        <f t="shared" si="182"/>
        <v xml:space="preserve">8135          </v>
      </c>
      <c r="W343" s="7" t="str">
        <f t="shared" si="183"/>
        <v xml:space="preserve">10660          </v>
      </c>
      <c r="X343" s="7" t="str">
        <f t="shared" si="184"/>
        <v xml:space="preserve">12040          </v>
      </c>
      <c r="Y343" s="7" t="str">
        <f t="shared" si="185"/>
        <v xml:space="preserve">15150          </v>
      </c>
      <c r="Z343" s="7" t="str">
        <f t="shared" si="186"/>
        <v xml:space="preserve">31.9          </v>
      </c>
      <c r="AA343" s="7" t="str">
        <f t="shared" si="187"/>
        <v xml:space="preserve">13.5          </v>
      </c>
      <c r="AB343" s="7" t="str">
        <f t="shared" si="188"/>
        <v xml:space="preserve">41.1          </v>
      </c>
      <c r="AC343" s="7" t="str">
        <f t="shared" si="189"/>
        <v xml:space="preserve">20.4          </v>
      </c>
      <c r="AD343" s="7" t="str">
        <f t="shared" si="190"/>
        <v xml:space="preserve">506          </v>
      </c>
      <c r="AE343" s="7" t="str">
        <f t="shared" si="191"/>
        <v xml:space="preserve">239          </v>
      </c>
      <c r="AF343" s="7" t="str">
        <f t="shared" si="192"/>
        <v xml:space="preserve">460          </v>
      </c>
      <c r="AG343" s="7" t="str">
        <f t="shared" si="193"/>
        <v xml:space="preserve">92          </v>
      </c>
      <c r="AH343" s="7" t="str">
        <f t="shared" si="194"/>
        <v xml:space="preserve">63          </v>
      </c>
      <c r="AI343" s="7" t="str">
        <f t="shared" si="195"/>
        <v xml:space="preserve">49.6          </v>
      </c>
      <c r="AJ343" s="7" t="str">
        <f t="shared" si="196"/>
        <v xml:space="preserve">40.1          </v>
      </c>
      <c r="AK343" s="7" t="str">
        <f t="shared" si="197"/>
        <v xml:space="preserve">16.1          </v>
      </c>
      <c r="AL343" s="7" t="str">
        <f t="shared" si="198"/>
        <v xml:space="preserve">1518          </v>
      </c>
      <c r="AM343" s="7" t="str">
        <f t="shared" si="199"/>
        <v xml:space="preserve">703          </v>
      </c>
      <c r="AN343" s="7" t="str">
        <f t="shared" si="200"/>
        <v xml:space="preserve">322          </v>
      </c>
      <c r="AO343" s="7" t="str">
        <f t="shared" si="201"/>
        <v xml:space="preserve">69          </v>
      </c>
    </row>
    <row r="344" spans="2:41" x14ac:dyDescent="0.25">
      <c r="B344" s="7" t="str">
        <f t="shared" si="162"/>
        <v xml:space="preserve">6832          </v>
      </c>
      <c r="C344" s="7" t="str">
        <f t="shared" si="163"/>
        <v xml:space="preserve">4709          </v>
      </c>
      <c r="D344" s="7" t="str">
        <f t="shared" si="164"/>
        <v xml:space="preserve">5316          </v>
      </c>
      <c r="E344" s="7" t="str">
        <f t="shared" si="165"/>
        <v xml:space="preserve">4392          </v>
      </c>
      <c r="F344" s="7" t="str">
        <f t="shared" si="166"/>
        <v xml:space="preserve">0          </v>
      </c>
      <c r="G344" s="7" t="str">
        <f t="shared" si="167"/>
        <v xml:space="preserve">0          </v>
      </c>
      <c r="H344" s="7" t="str">
        <f t="shared" si="168"/>
        <v xml:space="preserve">0          </v>
      </c>
      <c r="I344" s="7" t="str">
        <f t="shared" si="169"/>
        <v xml:space="preserve">0          </v>
      </c>
      <c r="J344" s="7" t="str">
        <f t="shared" si="170"/>
        <v xml:space="preserve">55.2          </v>
      </c>
      <c r="K344" s="7" t="str">
        <f t="shared" si="171"/>
        <v xml:space="preserve">53.4          </v>
      </c>
      <c r="L344" s="7" t="str">
        <f t="shared" si="172"/>
        <v xml:space="preserve">28.8          </v>
      </c>
      <c r="M344" s="7" t="str">
        <f t="shared" si="173"/>
        <v xml:space="preserve">12          </v>
      </c>
      <c r="N344" s="7" t="str">
        <f t="shared" si="174"/>
        <v xml:space="preserve">1.815          </v>
      </c>
      <c r="O344" s="7" t="str">
        <f t="shared" si="175"/>
        <v xml:space="preserve">1.345          </v>
      </c>
      <c r="P344" s="7" t="str">
        <f t="shared" si="176"/>
        <v xml:space="preserve">1.547          </v>
      </c>
      <c r="Q344" s="7" t="str">
        <f t="shared" si="177"/>
        <v xml:space="preserve">1.1176          </v>
      </c>
      <c r="R344" s="7" t="str">
        <f t="shared" si="178"/>
        <v xml:space="preserve">8280          </v>
      </c>
      <c r="S344" s="7" t="str">
        <f t="shared" si="179"/>
        <v xml:space="preserve">10680          </v>
      </c>
      <c r="T344" s="7" t="str">
        <f t="shared" si="180"/>
        <v xml:space="preserve">11520          </v>
      </c>
      <c r="U344" s="7" t="str">
        <f t="shared" si="181"/>
        <v xml:space="preserve">13200          </v>
      </c>
      <c r="V344" s="7" t="str">
        <f t="shared" si="182"/>
        <v xml:space="preserve">8480          </v>
      </c>
      <c r="W344" s="7" t="str">
        <f t="shared" si="183"/>
        <v xml:space="preserve">11080          </v>
      </c>
      <c r="X344" s="7" t="str">
        <f t="shared" si="184"/>
        <v xml:space="preserve">12520          </v>
      </c>
      <c r="Y344" s="7" t="str">
        <f t="shared" si="185"/>
        <v xml:space="preserve">15700          </v>
      </c>
      <c r="Z344" s="7" t="str">
        <f t="shared" si="186"/>
        <v xml:space="preserve">33.2          </v>
      </c>
      <c r="AA344" s="7" t="str">
        <f t="shared" si="187"/>
        <v xml:space="preserve">14          </v>
      </c>
      <c r="AB344" s="7" t="str">
        <f t="shared" si="188"/>
        <v xml:space="preserve">42.8          </v>
      </c>
      <c r="AC344" s="7" t="str">
        <f t="shared" si="189"/>
        <v xml:space="preserve">21.2          </v>
      </c>
      <c r="AD344" s="7" t="str">
        <f t="shared" si="190"/>
        <v xml:space="preserve">528          </v>
      </c>
      <c r="AE344" s="7" t="str">
        <f t="shared" si="191"/>
        <v xml:space="preserve">249          </v>
      </c>
      <c r="AF344" s="7" t="str">
        <f t="shared" si="192"/>
        <v xml:space="preserve">480          </v>
      </c>
      <c r="AG344" s="7" t="str">
        <f t="shared" si="193"/>
        <v xml:space="preserve">96          </v>
      </c>
      <c r="AH344" s="7" t="str">
        <f t="shared" si="194"/>
        <v xml:space="preserve">64.8          </v>
      </c>
      <c r="AI344" s="7" t="str">
        <f t="shared" si="195"/>
        <v xml:space="preserve">51.8          </v>
      </c>
      <c r="AJ344" s="7" t="str">
        <f t="shared" si="196"/>
        <v xml:space="preserve">41.8          </v>
      </c>
      <c r="AK344" s="7" t="str">
        <f t="shared" si="197"/>
        <v xml:space="preserve">16.7          </v>
      </c>
      <c r="AL344" s="7" t="str">
        <f t="shared" si="198"/>
        <v xml:space="preserve">1584          </v>
      </c>
      <c r="AM344" s="7" t="str">
        <f t="shared" si="199"/>
        <v xml:space="preserve">734          </v>
      </c>
      <c r="AN344" s="7" t="str">
        <f t="shared" si="200"/>
        <v xml:space="preserve">336          </v>
      </c>
      <c r="AO344" s="7" t="str">
        <f t="shared" si="201"/>
        <v xml:space="preserve">72          </v>
      </c>
    </row>
    <row r="345" spans="2:41" x14ac:dyDescent="0.25">
      <c r="B345" s="7" t="str">
        <f t="shared" si="162"/>
        <v xml:space="preserve">7050          </v>
      </c>
      <c r="C345" s="7" t="str">
        <f t="shared" si="163"/>
        <v xml:space="preserve">4796          </v>
      </c>
      <c r="D345" s="7" t="str">
        <f t="shared" si="164"/>
        <v xml:space="preserve">5450          </v>
      </c>
      <c r="E345" s="7" t="str">
        <f t="shared" si="165"/>
        <v xml:space="preserve">4425          </v>
      </c>
      <c r="F345" s="7" t="str">
        <f t="shared" si="166"/>
        <v xml:space="preserve">0          </v>
      </c>
      <c r="G345" s="7" t="str">
        <f t="shared" si="167"/>
        <v xml:space="preserve">0          </v>
      </c>
      <c r="H345" s="7" t="str">
        <f t="shared" si="168"/>
        <v xml:space="preserve">0          </v>
      </c>
      <c r="I345" s="7" t="str">
        <f t="shared" si="169"/>
        <v xml:space="preserve">0          </v>
      </c>
      <c r="J345" s="7" t="str">
        <f t="shared" si="170"/>
        <v xml:space="preserve">57.5          </v>
      </c>
      <c r="K345" s="7" t="str">
        <f t="shared" si="171"/>
        <v xml:space="preserve">55.5          </v>
      </c>
      <c r="L345" s="7" t="str">
        <f t="shared" si="172"/>
        <v xml:space="preserve">30          </v>
      </c>
      <c r="M345" s="7" t="str">
        <f t="shared" si="173"/>
        <v xml:space="preserve">12.5          </v>
      </c>
      <c r="N345" s="7" t="str">
        <f t="shared" si="174"/>
        <v xml:space="preserve">1.873          </v>
      </c>
      <c r="O345" s="7" t="str">
        <f t="shared" si="175"/>
        <v xml:space="preserve">1.37          </v>
      </c>
      <c r="P345" s="7" t="str">
        <f t="shared" si="176"/>
        <v xml:space="preserve">1.586          </v>
      </c>
      <c r="Q345" s="7" t="str">
        <f t="shared" si="177"/>
        <v xml:space="preserve">1.126          </v>
      </c>
      <c r="R345" s="7" t="str">
        <f t="shared" si="178"/>
        <v xml:space="preserve">8625          </v>
      </c>
      <c r="S345" s="7" t="str">
        <f t="shared" si="179"/>
        <v xml:space="preserve">11100          </v>
      </c>
      <c r="T345" s="7" t="str">
        <f t="shared" si="180"/>
        <v xml:space="preserve">12000          </v>
      </c>
      <c r="U345" s="7" t="str">
        <f t="shared" si="181"/>
        <v xml:space="preserve">13750          </v>
      </c>
      <c r="V345" s="7" t="str">
        <f t="shared" si="182"/>
        <v xml:space="preserve">8825          </v>
      </c>
      <c r="W345" s="7" t="str">
        <f t="shared" si="183"/>
        <v xml:space="preserve">11500          </v>
      </c>
      <c r="X345" s="7" t="str">
        <f t="shared" si="184"/>
        <v xml:space="preserve">13000          </v>
      </c>
      <c r="Y345" s="7" t="str">
        <f t="shared" si="185"/>
        <v xml:space="preserve">16250          </v>
      </c>
      <c r="Z345" s="7" t="str">
        <f t="shared" si="186"/>
        <v xml:space="preserve">34.5          </v>
      </c>
      <c r="AA345" s="7" t="str">
        <f t="shared" si="187"/>
        <v xml:space="preserve">14.5          </v>
      </c>
      <c r="AB345" s="7" t="str">
        <f t="shared" si="188"/>
        <v xml:space="preserve">44.5          </v>
      </c>
      <c r="AC345" s="7" t="str">
        <f t="shared" si="189"/>
        <v xml:space="preserve">22          </v>
      </c>
      <c r="AD345" s="7" t="str">
        <f t="shared" si="190"/>
        <v xml:space="preserve">550          </v>
      </c>
      <c r="AE345" s="7" t="str">
        <f t="shared" si="191"/>
        <v xml:space="preserve">259          </v>
      </c>
      <c r="AF345" s="7" t="str">
        <f t="shared" si="192"/>
        <v xml:space="preserve">500          </v>
      </c>
      <c r="AG345" s="7" t="str">
        <f t="shared" si="193"/>
        <v xml:space="preserve">100          </v>
      </c>
      <c r="AH345" s="7" t="str">
        <f t="shared" si="194"/>
        <v xml:space="preserve">66.6          </v>
      </c>
      <c r="AI345" s="7" t="str">
        <f t="shared" si="195"/>
        <v xml:space="preserve">54          </v>
      </c>
      <c r="AJ345" s="7" t="str">
        <f t="shared" si="196"/>
        <v xml:space="preserve">43.5          </v>
      </c>
      <c r="AK345" s="7" t="str">
        <f t="shared" si="197"/>
        <v xml:space="preserve">17.3          </v>
      </c>
      <c r="AL345" s="7" t="str">
        <f t="shared" si="198"/>
        <v xml:space="preserve">1650          </v>
      </c>
      <c r="AM345" s="7" t="str">
        <f t="shared" si="199"/>
        <v xml:space="preserve">765          </v>
      </c>
      <c r="AN345" s="7" t="str">
        <f t="shared" si="200"/>
        <v xml:space="preserve">350          </v>
      </c>
      <c r="AO345" s="7" t="str">
        <f t="shared" si="201"/>
        <v xml:space="preserve">75          </v>
      </c>
    </row>
    <row r="346" spans="2:41" x14ac:dyDescent="0.25">
      <c r="B346" s="7" t="str">
        <f t="shared" si="162"/>
        <v xml:space="preserve">7268          </v>
      </c>
      <c r="C346" s="7" t="str">
        <f t="shared" si="163"/>
        <v xml:space="preserve">4883          </v>
      </c>
      <c r="D346" s="7" t="str">
        <f t="shared" si="164"/>
        <v xml:space="preserve">5584          </v>
      </c>
      <c r="E346" s="7" t="str">
        <f t="shared" si="165"/>
        <v xml:space="preserve">4458          </v>
      </c>
      <c r="F346" s="7" t="str">
        <f t="shared" si="166"/>
        <v xml:space="preserve">0          </v>
      </c>
      <c r="G346" s="7" t="str">
        <f t="shared" si="167"/>
        <v xml:space="preserve">0          </v>
      </c>
      <c r="H346" s="7" t="str">
        <f t="shared" si="168"/>
        <v xml:space="preserve">0          </v>
      </c>
      <c r="I346" s="7" t="str">
        <f t="shared" si="169"/>
        <v xml:space="preserve">0          </v>
      </c>
      <c r="J346" s="7" t="str">
        <f t="shared" si="170"/>
        <v xml:space="preserve">59.8          </v>
      </c>
      <c r="K346" s="7" t="str">
        <f t="shared" si="171"/>
        <v xml:space="preserve">57.6          </v>
      </c>
      <c r="L346" s="7" t="str">
        <f t="shared" si="172"/>
        <v xml:space="preserve">31.2          </v>
      </c>
      <c r="M346" s="7" t="str">
        <f t="shared" si="173"/>
        <v xml:space="preserve">13          </v>
      </c>
      <c r="N346" s="7" t="str">
        <f t="shared" si="174"/>
        <v xml:space="preserve">1.931          </v>
      </c>
      <c r="O346" s="7" t="str">
        <f t="shared" si="175"/>
        <v xml:space="preserve">1.395          </v>
      </c>
      <c r="P346" s="7" t="str">
        <f t="shared" si="176"/>
        <v xml:space="preserve">1.625          </v>
      </c>
      <c r="Q346" s="7" t="str">
        <f t="shared" si="177"/>
        <v xml:space="preserve">1.1344          </v>
      </c>
      <c r="R346" s="7" t="str">
        <f t="shared" si="178"/>
        <v xml:space="preserve">8970          </v>
      </c>
      <c r="S346" s="7" t="str">
        <f t="shared" si="179"/>
        <v xml:space="preserve">11520          </v>
      </c>
      <c r="T346" s="7" t="str">
        <f t="shared" si="180"/>
        <v xml:space="preserve">12480          </v>
      </c>
      <c r="U346" s="7" t="str">
        <f t="shared" si="181"/>
        <v xml:space="preserve">14300          </v>
      </c>
      <c r="V346" s="7" t="str">
        <f t="shared" si="182"/>
        <v xml:space="preserve">9170          </v>
      </c>
      <c r="W346" s="7" t="str">
        <f t="shared" si="183"/>
        <v xml:space="preserve">11920          </v>
      </c>
      <c r="X346" s="7" t="str">
        <f t="shared" si="184"/>
        <v xml:space="preserve">13480          </v>
      </c>
      <c r="Y346" s="7" t="str">
        <f t="shared" si="185"/>
        <v xml:space="preserve">16800          </v>
      </c>
      <c r="Z346" s="7" t="str">
        <f t="shared" si="186"/>
        <v xml:space="preserve">35.8          </v>
      </c>
      <c r="AA346" s="7" t="str">
        <f t="shared" si="187"/>
        <v xml:space="preserve">15          </v>
      </c>
      <c r="AB346" s="7" t="str">
        <f t="shared" si="188"/>
        <v xml:space="preserve">46.2          </v>
      </c>
      <c r="AC346" s="7" t="str">
        <f t="shared" si="189"/>
        <v xml:space="preserve">22.8          </v>
      </c>
      <c r="AD346" s="7" t="str">
        <f t="shared" si="190"/>
        <v xml:space="preserve">572          </v>
      </c>
      <c r="AE346" s="7" t="str">
        <f t="shared" si="191"/>
        <v xml:space="preserve">269          </v>
      </c>
      <c r="AF346" s="7" t="str">
        <f t="shared" si="192"/>
        <v xml:space="preserve">520          </v>
      </c>
      <c r="AG346" s="7" t="str">
        <f t="shared" si="193"/>
        <v xml:space="preserve">104          </v>
      </c>
      <c r="AH346" s="7" t="str">
        <f t="shared" si="194"/>
        <v xml:space="preserve">68.4          </v>
      </c>
      <c r="AI346" s="7" t="str">
        <f t="shared" si="195"/>
        <v xml:space="preserve">56.2          </v>
      </c>
      <c r="AJ346" s="7" t="str">
        <f t="shared" si="196"/>
        <v xml:space="preserve">45.2          </v>
      </c>
      <c r="AK346" s="7" t="str">
        <f t="shared" si="197"/>
        <v xml:space="preserve">17.9          </v>
      </c>
      <c r="AL346" s="7" t="str">
        <f t="shared" si="198"/>
        <v xml:space="preserve">1716          </v>
      </c>
      <c r="AM346" s="7" t="str">
        <f t="shared" si="199"/>
        <v xml:space="preserve">796          </v>
      </c>
      <c r="AN346" s="7" t="str">
        <f t="shared" si="200"/>
        <v xml:space="preserve">364          </v>
      </c>
      <c r="AO346" s="7" t="str">
        <f t="shared" si="201"/>
        <v xml:space="preserve">78          </v>
      </c>
    </row>
    <row r="347" spans="2:41" x14ac:dyDescent="0.25">
      <c r="B347" s="7" t="str">
        <f t="shared" si="162"/>
        <v xml:space="preserve">7486          </v>
      </c>
      <c r="C347" s="7" t="str">
        <f t="shared" si="163"/>
        <v xml:space="preserve">4970          </v>
      </c>
      <c r="D347" s="7" t="str">
        <f t="shared" si="164"/>
        <v xml:space="preserve">5718          </v>
      </c>
      <c r="E347" s="7" t="str">
        <f t="shared" si="165"/>
        <v xml:space="preserve">4491          </v>
      </c>
      <c r="F347" s="7" t="str">
        <f t="shared" si="166"/>
        <v xml:space="preserve">0          </v>
      </c>
      <c r="G347" s="7" t="str">
        <f t="shared" si="167"/>
        <v xml:space="preserve">0          </v>
      </c>
      <c r="H347" s="7" t="str">
        <f t="shared" si="168"/>
        <v xml:space="preserve">0          </v>
      </c>
      <c r="I347" s="7" t="str">
        <f t="shared" si="169"/>
        <v xml:space="preserve">0          </v>
      </c>
      <c r="J347" s="7" t="str">
        <f t="shared" si="170"/>
        <v xml:space="preserve">62.1          </v>
      </c>
      <c r="K347" s="7" t="str">
        <f t="shared" si="171"/>
        <v xml:space="preserve">59.7          </v>
      </c>
      <c r="L347" s="7" t="str">
        <f t="shared" si="172"/>
        <v xml:space="preserve">32.4          </v>
      </c>
      <c r="M347" s="7" t="str">
        <f t="shared" si="173"/>
        <v xml:space="preserve">13.5          </v>
      </c>
      <c r="N347" s="7" t="str">
        <f t="shared" si="174"/>
        <v xml:space="preserve">1.989          </v>
      </c>
      <c r="O347" s="7" t="str">
        <f t="shared" si="175"/>
        <v xml:space="preserve">1.42          </v>
      </c>
      <c r="P347" s="7" t="str">
        <f t="shared" si="176"/>
        <v xml:space="preserve">1.664          </v>
      </c>
      <c r="Q347" s="7" t="str">
        <f t="shared" si="177"/>
        <v xml:space="preserve">1.1428          </v>
      </c>
      <c r="R347" s="7" t="str">
        <f t="shared" si="178"/>
        <v xml:space="preserve">9315          </v>
      </c>
      <c r="S347" s="7" t="str">
        <f t="shared" si="179"/>
        <v xml:space="preserve">11940          </v>
      </c>
      <c r="T347" s="7" t="str">
        <f t="shared" si="180"/>
        <v xml:space="preserve">12960          </v>
      </c>
      <c r="U347" s="7" t="str">
        <f t="shared" si="181"/>
        <v xml:space="preserve">14850          </v>
      </c>
      <c r="V347" s="7" t="str">
        <f t="shared" si="182"/>
        <v xml:space="preserve">9515          </v>
      </c>
      <c r="W347" s="7" t="str">
        <f t="shared" si="183"/>
        <v xml:space="preserve">12340          </v>
      </c>
      <c r="X347" s="7" t="str">
        <f t="shared" si="184"/>
        <v xml:space="preserve">13960          </v>
      </c>
      <c r="Y347" s="7" t="str">
        <f t="shared" si="185"/>
        <v xml:space="preserve">17350          </v>
      </c>
      <c r="Z347" s="7" t="str">
        <f t="shared" si="186"/>
        <v xml:space="preserve">37.1          </v>
      </c>
      <c r="AA347" s="7" t="str">
        <f t="shared" si="187"/>
        <v xml:space="preserve">15.5          </v>
      </c>
      <c r="AB347" s="7" t="str">
        <f t="shared" si="188"/>
        <v xml:space="preserve">47.9          </v>
      </c>
      <c r="AC347" s="7" t="str">
        <f t="shared" si="189"/>
        <v xml:space="preserve">23.6          </v>
      </c>
      <c r="AD347" s="7" t="str">
        <f t="shared" si="190"/>
        <v xml:space="preserve">594          </v>
      </c>
      <c r="AE347" s="7" t="str">
        <f t="shared" si="191"/>
        <v xml:space="preserve">279          </v>
      </c>
      <c r="AF347" s="7" t="str">
        <f t="shared" si="192"/>
        <v xml:space="preserve">540          </v>
      </c>
      <c r="AG347" s="7" t="str">
        <f t="shared" si="193"/>
        <v xml:space="preserve">108          </v>
      </c>
      <c r="AH347" s="7" t="str">
        <f t="shared" si="194"/>
        <v xml:space="preserve">70.2          </v>
      </c>
      <c r="AI347" s="7" t="str">
        <f t="shared" si="195"/>
        <v xml:space="preserve">58.4          </v>
      </c>
      <c r="AJ347" s="7" t="str">
        <f t="shared" si="196"/>
        <v xml:space="preserve">46.9          </v>
      </c>
      <c r="AK347" s="7" t="str">
        <f t="shared" si="197"/>
        <v xml:space="preserve">18.5          </v>
      </c>
      <c r="AL347" s="7" t="str">
        <f t="shared" si="198"/>
        <v xml:space="preserve">1782          </v>
      </c>
      <c r="AM347" s="7" t="str">
        <f t="shared" si="199"/>
        <v xml:space="preserve">827          </v>
      </c>
      <c r="AN347" s="7" t="str">
        <f t="shared" si="200"/>
        <v xml:space="preserve">378          </v>
      </c>
      <c r="AO347" s="7" t="str">
        <f t="shared" si="201"/>
        <v xml:space="preserve">81          </v>
      </c>
    </row>
    <row r="348" spans="2:41" x14ac:dyDescent="0.25">
      <c r="B348" s="7" t="str">
        <f t="shared" si="162"/>
        <v xml:space="preserve">7704          </v>
      </c>
      <c r="C348" s="7" t="str">
        <f t="shared" si="163"/>
        <v xml:space="preserve">5057          </v>
      </c>
      <c r="D348" s="7" t="str">
        <f t="shared" si="164"/>
        <v xml:space="preserve">5852          </v>
      </c>
      <c r="E348" s="7" t="str">
        <f t="shared" si="165"/>
        <v xml:space="preserve">4524          </v>
      </c>
      <c r="F348" s="7" t="str">
        <f t="shared" si="166"/>
        <v xml:space="preserve">0          </v>
      </c>
      <c r="G348" s="7" t="str">
        <f t="shared" si="167"/>
        <v xml:space="preserve">0          </v>
      </c>
      <c r="H348" s="7" t="str">
        <f t="shared" si="168"/>
        <v xml:space="preserve">0          </v>
      </c>
      <c r="I348" s="7" t="str">
        <f t="shared" si="169"/>
        <v xml:space="preserve">0          </v>
      </c>
      <c r="J348" s="7" t="str">
        <f t="shared" si="170"/>
        <v xml:space="preserve">64.4          </v>
      </c>
      <c r="K348" s="7" t="str">
        <f t="shared" si="171"/>
        <v xml:space="preserve">61.8          </v>
      </c>
      <c r="L348" s="7" t="str">
        <f t="shared" si="172"/>
        <v xml:space="preserve">33.6          </v>
      </c>
      <c r="M348" s="7" t="str">
        <f t="shared" si="173"/>
        <v xml:space="preserve">14          </v>
      </c>
      <c r="N348" s="7" t="str">
        <f t="shared" si="174"/>
        <v xml:space="preserve">2.047          </v>
      </c>
      <c r="O348" s="7" t="str">
        <f t="shared" si="175"/>
        <v xml:space="preserve">1.445          </v>
      </c>
      <c r="P348" s="7" t="str">
        <f t="shared" si="176"/>
        <v xml:space="preserve">1.703          </v>
      </c>
      <c r="Q348" s="7" t="str">
        <f t="shared" si="177"/>
        <v xml:space="preserve">1.1512          </v>
      </c>
      <c r="R348" s="7" t="str">
        <f t="shared" si="178"/>
        <v xml:space="preserve">9660          </v>
      </c>
      <c r="S348" s="7" t="str">
        <f t="shared" si="179"/>
        <v xml:space="preserve">12360          </v>
      </c>
      <c r="T348" s="7" t="str">
        <f t="shared" si="180"/>
        <v xml:space="preserve">13440          </v>
      </c>
      <c r="U348" s="7" t="str">
        <f t="shared" si="181"/>
        <v xml:space="preserve">15400          </v>
      </c>
      <c r="V348" s="7" t="str">
        <f t="shared" si="182"/>
        <v xml:space="preserve">9860          </v>
      </c>
      <c r="W348" s="7" t="str">
        <f t="shared" si="183"/>
        <v xml:space="preserve">12760          </v>
      </c>
      <c r="X348" s="7" t="str">
        <f t="shared" si="184"/>
        <v xml:space="preserve">14440          </v>
      </c>
      <c r="Y348" s="7" t="str">
        <f t="shared" si="185"/>
        <v xml:space="preserve">17900          </v>
      </c>
      <c r="Z348" s="7" t="str">
        <f t="shared" si="186"/>
        <v xml:space="preserve">38.4          </v>
      </c>
      <c r="AA348" s="7" t="str">
        <f t="shared" si="187"/>
        <v xml:space="preserve">16          </v>
      </c>
      <c r="AB348" s="7" t="str">
        <f t="shared" si="188"/>
        <v xml:space="preserve">49.6          </v>
      </c>
      <c r="AC348" s="7" t="str">
        <f t="shared" si="189"/>
        <v xml:space="preserve">24.4          </v>
      </c>
      <c r="AD348" s="7" t="str">
        <f t="shared" si="190"/>
        <v xml:space="preserve">616          </v>
      </c>
      <c r="AE348" s="7" t="str">
        <f t="shared" si="191"/>
        <v xml:space="preserve">289          </v>
      </c>
      <c r="AF348" s="7" t="str">
        <f t="shared" si="192"/>
        <v xml:space="preserve">560          </v>
      </c>
      <c r="AG348" s="7" t="str">
        <f t="shared" si="193"/>
        <v xml:space="preserve">112          </v>
      </c>
      <c r="AH348" s="7" t="str">
        <f t="shared" si="194"/>
        <v xml:space="preserve">72          </v>
      </c>
      <c r="AI348" s="7" t="str">
        <f t="shared" si="195"/>
        <v xml:space="preserve">60.6          </v>
      </c>
      <c r="AJ348" s="7" t="str">
        <f t="shared" si="196"/>
        <v xml:space="preserve">48.6          </v>
      </c>
      <c r="AK348" s="7" t="str">
        <f t="shared" si="197"/>
        <v xml:space="preserve">19.1          </v>
      </c>
      <c r="AL348" s="7" t="str">
        <f t="shared" si="198"/>
        <v xml:space="preserve">1848          </v>
      </c>
      <c r="AM348" s="7" t="str">
        <f t="shared" si="199"/>
        <v xml:space="preserve">858          </v>
      </c>
      <c r="AN348" s="7" t="str">
        <f t="shared" si="200"/>
        <v xml:space="preserve">392          </v>
      </c>
      <c r="AO348" s="7" t="str">
        <f t="shared" si="201"/>
        <v xml:space="preserve">84          </v>
      </c>
    </row>
    <row r="349" spans="2:41" x14ac:dyDescent="0.25">
      <c r="B349" s="7" t="str">
        <f t="shared" si="162"/>
        <v xml:space="preserve">7922          </v>
      </c>
      <c r="C349" s="7" t="str">
        <f t="shared" si="163"/>
        <v xml:space="preserve">5144          </v>
      </c>
      <c r="D349" s="7" t="str">
        <f t="shared" si="164"/>
        <v xml:space="preserve">5986          </v>
      </c>
      <c r="E349" s="7" t="str">
        <f t="shared" si="165"/>
        <v xml:space="preserve">4557          </v>
      </c>
      <c r="F349" s="7" t="str">
        <f t="shared" si="166"/>
        <v xml:space="preserve">0          </v>
      </c>
      <c r="G349" s="7" t="str">
        <f t="shared" si="167"/>
        <v xml:space="preserve">0          </v>
      </c>
      <c r="H349" s="7" t="str">
        <f t="shared" si="168"/>
        <v xml:space="preserve">0          </v>
      </c>
      <c r="I349" s="7" t="str">
        <f t="shared" si="169"/>
        <v xml:space="preserve">0          </v>
      </c>
      <c r="J349" s="7" t="str">
        <f t="shared" si="170"/>
        <v xml:space="preserve">66.7          </v>
      </c>
      <c r="K349" s="7" t="str">
        <f t="shared" si="171"/>
        <v xml:space="preserve">63.9          </v>
      </c>
      <c r="L349" s="7" t="str">
        <f t="shared" si="172"/>
        <v xml:space="preserve">34.8          </v>
      </c>
      <c r="M349" s="7" t="str">
        <f t="shared" si="173"/>
        <v xml:space="preserve">14.5          </v>
      </c>
      <c r="N349" s="7" t="str">
        <f t="shared" si="174"/>
        <v xml:space="preserve">2.105          </v>
      </c>
      <c r="O349" s="7" t="str">
        <f t="shared" si="175"/>
        <v xml:space="preserve">1.47          </v>
      </c>
      <c r="P349" s="7" t="str">
        <f t="shared" si="176"/>
        <v xml:space="preserve">1.742          </v>
      </c>
      <c r="Q349" s="7" t="str">
        <f t="shared" si="177"/>
        <v xml:space="preserve">1.1596          </v>
      </c>
      <c r="R349" s="7" t="str">
        <f t="shared" si="178"/>
        <v xml:space="preserve">10005          </v>
      </c>
      <c r="S349" s="7" t="str">
        <f t="shared" si="179"/>
        <v xml:space="preserve">12780          </v>
      </c>
      <c r="T349" s="7" t="str">
        <f t="shared" si="180"/>
        <v xml:space="preserve">13920          </v>
      </c>
      <c r="U349" s="7" t="str">
        <f t="shared" si="181"/>
        <v xml:space="preserve">15950          </v>
      </c>
      <c r="V349" s="7" t="str">
        <f t="shared" si="182"/>
        <v xml:space="preserve">10205          </v>
      </c>
      <c r="W349" s="7" t="str">
        <f t="shared" si="183"/>
        <v xml:space="preserve">13180          </v>
      </c>
      <c r="X349" s="7" t="str">
        <f t="shared" si="184"/>
        <v xml:space="preserve">14920          </v>
      </c>
      <c r="Y349" s="7" t="str">
        <f t="shared" si="185"/>
        <v xml:space="preserve">18450          </v>
      </c>
      <c r="Z349" s="7" t="str">
        <f t="shared" si="186"/>
        <v xml:space="preserve">39.7          </v>
      </c>
      <c r="AA349" s="7" t="str">
        <f t="shared" si="187"/>
        <v xml:space="preserve">16.5          </v>
      </c>
      <c r="AB349" s="7" t="str">
        <f t="shared" si="188"/>
        <v xml:space="preserve">51.3          </v>
      </c>
      <c r="AC349" s="7" t="str">
        <f t="shared" si="189"/>
        <v xml:space="preserve">25.2          </v>
      </c>
      <c r="AD349" s="7" t="str">
        <f t="shared" si="190"/>
        <v xml:space="preserve">638          </v>
      </c>
      <c r="AE349" s="7" t="str">
        <f t="shared" si="191"/>
        <v xml:space="preserve">299          </v>
      </c>
      <c r="AF349" s="7" t="str">
        <f t="shared" si="192"/>
        <v xml:space="preserve">580          </v>
      </c>
      <c r="AG349" s="7" t="str">
        <f t="shared" si="193"/>
        <v xml:space="preserve">116          </v>
      </c>
      <c r="AH349" s="7" t="str">
        <f t="shared" si="194"/>
        <v xml:space="preserve">73.8          </v>
      </c>
      <c r="AI349" s="7" t="str">
        <f t="shared" si="195"/>
        <v xml:space="preserve">62.8          </v>
      </c>
      <c r="AJ349" s="7" t="str">
        <f t="shared" si="196"/>
        <v xml:space="preserve">50.3          </v>
      </c>
      <c r="AK349" s="7" t="str">
        <f t="shared" si="197"/>
        <v xml:space="preserve">19.7          </v>
      </c>
      <c r="AL349" s="7" t="str">
        <f t="shared" si="198"/>
        <v xml:space="preserve">1914          </v>
      </c>
      <c r="AM349" s="7" t="str">
        <f t="shared" si="199"/>
        <v xml:space="preserve">889          </v>
      </c>
      <c r="AN349" s="7" t="str">
        <f t="shared" si="200"/>
        <v xml:space="preserve">406          </v>
      </c>
      <c r="AO349" s="7" t="str">
        <f t="shared" si="201"/>
        <v xml:space="preserve">87          </v>
      </c>
    </row>
    <row r="350" spans="2:41" x14ac:dyDescent="0.25">
      <c r="B350" s="7" t="str">
        <f t="shared" si="162"/>
        <v xml:space="preserve">8140          </v>
      </c>
      <c r="C350" s="7" t="str">
        <f t="shared" si="163"/>
        <v xml:space="preserve">5231          </v>
      </c>
      <c r="D350" s="7" t="str">
        <f t="shared" si="164"/>
        <v xml:space="preserve">6120          </v>
      </c>
      <c r="E350" s="7" t="str">
        <f t="shared" si="165"/>
        <v xml:space="preserve">4590          </v>
      </c>
      <c r="F350" s="7" t="str">
        <f t="shared" si="166"/>
        <v xml:space="preserve">0          </v>
      </c>
      <c r="G350" s="7" t="str">
        <f t="shared" si="167"/>
        <v xml:space="preserve">0          </v>
      </c>
      <c r="H350" s="7" t="str">
        <f t="shared" si="168"/>
        <v xml:space="preserve">0          </v>
      </c>
      <c r="I350" s="7" t="str">
        <f t="shared" si="169"/>
        <v xml:space="preserve">0          </v>
      </c>
      <c r="J350" s="7" t="str">
        <f t="shared" si="170"/>
        <v xml:space="preserve">69          </v>
      </c>
      <c r="K350" s="7" t="str">
        <f t="shared" si="171"/>
        <v xml:space="preserve">66          </v>
      </c>
      <c r="L350" s="7" t="str">
        <f t="shared" si="172"/>
        <v xml:space="preserve">36          </v>
      </c>
      <c r="M350" s="7" t="str">
        <f t="shared" si="173"/>
        <v xml:space="preserve">15          </v>
      </c>
      <c r="N350" s="7" t="str">
        <f t="shared" si="174"/>
        <v xml:space="preserve">2.163          </v>
      </c>
      <c r="O350" s="7" t="str">
        <f t="shared" si="175"/>
        <v xml:space="preserve">1.495          </v>
      </c>
      <c r="P350" s="7" t="str">
        <f t="shared" si="176"/>
        <v xml:space="preserve">1.781          </v>
      </c>
      <c r="Q350" s="7" t="str">
        <f t="shared" si="177"/>
        <v xml:space="preserve">1.168          </v>
      </c>
      <c r="R350" s="7" t="str">
        <f t="shared" si="178"/>
        <v xml:space="preserve">10350          </v>
      </c>
      <c r="S350" s="7" t="str">
        <f t="shared" si="179"/>
        <v xml:space="preserve">13200          </v>
      </c>
      <c r="T350" s="7" t="str">
        <f t="shared" si="180"/>
        <v xml:space="preserve">14400          </v>
      </c>
      <c r="U350" s="7" t="str">
        <f t="shared" si="181"/>
        <v xml:space="preserve">16500          </v>
      </c>
      <c r="V350" s="7" t="str">
        <f t="shared" si="182"/>
        <v xml:space="preserve">10550          </v>
      </c>
      <c r="W350" s="7" t="str">
        <f t="shared" si="183"/>
        <v xml:space="preserve">13600          </v>
      </c>
      <c r="X350" s="7" t="str">
        <f t="shared" si="184"/>
        <v xml:space="preserve">15400          </v>
      </c>
      <c r="Y350" s="7" t="str">
        <f t="shared" si="185"/>
        <v xml:space="preserve">19000          </v>
      </c>
      <c r="Z350" s="7" t="str">
        <f t="shared" si="186"/>
        <v xml:space="preserve">41          </v>
      </c>
      <c r="AA350" s="7" t="str">
        <f t="shared" si="187"/>
        <v xml:space="preserve">17          </v>
      </c>
      <c r="AB350" s="7" t="str">
        <f t="shared" si="188"/>
        <v xml:space="preserve">53          </v>
      </c>
      <c r="AC350" s="7" t="str">
        <f t="shared" si="189"/>
        <v xml:space="preserve">26          </v>
      </c>
      <c r="AD350" s="7" t="str">
        <f t="shared" si="190"/>
        <v xml:space="preserve">660          </v>
      </c>
      <c r="AE350" s="7" t="str">
        <f t="shared" si="191"/>
        <v xml:space="preserve">309          </v>
      </c>
      <c r="AF350" s="7" t="str">
        <f t="shared" si="192"/>
        <v xml:space="preserve">600          </v>
      </c>
      <c r="AG350" s="7" t="str">
        <f t="shared" si="193"/>
        <v xml:space="preserve">120          </v>
      </c>
      <c r="AH350" s="7" t="str">
        <f t="shared" si="194"/>
        <v xml:space="preserve">75.6          </v>
      </c>
      <c r="AI350" s="7" t="str">
        <f t="shared" si="195"/>
        <v xml:space="preserve">65          </v>
      </c>
      <c r="AJ350" s="7" t="str">
        <f t="shared" si="196"/>
        <v xml:space="preserve">52          </v>
      </c>
      <c r="AK350" s="7" t="str">
        <f t="shared" si="197"/>
        <v xml:space="preserve">20.3          </v>
      </c>
      <c r="AL350" s="7" t="str">
        <f t="shared" si="198"/>
        <v xml:space="preserve">1980          </v>
      </c>
      <c r="AM350" s="7" t="str">
        <f t="shared" si="199"/>
        <v xml:space="preserve">920          </v>
      </c>
      <c r="AN350" s="7" t="str">
        <f t="shared" si="200"/>
        <v xml:space="preserve">420          </v>
      </c>
      <c r="AO350" s="7" t="str">
        <f t="shared" si="201"/>
        <v xml:space="preserve">90          </v>
      </c>
    </row>
    <row r="351" spans="2:41" x14ac:dyDescent="0.25">
      <c r="B351" s="7" t="str">
        <f t="shared" si="162"/>
        <v xml:space="preserve">8358          </v>
      </c>
      <c r="C351" s="7" t="str">
        <f t="shared" si="163"/>
        <v xml:space="preserve">5318          </v>
      </c>
      <c r="D351" s="7" t="str">
        <f t="shared" si="164"/>
        <v xml:space="preserve">6254          </v>
      </c>
      <c r="E351" s="7" t="str">
        <f t="shared" si="165"/>
        <v xml:space="preserve">4623          </v>
      </c>
      <c r="F351" s="7" t="str">
        <f t="shared" si="166"/>
        <v xml:space="preserve">0          </v>
      </c>
      <c r="G351" s="7" t="str">
        <f t="shared" si="167"/>
        <v xml:space="preserve">0          </v>
      </c>
      <c r="H351" s="7" t="str">
        <f t="shared" si="168"/>
        <v xml:space="preserve">0          </v>
      </c>
      <c r="I351" s="7" t="str">
        <f t="shared" si="169"/>
        <v xml:space="preserve">0          </v>
      </c>
      <c r="J351" s="7" t="str">
        <f t="shared" si="170"/>
        <v xml:space="preserve">71.3          </v>
      </c>
      <c r="K351" s="7" t="str">
        <f t="shared" si="171"/>
        <v xml:space="preserve">68.1          </v>
      </c>
      <c r="L351" s="7" t="str">
        <f t="shared" si="172"/>
        <v xml:space="preserve">37.2          </v>
      </c>
      <c r="M351" s="7" t="str">
        <f t="shared" si="173"/>
        <v xml:space="preserve">15.5          </v>
      </c>
      <c r="N351" s="7" t="str">
        <f t="shared" si="174"/>
        <v xml:space="preserve">2.221          </v>
      </c>
      <c r="O351" s="7" t="str">
        <f t="shared" si="175"/>
        <v xml:space="preserve">1.52          </v>
      </c>
      <c r="P351" s="7" t="str">
        <f t="shared" si="176"/>
        <v xml:space="preserve">1.82          </v>
      </c>
      <c r="Q351" s="7" t="str">
        <f t="shared" si="177"/>
        <v xml:space="preserve">1.1764          </v>
      </c>
      <c r="R351" s="7" t="str">
        <f t="shared" si="178"/>
        <v xml:space="preserve">10695          </v>
      </c>
      <c r="S351" s="7" t="str">
        <f t="shared" si="179"/>
        <v xml:space="preserve">13620          </v>
      </c>
      <c r="T351" s="7" t="str">
        <f t="shared" si="180"/>
        <v xml:space="preserve">14880          </v>
      </c>
      <c r="U351" s="7" t="str">
        <f t="shared" si="181"/>
        <v xml:space="preserve">17050          </v>
      </c>
      <c r="V351" s="7" t="str">
        <f t="shared" si="182"/>
        <v xml:space="preserve">10895          </v>
      </c>
      <c r="W351" s="7" t="str">
        <f t="shared" si="183"/>
        <v xml:space="preserve">14020          </v>
      </c>
      <c r="X351" s="7" t="str">
        <f t="shared" si="184"/>
        <v xml:space="preserve">15880          </v>
      </c>
      <c r="Y351" s="7" t="str">
        <f t="shared" si="185"/>
        <v xml:space="preserve">19550          </v>
      </c>
      <c r="Z351" s="7" t="str">
        <f t="shared" si="186"/>
        <v xml:space="preserve">42.3          </v>
      </c>
      <c r="AA351" s="7" t="str">
        <f t="shared" si="187"/>
        <v xml:space="preserve">17.5          </v>
      </c>
      <c r="AB351" s="7" t="str">
        <f t="shared" si="188"/>
        <v xml:space="preserve">54.7          </v>
      </c>
      <c r="AC351" s="7" t="str">
        <f t="shared" si="189"/>
        <v xml:space="preserve">26.8          </v>
      </c>
      <c r="AD351" s="7" t="str">
        <f t="shared" si="190"/>
        <v xml:space="preserve">682          </v>
      </c>
      <c r="AE351" s="7" t="str">
        <f t="shared" si="191"/>
        <v xml:space="preserve">319          </v>
      </c>
      <c r="AF351" s="7" t="str">
        <f t="shared" si="192"/>
        <v xml:space="preserve">620          </v>
      </c>
      <c r="AG351" s="7" t="str">
        <f t="shared" si="193"/>
        <v xml:space="preserve">124          </v>
      </c>
      <c r="AH351" s="7" t="str">
        <f t="shared" si="194"/>
        <v xml:space="preserve">77.4          </v>
      </c>
      <c r="AI351" s="7" t="str">
        <f t="shared" si="195"/>
        <v xml:space="preserve">67.2          </v>
      </c>
      <c r="AJ351" s="7" t="str">
        <f t="shared" si="196"/>
        <v xml:space="preserve">53.7          </v>
      </c>
      <c r="AK351" s="7" t="str">
        <f t="shared" si="197"/>
        <v xml:space="preserve">20.9          </v>
      </c>
      <c r="AL351" s="7" t="str">
        <f t="shared" si="198"/>
        <v xml:space="preserve">2046          </v>
      </c>
      <c r="AM351" s="7" t="str">
        <f t="shared" si="199"/>
        <v xml:space="preserve">951          </v>
      </c>
      <c r="AN351" s="7" t="str">
        <f t="shared" si="200"/>
        <v xml:space="preserve">434          </v>
      </c>
      <c r="AO351" s="7" t="str">
        <f t="shared" si="201"/>
        <v xml:space="preserve">93          </v>
      </c>
    </row>
    <row r="352" spans="2:41" x14ac:dyDescent="0.25">
      <c r="B352" s="7" t="str">
        <f t="shared" ref="B352:B383" si="202">IF($B$2, B44, B43 / $B$8 &amp; REPT( " ", $B$5 ))</f>
        <v xml:space="preserve">8576          </v>
      </c>
      <c r="C352" s="7" t="str">
        <f t="shared" ref="C352:C383" si="203">IF($C$2, C44, C43 / $C$8 &amp; REPT( " ", $C$5 ))</f>
        <v xml:space="preserve">5405          </v>
      </c>
      <c r="D352" s="7" t="str">
        <f t="shared" ref="D352:D383" si="204">IF($D$2, D44, D43 / $D$8 &amp; REPT( " ", $D$5 ))</f>
        <v xml:space="preserve">6388          </v>
      </c>
      <c r="E352" s="7" t="str">
        <f t="shared" ref="E352:E383" si="205">IF($E$2, E44, E43 / $E$8 &amp; REPT( " ", $E$5 ))</f>
        <v xml:space="preserve">4656          </v>
      </c>
      <c r="F352" s="7" t="str">
        <f t="shared" ref="F352:F383" si="206">IF($F$2, F44, F43 / $F$8 &amp; REPT( " ", $F$5 ))</f>
        <v xml:space="preserve">0          </v>
      </c>
      <c r="G352" s="7" t="str">
        <f t="shared" ref="G352:G383" si="207">IF($G$2, G44, G43 / $G$8 &amp; REPT( " ", $G$5 ))</f>
        <v xml:space="preserve">0          </v>
      </c>
      <c r="H352" s="7" t="str">
        <f t="shared" ref="H352:H383" si="208">IF($H$2, H44, H43 / $H$8 &amp; REPT( " ", $H$5 ))</f>
        <v xml:space="preserve">0          </v>
      </c>
      <c r="I352" s="7" t="str">
        <f t="shared" ref="I352:I383" si="209">IF($I$2, I44, I43 / $I$8 &amp; REPT( " ", $I$5 ))</f>
        <v xml:space="preserve">0          </v>
      </c>
      <c r="J352" s="7" t="str">
        <f t="shared" ref="J352:J383" si="210">IF($J$2, J44, J43 / $J$8 &amp; REPT( " ", $J$5 ))</f>
        <v xml:space="preserve">73.6          </v>
      </c>
      <c r="K352" s="7" t="str">
        <f t="shared" ref="K352:K383" si="211">IF($K$2, K44, K43 / $K$8 &amp; REPT( " ", $K$5 ))</f>
        <v xml:space="preserve">70.2          </v>
      </c>
      <c r="L352" s="7" t="str">
        <f t="shared" ref="L352:L383" si="212">IF($L$2, L44, L43 / $L$8 &amp; REPT( " ", $L$5 ))</f>
        <v xml:space="preserve">38.4          </v>
      </c>
      <c r="M352" s="7" t="str">
        <f t="shared" ref="M352:M383" si="213">IF($M$2, M44, M43 / $M$8 &amp; REPT( " ", $M$5 ))</f>
        <v xml:space="preserve">16          </v>
      </c>
      <c r="N352" s="7" t="str">
        <f t="shared" ref="N352:N383" si="214">IF($N$2, N44, N43 / $N$8 &amp; REPT( " ", $N$5 ))</f>
        <v xml:space="preserve">2.279          </v>
      </c>
      <c r="O352" s="7" t="str">
        <f t="shared" ref="O352:O383" si="215">IF($O$2, O44, O43 / $O$8 &amp; REPT( " ", $O$5 ))</f>
        <v xml:space="preserve">1.545          </v>
      </c>
      <c r="P352" s="7" t="str">
        <f t="shared" ref="P352:P383" si="216">IF($P$2, P44, P43 / $P$8 &amp; REPT( " ", $P$5 ))</f>
        <v xml:space="preserve">1.859          </v>
      </c>
      <c r="Q352" s="7" t="str">
        <f t="shared" ref="Q352:Q383" si="217">IF($Q$2, Q44, Q43 / $Q$8 &amp; REPT( " ", $Q$5 ))</f>
        <v xml:space="preserve">1.1848          </v>
      </c>
      <c r="R352" s="7" t="str">
        <f t="shared" ref="R352:R383" si="218">IF($R$2, R44, R43 / $R$8 &amp; REPT( " ", $R$5 ))</f>
        <v xml:space="preserve">11040          </v>
      </c>
      <c r="S352" s="7" t="str">
        <f t="shared" ref="S352:S383" si="219">IF($S$2, S44, S43 / $S$8 &amp; REPT( " ", $S$5 ))</f>
        <v xml:space="preserve">14040          </v>
      </c>
      <c r="T352" s="7" t="str">
        <f t="shared" ref="T352:T383" si="220">IF($T$2, T44, T43 / $T$8 &amp; REPT( " ", $T$5 ))</f>
        <v xml:space="preserve">15360          </v>
      </c>
      <c r="U352" s="7" t="str">
        <f t="shared" ref="U352:U383" si="221">IF($U$2, U44, U43 / $U$8 &amp; REPT( " ", $U$5 ))</f>
        <v xml:space="preserve">17600          </v>
      </c>
      <c r="V352" s="7" t="str">
        <f t="shared" ref="V352:V383" si="222">IF($V$2, V44, V43 / $V$8 &amp; REPT( " ", $V$5 ))</f>
        <v xml:space="preserve">11240          </v>
      </c>
      <c r="W352" s="7" t="str">
        <f t="shared" ref="W352:W383" si="223">IF($W$2, W44, W43 / $W$8 &amp; REPT( " ", $W$5 ))</f>
        <v xml:space="preserve">14440          </v>
      </c>
      <c r="X352" s="7" t="str">
        <f t="shared" ref="X352:X383" si="224">IF($X$2, X44, X43 / $X$8 &amp; REPT( " ", $X$5 ))</f>
        <v xml:space="preserve">16360          </v>
      </c>
      <c r="Y352" s="7" t="str">
        <f t="shared" ref="Y352:Y383" si="225">IF($Y$2, Y44, Y43 / $Y$8 &amp; REPT( " ", $Y$5 ))</f>
        <v xml:space="preserve">20100          </v>
      </c>
      <c r="Z352" s="7" t="str">
        <f t="shared" ref="Z352:Z383" si="226">IF($Z$2, Z44, Z43 / $Z$8 &amp; REPT( " ", $Z$5 ))</f>
        <v xml:space="preserve">43.6          </v>
      </c>
      <c r="AA352" s="7" t="str">
        <f t="shared" ref="AA352:AA383" si="227">IF($AA$2, AA44, AA43 / $AA$8 &amp; REPT( " ", $AA$5 ))</f>
        <v xml:space="preserve">18          </v>
      </c>
      <c r="AB352" s="7" t="str">
        <f t="shared" ref="AB352:AB383" si="228">IF($AB$2, AB44, AB43 / $AB$8 &amp; REPT( " ", $AB$5 ))</f>
        <v xml:space="preserve">56.4          </v>
      </c>
      <c r="AC352" s="7" t="str">
        <f t="shared" ref="AC352:AC383" si="229">IF($AC$2, AC44, AC43 / $AC$8 &amp; REPT( " ", $AC$5 ))</f>
        <v xml:space="preserve">27.6          </v>
      </c>
      <c r="AD352" s="7" t="str">
        <f t="shared" ref="AD352:AD383" si="230">IF($AD$2, AD44, AD43 / $AD$8 &amp; REPT( " ", $AD$5 ))</f>
        <v xml:space="preserve">704          </v>
      </c>
      <c r="AE352" s="7" t="str">
        <f t="shared" ref="AE352:AE383" si="231">IF($AE$2, AE44, AE43 / $AE$8 &amp; REPT( " ", $AE$5 ))</f>
        <v xml:space="preserve">329          </v>
      </c>
      <c r="AF352" s="7" t="str">
        <f t="shared" ref="AF352:AF383" si="232">IF($AF$2, AF44, AF43 / $AF$8 &amp; REPT( " ", $AF$5 ))</f>
        <v xml:space="preserve">640          </v>
      </c>
      <c r="AG352" s="7" t="str">
        <f t="shared" ref="AG352:AG383" si="233">IF($AG$2, AG44, AG43 / $AG$8 &amp; REPT( " ", $AG$5 ))</f>
        <v xml:space="preserve">128          </v>
      </c>
      <c r="AH352" s="7" t="str">
        <f t="shared" ref="AH352:AH383" si="234">IF($AH$2, AH44, AH43 / $AH$8 &amp; REPT( " ", $AH$5 ))</f>
        <v xml:space="preserve">79.2          </v>
      </c>
      <c r="AI352" s="7" t="str">
        <f t="shared" ref="AI352:AI383" si="235">IF($AI$2, AI44, AI43 / $AI$8 &amp; REPT( " ", $AI$5 ))</f>
        <v xml:space="preserve">69.4          </v>
      </c>
      <c r="AJ352" s="7" t="str">
        <f t="shared" ref="AJ352:AJ383" si="236">IF($AJ$2, AJ44, AJ43 / $AJ$8 &amp; REPT( " ", $AJ$5 ))</f>
        <v xml:space="preserve">55.4          </v>
      </c>
      <c r="AK352" s="7" t="str">
        <f t="shared" ref="AK352:AK383" si="237">IF($AK$2, AK44, AK43 / $AK$8 &amp; REPT( " ", $AK$5 ))</f>
        <v xml:space="preserve">21.5          </v>
      </c>
      <c r="AL352" s="7" t="str">
        <f t="shared" ref="AL352:AL383" si="238">IF($AL$2, AL44, AL43 / $AL$8 &amp; REPT( " ", $AL$5 ))</f>
        <v xml:space="preserve">2112          </v>
      </c>
      <c r="AM352" s="7" t="str">
        <f t="shared" ref="AM352:AM383" si="239">IF($AM$2, AM44, AM43 / $AM$8 &amp; REPT( " ", $AM$5 ))</f>
        <v xml:space="preserve">982          </v>
      </c>
      <c r="AN352" s="7" t="str">
        <f t="shared" ref="AN352:AN383" si="240">IF($AN$2, AN44, AN43 / $AN$8 &amp; REPT( " ", $AN$5 ))</f>
        <v xml:space="preserve">448          </v>
      </c>
      <c r="AO352" s="7" t="str">
        <f t="shared" ref="AO352:AO383" si="241">IF($AO$2, AO44, AO43 / $AO$8 &amp; REPT( " ", $AO$5 ))</f>
        <v xml:space="preserve">96          </v>
      </c>
    </row>
    <row r="353" spans="2:41" x14ac:dyDescent="0.25">
      <c r="B353" s="7" t="str">
        <f t="shared" si="202"/>
        <v xml:space="preserve">8794          </v>
      </c>
      <c r="C353" s="7" t="str">
        <f t="shared" si="203"/>
        <v xml:space="preserve">5492          </v>
      </c>
      <c r="D353" s="7" t="str">
        <f t="shared" si="204"/>
        <v xml:space="preserve">6522          </v>
      </c>
      <c r="E353" s="7" t="str">
        <f t="shared" si="205"/>
        <v xml:space="preserve">4689          </v>
      </c>
      <c r="F353" s="7" t="str">
        <f t="shared" si="206"/>
        <v xml:space="preserve">0          </v>
      </c>
      <c r="G353" s="7" t="str">
        <f t="shared" si="207"/>
        <v xml:space="preserve">0          </v>
      </c>
      <c r="H353" s="7" t="str">
        <f t="shared" si="208"/>
        <v xml:space="preserve">0          </v>
      </c>
      <c r="I353" s="7" t="str">
        <f t="shared" si="209"/>
        <v xml:space="preserve">0          </v>
      </c>
      <c r="J353" s="7" t="str">
        <f t="shared" si="210"/>
        <v xml:space="preserve">75.9          </v>
      </c>
      <c r="K353" s="7" t="str">
        <f t="shared" si="211"/>
        <v xml:space="preserve">72.3          </v>
      </c>
      <c r="L353" s="7" t="str">
        <f t="shared" si="212"/>
        <v xml:space="preserve">39.6          </v>
      </c>
      <c r="M353" s="7" t="str">
        <f t="shared" si="213"/>
        <v xml:space="preserve">16.5          </v>
      </c>
      <c r="N353" s="7" t="str">
        <f t="shared" si="214"/>
        <v xml:space="preserve">2.337          </v>
      </c>
      <c r="O353" s="7" t="str">
        <f t="shared" si="215"/>
        <v xml:space="preserve">1.57          </v>
      </c>
      <c r="P353" s="7" t="str">
        <f t="shared" si="216"/>
        <v xml:space="preserve">1.898          </v>
      </c>
      <c r="Q353" s="7" t="str">
        <f t="shared" si="217"/>
        <v xml:space="preserve">1.1932          </v>
      </c>
      <c r="R353" s="7" t="str">
        <f t="shared" si="218"/>
        <v xml:space="preserve">11385          </v>
      </c>
      <c r="S353" s="7" t="str">
        <f t="shared" si="219"/>
        <v xml:space="preserve">14460          </v>
      </c>
      <c r="T353" s="7" t="str">
        <f t="shared" si="220"/>
        <v xml:space="preserve">15840          </v>
      </c>
      <c r="U353" s="7" t="str">
        <f t="shared" si="221"/>
        <v xml:space="preserve">18150          </v>
      </c>
      <c r="V353" s="7" t="str">
        <f t="shared" si="222"/>
        <v xml:space="preserve">11585          </v>
      </c>
      <c r="W353" s="7" t="str">
        <f t="shared" si="223"/>
        <v xml:space="preserve">14860          </v>
      </c>
      <c r="X353" s="7" t="str">
        <f t="shared" si="224"/>
        <v xml:space="preserve">16840          </v>
      </c>
      <c r="Y353" s="7" t="str">
        <f t="shared" si="225"/>
        <v xml:space="preserve">20650          </v>
      </c>
      <c r="Z353" s="7" t="str">
        <f t="shared" si="226"/>
        <v xml:space="preserve">44.9          </v>
      </c>
      <c r="AA353" s="7" t="str">
        <f t="shared" si="227"/>
        <v xml:space="preserve">18.5          </v>
      </c>
      <c r="AB353" s="7" t="str">
        <f t="shared" si="228"/>
        <v xml:space="preserve">58.1          </v>
      </c>
      <c r="AC353" s="7" t="str">
        <f t="shared" si="229"/>
        <v xml:space="preserve">28.4          </v>
      </c>
      <c r="AD353" s="7" t="str">
        <f t="shared" si="230"/>
        <v xml:space="preserve">726          </v>
      </c>
      <c r="AE353" s="7" t="str">
        <f t="shared" si="231"/>
        <v xml:space="preserve">339          </v>
      </c>
      <c r="AF353" s="7" t="str">
        <f t="shared" si="232"/>
        <v xml:space="preserve">660          </v>
      </c>
      <c r="AG353" s="7" t="str">
        <f t="shared" si="233"/>
        <v xml:space="preserve">132          </v>
      </c>
      <c r="AH353" s="7" t="str">
        <f t="shared" si="234"/>
        <v xml:space="preserve">81          </v>
      </c>
      <c r="AI353" s="7" t="str">
        <f t="shared" si="235"/>
        <v xml:space="preserve">71.6          </v>
      </c>
      <c r="AJ353" s="7" t="str">
        <f t="shared" si="236"/>
        <v xml:space="preserve">57.1          </v>
      </c>
      <c r="AK353" s="7" t="str">
        <f t="shared" si="237"/>
        <v xml:space="preserve">22.1          </v>
      </c>
      <c r="AL353" s="7" t="str">
        <f t="shared" si="238"/>
        <v xml:space="preserve">2178          </v>
      </c>
      <c r="AM353" s="7" t="str">
        <f t="shared" si="239"/>
        <v xml:space="preserve">1013          </v>
      </c>
      <c r="AN353" s="7" t="str">
        <f t="shared" si="240"/>
        <v xml:space="preserve">462          </v>
      </c>
      <c r="AO353" s="7" t="str">
        <f t="shared" si="241"/>
        <v xml:space="preserve">99          </v>
      </c>
    </row>
    <row r="354" spans="2:41" x14ac:dyDescent="0.25">
      <c r="B354" s="7" t="str">
        <f t="shared" si="202"/>
        <v xml:space="preserve">9012          </v>
      </c>
      <c r="C354" s="7" t="str">
        <f t="shared" si="203"/>
        <v xml:space="preserve">5579          </v>
      </c>
      <c r="D354" s="7" t="str">
        <f t="shared" si="204"/>
        <v xml:space="preserve">6656          </v>
      </c>
      <c r="E354" s="7" t="str">
        <f t="shared" si="205"/>
        <v xml:space="preserve">4722          </v>
      </c>
      <c r="F354" s="7" t="str">
        <f t="shared" si="206"/>
        <v xml:space="preserve">0          </v>
      </c>
      <c r="G354" s="7" t="str">
        <f t="shared" si="207"/>
        <v xml:space="preserve">0          </v>
      </c>
      <c r="H354" s="7" t="str">
        <f t="shared" si="208"/>
        <v xml:space="preserve">0          </v>
      </c>
      <c r="I354" s="7" t="str">
        <f t="shared" si="209"/>
        <v xml:space="preserve">0          </v>
      </c>
      <c r="J354" s="7" t="str">
        <f t="shared" si="210"/>
        <v xml:space="preserve">78.2          </v>
      </c>
      <c r="K354" s="7" t="str">
        <f t="shared" si="211"/>
        <v xml:space="preserve">74.4          </v>
      </c>
      <c r="L354" s="7" t="str">
        <f t="shared" si="212"/>
        <v xml:space="preserve">40.8          </v>
      </c>
      <c r="M354" s="7" t="str">
        <f t="shared" si="213"/>
        <v xml:space="preserve">17          </v>
      </c>
      <c r="N354" s="7" t="str">
        <f t="shared" si="214"/>
        <v xml:space="preserve">2.395          </v>
      </c>
      <c r="O354" s="7" t="str">
        <f t="shared" si="215"/>
        <v xml:space="preserve">1.595          </v>
      </c>
      <c r="P354" s="7" t="str">
        <f t="shared" si="216"/>
        <v xml:space="preserve">1.937          </v>
      </c>
      <c r="Q354" s="7" t="str">
        <f t="shared" si="217"/>
        <v xml:space="preserve">1.2016          </v>
      </c>
      <c r="R354" s="7" t="str">
        <f t="shared" si="218"/>
        <v xml:space="preserve">11730          </v>
      </c>
      <c r="S354" s="7" t="str">
        <f t="shared" si="219"/>
        <v xml:space="preserve">14880          </v>
      </c>
      <c r="T354" s="7" t="str">
        <f t="shared" si="220"/>
        <v xml:space="preserve">16320          </v>
      </c>
      <c r="U354" s="7" t="str">
        <f t="shared" si="221"/>
        <v xml:space="preserve">18700          </v>
      </c>
      <c r="V354" s="7" t="str">
        <f t="shared" si="222"/>
        <v xml:space="preserve">11930          </v>
      </c>
      <c r="W354" s="7" t="str">
        <f t="shared" si="223"/>
        <v xml:space="preserve">15280          </v>
      </c>
      <c r="X354" s="7" t="str">
        <f t="shared" si="224"/>
        <v xml:space="preserve">17320          </v>
      </c>
      <c r="Y354" s="7" t="str">
        <f t="shared" si="225"/>
        <v xml:space="preserve">21200          </v>
      </c>
      <c r="Z354" s="7" t="str">
        <f t="shared" si="226"/>
        <v xml:space="preserve">46.2          </v>
      </c>
      <c r="AA354" s="7" t="str">
        <f t="shared" si="227"/>
        <v xml:space="preserve">19          </v>
      </c>
      <c r="AB354" s="7" t="str">
        <f t="shared" si="228"/>
        <v xml:space="preserve">59.8          </v>
      </c>
      <c r="AC354" s="7" t="str">
        <f t="shared" si="229"/>
        <v xml:space="preserve">29.2          </v>
      </c>
      <c r="AD354" s="7" t="str">
        <f t="shared" si="230"/>
        <v xml:space="preserve">748          </v>
      </c>
      <c r="AE354" s="7" t="str">
        <f t="shared" si="231"/>
        <v xml:space="preserve">349          </v>
      </c>
      <c r="AF354" s="7" t="str">
        <f t="shared" si="232"/>
        <v xml:space="preserve">680          </v>
      </c>
      <c r="AG354" s="7" t="str">
        <f t="shared" si="233"/>
        <v xml:space="preserve">136          </v>
      </c>
      <c r="AH354" s="7" t="str">
        <f t="shared" si="234"/>
        <v xml:space="preserve">82.8          </v>
      </c>
      <c r="AI354" s="7" t="str">
        <f t="shared" si="235"/>
        <v xml:space="preserve">73.8          </v>
      </c>
      <c r="AJ354" s="7" t="str">
        <f t="shared" si="236"/>
        <v xml:space="preserve">58.8          </v>
      </c>
      <c r="AK354" s="7" t="str">
        <f t="shared" si="237"/>
        <v xml:space="preserve">22.7          </v>
      </c>
      <c r="AL354" s="7" t="str">
        <f t="shared" si="238"/>
        <v xml:space="preserve">2244          </v>
      </c>
      <c r="AM354" s="7" t="str">
        <f t="shared" si="239"/>
        <v xml:space="preserve">1044          </v>
      </c>
      <c r="AN354" s="7" t="str">
        <f t="shared" si="240"/>
        <v xml:space="preserve">476          </v>
      </c>
      <c r="AO354" s="7" t="str">
        <f t="shared" si="241"/>
        <v xml:space="preserve">102          </v>
      </c>
    </row>
    <row r="355" spans="2:41" x14ac:dyDescent="0.25">
      <c r="B355" s="7" t="str">
        <f t="shared" si="202"/>
        <v xml:space="preserve">9230          </v>
      </c>
      <c r="C355" s="7" t="str">
        <f t="shared" si="203"/>
        <v xml:space="preserve">5666          </v>
      </c>
      <c r="D355" s="7" t="str">
        <f t="shared" si="204"/>
        <v xml:space="preserve">6790          </v>
      </c>
      <c r="E355" s="7" t="str">
        <f t="shared" si="205"/>
        <v xml:space="preserve">4755          </v>
      </c>
      <c r="F355" s="7" t="str">
        <f t="shared" si="206"/>
        <v xml:space="preserve">0          </v>
      </c>
      <c r="G355" s="7" t="str">
        <f t="shared" si="207"/>
        <v xml:space="preserve">0          </v>
      </c>
      <c r="H355" s="7" t="str">
        <f t="shared" si="208"/>
        <v xml:space="preserve">0          </v>
      </c>
      <c r="I355" s="7" t="str">
        <f t="shared" si="209"/>
        <v xml:space="preserve">0          </v>
      </c>
      <c r="J355" s="7" t="str">
        <f t="shared" si="210"/>
        <v xml:space="preserve">80.5          </v>
      </c>
      <c r="K355" s="7" t="str">
        <f t="shared" si="211"/>
        <v xml:space="preserve">76.5          </v>
      </c>
      <c r="L355" s="7" t="str">
        <f t="shared" si="212"/>
        <v xml:space="preserve">42          </v>
      </c>
      <c r="M355" s="7" t="str">
        <f t="shared" si="213"/>
        <v xml:space="preserve">17.5          </v>
      </c>
      <c r="N355" s="7" t="str">
        <f t="shared" si="214"/>
        <v xml:space="preserve">2.453          </v>
      </c>
      <c r="O355" s="7" t="str">
        <f t="shared" si="215"/>
        <v xml:space="preserve">1.62          </v>
      </c>
      <c r="P355" s="7" t="str">
        <f t="shared" si="216"/>
        <v xml:space="preserve">1.976          </v>
      </c>
      <c r="Q355" s="7" t="str">
        <f t="shared" si="217"/>
        <v xml:space="preserve">1.21          </v>
      </c>
      <c r="R355" s="7" t="str">
        <f t="shared" si="218"/>
        <v xml:space="preserve">12075          </v>
      </c>
      <c r="S355" s="7" t="str">
        <f t="shared" si="219"/>
        <v xml:space="preserve">15300          </v>
      </c>
      <c r="T355" s="7" t="str">
        <f t="shared" si="220"/>
        <v xml:space="preserve">16800          </v>
      </c>
      <c r="U355" s="7" t="str">
        <f t="shared" si="221"/>
        <v xml:space="preserve">19250          </v>
      </c>
      <c r="V355" s="7" t="str">
        <f t="shared" si="222"/>
        <v xml:space="preserve">12275          </v>
      </c>
      <c r="W355" s="7" t="str">
        <f t="shared" si="223"/>
        <v xml:space="preserve">15700          </v>
      </c>
      <c r="X355" s="7" t="str">
        <f t="shared" si="224"/>
        <v xml:space="preserve">17800          </v>
      </c>
      <c r="Y355" s="7" t="str">
        <f t="shared" si="225"/>
        <v xml:space="preserve">21750          </v>
      </c>
      <c r="Z355" s="7" t="str">
        <f t="shared" si="226"/>
        <v xml:space="preserve">47.5          </v>
      </c>
      <c r="AA355" s="7" t="str">
        <f t="shared" si="227"/>
        <v xml:space="preserve">19.5          </v>
      </c>
      <c r="AB355" s="7" t="str">
        <f t="shared" si="228"/>
        <v xml:space="preserve">61.5          </v>
      </c>
      <c r="AC355" s="7" t="str">
        <f t="shared" si="229"/>
        <v xml:space="preserve">30          </v>
      </c>
      <c r="AD355" s="7" t="str">
        <f t="shared" si="230"/>
        <v xml:space="preserve">770          </v>
      </c>
      <c r="AE355" s="7" t="str">
        <f t="shared" si="231"/>
        <v xml:space="preserve">359          </v>
      </c>
      <c r="AF355" s="7" t="str">
        <f t="shared" si="232"/>
        <v xml:space="preserve">700          </v>
      </c>
      <c r="AG355" s="7" t="str">
        <f t="shared" si="233"/>
        <v xml:space="preserve">140          </v>
      </c>
      <c r="AH355" s="7" t="str">
        <f t="shared" si="234"/>
        <v xml:space="preserve">84.6          </v>
      </c>
      <c r="AI355" s="7" t="str">
        <f t="shared" si="235"/>
        <v xml:space="preserve">76          </v>
      </c>
      <c r="AJ355" s="7" t="str">
        <f t="shared" si="236"/>
        <v xml:space="preserve">60.5          </v>
      </c>
      <c r="AK355" s="7" t="str">
        <f t="shared" si="237"/>
        <v xml:space="preserve">23.3          </v>
      </c>
      <c r="AL355" s="7" t="str">
        <f t="shared" si="238"/>
        <v xml:space="preserve">2310          </v>
      </c>
      <c r="AM355" s="7" t="str">
        <f t="shared" si="239"/>
        <v xml:space="preserve">1075          </v>
      </c>
      <c r="AN355" s="7" t="str">
        <f t="shared" si="240"/>
        <v xml:space="preserve">490          </v>
      </c>
      <c r="AO355" s="7" t="str">
        <f t="shared" si="241"/>
        <v xml:space="preserve">105          </v>
      </c>
    </row>
    <row r="356" spans="2:41" x14ac:dyDescent="0.25">
      <c r="B356" s="7" t="str">
        <f t="shared" si="202"/>
        <v xml:space="preserve">9448          </v>
      </c>
      <c r="C356" s="7" t="str">
        <f t="shared" si="203"/>
        <v xml:space="preserve">5753          </v>
      </c>
      <c r="D356" s="7" t="str">
        <f t="shared" si="204"/>
        <v xml:space="preserve">6924          </v>
      </c>
      <c r="E356" s="7" t="str">
        <f t="shared" si="205"/>
        <v xml:space="preserve">4788          </v>
      </c>
      <c r="F356" s="7" t="str">
        <f t="shared" si="206"/>
        <v xml:space="preserve">0          </v>
      </c>
      <c r="G356" s="7" t="str">
        <f t="shared" si="207"/>
        <v xml:space="preserve">0          </v>
      </c>
      <c r="H356" s="7" t="str">
        <f t="shared" si="208"/>
        <v xml:space="preserve">0          </v>
      </c>
      <c r="I356" s="7" t="str">
        <f t="shared" si="209"/>
        <v xml:space="preserve">0          </v>
      </c>
      <c r="J356" s="7" t="str">
        <f t="shared" si="210"/>
        <v xml:space="preserve">82.8          </v>
      </c>
      <c r="K356" s="7" t="str">
        <f t="shared" si="211"/>
        <v xml:space="preserve">78.6          </v>
      </c>
      <c r="L356" s="7" t="str">
        <f t="shared" si="212"/>
        <v xml:space="preserve">43.2          </v>
      </c>
      <c r="M356" s="7" t="str">
        <f t="shared" si="213"/>
        <v xml:space="preserve">18          </v>
      </c>
      <c r="N356" s="7" t="str">
        <f t="shared" si="214"/>
        <v xml:space="preserve">2.511          </v>
      </c>
      <c r="O356" s="7" t="str">
        <f t="shared" si="215"/>
        <v xml:space="preserve">1.645          </v>
      </c>
      <c r="P356" s="7" t="str">
        <f t="shared" si="216"/>
        <v xml:space="preserve">2.015          </v>
      </c>
      <c r="Q356" s="7" t="str">
        <f t="shared" si="217"/>
        <v xml:space="preserve">1.2184          </v>
      </c>
      <c r="R356" s="7" t="str">
        <f t="shared" si="218"/>
        <v xml:space="preserve">12420          </v>
      </c>
      <c r="S356" s="7" t="str">
        <f t="shared" si="219"/>
        <v xml:space="preserve">15720          </v>
      </c>
      <c r="T356" s="7" t="str">
        <f t="shared" si="220"/>
        <v xml:space="preserve">17280          </v>
      </c>
      <c r="U356" s="7" t="str">
        <f t="shared" si="221"/>
        <v xml:space="preserve">19800          </v>
      </c>
      <c r="V356" s="7" t="str">
        <f t="shared" si="222"/>
        <v xml:space="preserve">12620          </v>
      </c>
      <c r="W356" s="7" t="str">
        <f t="shared" si="223"/>
        <v xml:space="preserve">16120          </v>
      </c>
      <c r="X356" s="7" t="str">
        <f t="shared" si="224"/>
        <v xml:space="preserve">18280          </v>
      </c>
      <c r="Y356" s="7" t="str">
        <f t="shared" si="225"/>
        <v xml:space="preserve">22300          </v>
      </c>
      <c r="Z356" s="7" t="str">
        <f t="shared" si="226"/>
        <v xml:space="preserve">48.8          </v>
      </c>
      <c r="AA356" s="7" t="str">
        <f t="shared" si="227"/>
        <v xml:space="preserve">20          </v>
      </c>
      <c r="AB356" s="7" t="str">
        <f t="shared" si="228"/>
        <v xml:space="preserve">63.2          </v>
      </c>
      <c r="AC356" s="7" t="str">
        <f t="shared" si="229"/>
        <v xml:space="preserve">30.8          </v>
      </c>
      <c r="AD356" s="7" t="str">
        <f t="shared" si="230"/>
        <v xml:space="preserve">792          </v>
      </c>
      <c r="AE356" s="7" t="str">
        <f t="shared" si="231"/>
        <v xml:space="preserve">369          </v>
      </c>
      <c r="AF356" s="7" t="str">
        <f t="shared" si="232"/>
        <v xml:space="preserve">720          </v>
      </c>
      <c r="AG356" s="7" t="str">
        <f t="shared" si="233"/>
        <v xml:space="preserve">144          </v>
      </c>
      <c r="AH356" s="7" t="str">
        <f t="shared" si="234"/>
        <v xml:space="preserve">86.4          </v>
      </c>
      <c r="AI356" s="7" t="str">
        <f t="shared" si="235"/>
        <v xml:space="preserve">78.2          </v>
      </c>
      <c r="AJ356" s="7" t="str">
        <f t="shared" si="236"/>
        <v xml:space="preserve">62.2          </v>
      </c>
      <c r="AK356" s="7" t="str">
        <f t="shared" si="237"/>
        <v xml:space="preserve">23.9          </v>
      </c>
      <c r="AL356" s="7" t="str">
        <f t="shared" si="238"/>
        <v xml:space="preserve">2376          </v>
      </c>
      <c r="AM356" s="7" t="str">
        <f t="shared" si="239"/>
        <v xml:space="preserve">1106          </v>
      </c>
      <c r="AN356" s="7" t="str">
        <f t="shared" si="240"/>
        <v xml:space="preserve">504          </v>
      </c>
      <c r="AO356" s="7" t="str">
        <f t="shared" si="241"/>
        <v xml:space="preserve">108          </v>
      </c>
    </row>
    <row r="357" spans="2:41" x14ac:dyDescent="0.25">
      <c r="B357" s="7" t="str">
        <f t="shared" si="202"/>
        <v xml:space="preserve">9666          </v>
      </c>
      <c r="C357" s="7" t="str">
        <f t="shared" si="203"/>
        <v xml:space="preserve">5840          </v>
      </c>
      <c r="D357" s="7" t="str">
        <f t="shared" si="204"/>
        <v xml:space="preserve">7058          </v>
      </c>
      <c r="E357" s="7" t="str">
        <f t="shared" si="205"/>
        <v xml:space="preserve">4821          </v>
      </c>
      <c r="F357" s="7" t="str">
        <f t="shared" si="206"/>
        <v xml:space="preserve">0          </v>
      </c>
      <c r="G357" s="7" t="str">
        <f t="shared" si="207"/>
        <v xml:space="preserve">0          </v>
      </c>
      <c r="H357" s="7" t="str">
        <f t="shared" si="208"/>
        <v xml:space="preserve">0          </v>
      </c>
      <c r="I357" s="7" t="str">
        <f t="shared" si="209"/>
        <v xml:space="preserve">0          </v>
      </c>
      <c r="J357" s="7" t="str">
        <f t="shared" si="210"/>
        <v xml:space="preserve">85.1          </v>
      </c>
      <c r="K357" s="7" t="str">
        <f t="shared" si="211"/>
        <v xml:space="preserve">80.7          </v>
      </c>
      <c r="L357" s="7" t="str">
        <f t="shared" si="212"/>
        <v xml:space="preserve">44.4          </v>
      </c>
      <c r="M357" s="7" t="str">
        <f t="shared" si="213"/>
        <v xml:space="preserve">18.5          </v>
      </c>
      <c r="N357" s="7" t="str">
        <f t="shared" si="214"/>
        <v xml:space="preserve">2.569          </v>
      </c>
      <c r="O357" s="7" t="str">
        <f t="shared" si="215"/>
        <v xml:space="preserve">1.67          </v>
      </c>
      <c r="P357" s="7" t="str">
        <f t="shared" si="216"/>
        <v xml:space="preserve">2.054          </v>
      </c>
      <c r="Q357" s="7" t="str">
        <f t="shared" si="217"/>
        <v xml:space="preserve">1.2268          </v>
      </c>
      <c r="R357" s="7" t="str">
        <f t="shared" si="218"/>
        <v xml:space="preserve">12765          </v>
      </c>
      <c r="S357" s="7" t="str">
        <f t="shared" si="219"/>
        <v xml:space="preserve">16140          </v>
      </c>
      <c r="T357" s="7" t="str">
        <f t="shared" si="220"/>
        <v xml:space="preserve">17760          </v>
      </c>
      <c r="U357" s="7" t="str">
        <f t="shared" si="221"/>
        <v xml:space="preserve">20350          </v>
      </c>
      <c r="V357" s="7" t="str">
        <f t="shared" si="222"/>
        <v xml:space="preserve">12965          </v>
      </c>
      <c r="W357" s="7" t="str">
        <f t="shared" si="223"/>
        <v xml:space="preserve">16540          </v>
      </c>
      <c r="X357" s="7" t="str">
        <f t="shared" si="224"/>
        <v xml:space="preserve">18760          </v>
      </c>
      <c r="Y357" s="7" t="str">
        <f t="shared" si="225"/>
        <v xml:space="preserve">22850          </v>
      </c>
      <c r="Z357" s="7" t="str">
        <f t="shared" si="226"/>
        <v xml:space="preserve">50.1          </v>
      </c>
      <c r="AA357" s="7" t="str">
        <f t="shared" si="227"/>
        <v xml:space="preserve">20.5          </v>
      </c>
      <c r="AB357" s="7" t="str">
        <f t="shared" si="228"/>
        <v xml:space="preserve">64.9          </v>
      </c>
      <c r="AC357" s="7" t="str">
        <f t="shared" si="229"/>
        <v xml:space="preserve">31.6          </v>
      </c>
      <c r="AD357" s="7" t="str">
        <f t="shared" si="230"/>
        <v xml:space="preserve">814          </v>
      </c>
      <c r="AE357" s="7" t="str">
        <f t="shared" si="231"/>
        <v xml:space="preserve">379          </v>
      </c>
      <c r="AF357" s="7" t="str">
        <f t="shared" si="232"/>
        <v xml:space="preserve">740          </v>
      </c>
      <c r="AG357" s="7" t="str">
        <f t="shared" si="233"/>
        <v xml:space="preserve">148          </v>
      </c>
      <c r="AH357" s="7" t="str">
        <f t="shared" si="234"/>
        <v xml:space="preserve">88.2          </v>
      </c>
      <c r="AI357" s="7" t="str">
        <f t="shared" si="235"/>
        <v xml:space="preserve">80.4          </v>
      </c>
      <c r="AJ357" s="7" t="str">
        <f t="shared" si="236"/>
        <v xml:space="preserve">63.9          </v>
      </c>
      <c r="AK357" s="7" t="str">
        <f t="shared" si="237"/>
        <v xml:space="preserve">24.5          </v>
      </c>
      <c r="AL357" s="7" t="str">
        <f t="shared" si="238"/>
        <v xml:space="preserve">2442          </v>
      </c>
      <c r="AM357" s="7" t="str">
        <f t="shared" si="239"/>
        <v xml:space="preserve">1137          </v>
      </c>
      <c r="AN357" s="7" t="str">
        <f t="shared" si="240"/>
        <v xml:space="preserve">518          </v>
      </c>
      <c r="AO357" s="7" t="str">
        <f t="shared" si="241"/>
        <v xml:space="preserve">111          </v>
      </c>
    </row>
    <row r="358" spans="2:41" x14ac:dyDescent="0.25">
      <c r="B358" s="7" t="str">
        <f t="shared" si="202"/>
        <v xml:space="preserve">9884          </v>
      </c>
      <c r="C358" s="7" t="str">
        <f t="shared" si="203"/>
        <v xml:space="preserve">5927          </v>
      </c>
      <c r="D358" s="7" t="str">
        <f t="shared" si="204"/>
        <v xml:space="preserve">7192          </v>
      </c>
      <c r="E358" s="7" t="str">
        <f t="shared" si="205"/>
        <v xml:space="preserve">4854          </v>
      </c>
      <c r="F358" s="7" t="str">
        <f t="shared" si="206"/>
        <v xml:space="preserve">0          </v>
      </c>
      <c r="G358" s="7" t="str">
        <f t="shared" si="207"/>
        <v xml:space="preserve">0          </v>
      </c>
      <c r="H358" s="7" t="str">
        <f t="shared" si="208"/>
        <v xml:space="preserve">0          </v>
      </c>
      <c r="I358" s="7" t="str">
        <f t="shared" si="209"/>
        <v xml:space="preserve">0          </v>
      </c>
      <c r="J358" s="7" t="str">
        <f t="shared" si="210"/>
        <v xml:space="preserve">87.4          </v>
      </c>
      <c r="K358" s="7" t="str">
        <f t="shared" si="211"/>
        <v xml:space="preserve">82.8          </v>
      </c>
      <c r="L358" s="7" t="str">
        <f t="shared" si="212"/>
        <v xml:space="preserve">45.6          </v>
      </c>
      <c r="M358" s="7" t="str">
        <f t="shared" si="213"/>
        <v xml:space="preserve">19          </v>
      </c>
      <c r="N358" s="7" t="str">
        <f t="shared" si="214"/>
        <v xml:space="preserve">2.627          </v>
      </c>
      <c r="O358" s="7" t="str">
        <f t="shared" si="215"/>
        <v xml:space="preserve">1.695          </v>
      </c>
      <c r="P358" s="7" t="str">
        <f t="shared" si="216"/>
        <v xml:space="preserve">2.093          </v>
      </c>
      <c r="Q358" s="7" t="str">
        <f t="shared" si="217"/>
        <v xml:space="preserve">1.2352          </v>
      </c>
      <c r="R358" s="7" t="str">
        <f t="shared" si="218"/>
        <v xml:space="preserve">13110          </v>
      </c>
      <c r="S358" s="7" t="str">
        <f t="shared" si="219"/>
        <v xml:space="preserve">16560          </v>
      </c>
      <c r="T358" s="7" t="str">
        <f t="shared" si="220"/>
        <v xml:space="preserve">18240          </v>
      </c>
      <c r="U358" s="7" t="str">
        <f t="shared" si="221"/>
        <v xml:space="preserve">20900          </v>
      </c>
      <c r="V358" s="7" t="str">
        <f t="shared" si="222"/>
        <v xml:space="preserve">13310          </v>
      </c>
      <c r="W358" s="7" t="str">
        <f t="shared" si="223"/>
        <v xml:space="preserve">16960          </v>
      </c>
      <c r="X358" s="7" t="str">
        <f t="shared" si="224"/>
        <v xml:space="preserve">19240          </v>
      </c>
      <c r="Y358" s="7" t="str">
        <f t="shared" si="225"/>
        <v xml:space="preserve">23400          </v>
      </c>
      <c r="Z358" s="7" t="str">
        <f t="shared" si="226"/>
        <v xml:space="preserve">51.4          </v>
      </c>
      <c r="AA358" s="7" t="str">
        <f t="shared" si="227"/>
        <v xml:space="preserve">21          </v>
      </c>
      <c r="AB358" s="7" t="str">
        <f t="shared" si="228"/>
        <v xml:space="preserve">66.6          </v>
      </c>
      <c r="AC358" s="7" t="str">
        <f t="shared" si="229"/>
        <v xml:space="preserve">32.4          </v>
      </c>
      <c r="AD358" s="7" t="str">
        <f t="shared" si="230"/>
        <v xml:space="preserve">836          </v>
      </c>
      <c r="AE358" s="7" t="str">
        <f t="shared" si="231"/>
        <v xml:space="preserve">389          </v>
      </c>
      <c r="AF358" s="7" t="str">
        <f t="shared" si="232"/>
        <v xml:space="preserve">760          </v>
      </c>
      <c r="AG358" s="7" t="str">
        <f t="shared" si="233"/>
        <v xml:space="preserve">152          </v>
      </c>
      <c r="AH358" s="7" t="str">
        <f t="shared" si="234"/>
        <v xml:space="preserve">90          </v>
      </c>
      <c r="AI358" s="7" t="str">
        <f t="shared" si="235"/>
        <v xml:space="preserve">82.6          </v>
      </c>
      <c r="AJ358" s="7" t="str">
        <f t="shared" si="236"/>
        <v xml:space="preserve">65.6          </v>
      </c>
      <c r="AK358" s="7" t="str">
        <f t="shared" si="237"/>
        <v xml:space="preserve">25.1          </v>
      </c>
      <c r="AL358" s="7" t="str">
        <f t="shared" si="238"/>
        <v xml:space="preserve">2508          </v>
      </c>
      <c r="AM358" s="7" t="str">
        <f t="shared" si="239"/>
        <v xml:space="preserve">1168          </v>
      </c>
      <c r="AN358" s="7" t="str">
        <f t="shared" si="240"/>
        <v xml:space="preserve">532          </v>
      </c>
      <c r="AO358" s="7" t="str">
        <f t="shared" si="241"/>
        <v xml:space="preserve">114          </v>
      </c>
    </row>
    <row r="359" spans="2:41" x14ac:dyDescent="0.25">
      <c r="B359" s="7" t="str">
        <f t="shared" si="202"/>
        <v xml:space="preserve">10102          </v>
      </c>
      <c r="C359" s="7" t="str">
        <f t="shared" si="203"/>
        <v xml:space="preserve">6014          </v>
      </c>
      <c r="D359" s="7" t="str">
        <f t="shared" si="204"/>
        <v xml:space="preserve">7326          </v>
      </c>
      <c r="E359" s="7" t="str">
        <f t="shared" si="205"/>
        <v xml:space="preserve">4887          </v>
      </c>
      <c r="F359" s="7" t="str">
        <f t="shared" si="206"/>
        <v xml:space="preserve">0          </v>
      </c>
      <c r="G359" s="7" t="str">
        <f t="shared" si="207"/>
        <v xml:space="preserve">0          </v>
      </c>
      <c r="H359" s="7" t="str">
        <f t="shared" si="208"/>
        <v xml:space="preserve">0          </v>
      </c>
      <c r="I359" s="7" t="str">
        <f t="shared" si="209"/>
        <v xml:space="preserve">0          </v>
      </c>
      <c r="J359" s="7" t="str">
        <f t="shared" si="210"/>
        <v xml:space="preserve">89.7          </v>
      </c>
      <c r="K359" s="7" t="str">
        <f t="shared" si="211"/>
        <v xml:space="preserve">84.9          </v>
      </c>
      <c r="L359" s="7" t="str">
        <f t="shared" si="212"/>
        <v xml:space="preserve">46.8          </v>
      </c>
      <c r="M359" s="7" t="str">
        <f t="shared" si="213"/>
        <v xml:space="preserve">19.5          </v>
      </c>
      <c r="N359" s="7" t="str">
        <f t="shared" si="214"/>
        <v xml:space="preserve">2.685          </v>
      </c>
      <c r="O359" s="7" t="str">
        <f t="shared" si="215"/>
        <v xml:space="preserve">1.72          </v>
      </c>
      <c r="P359" s="7" t="str">
        <f t="shared" si="216"/>
        <v xml:space="preserve">2.132          </v>
      </c>
      <c r="Q359" s="7" t="str">
        <f t="shared" si="217"/>
        <v xml:space="preserve">1.2436          </v>
      </c>
      <c r="R359" s="7" t="str">
        <f t="shared" si="218"/>
        <v xml:space="preserve">13455          </v>
      </c>
      <c r="S359" s="7" t="str">
        <f t="shared" si="219"/>
        <v xml:space="preserve">16980          </v>
      </c>
      <c r="T359" s="7" t="str">
        <f t="shared" si="220"/>
        <v xml:space="preserve">18720          </v>
      </c>
      <c r="U359" s="7" t="str">
        <f t="shared" si="221"/>
        <v xml:space="preserve">21450          </v>
      </c>
      <c r="V359" s="7" t="str">
        <f t="shared" si="222"/>
        <v xml:space="preserve">13655          </v>
      </c>
      <c r="W359" s="7" t="str">
        <f t="shared" si="223"/>
        <v xml:space="preserve">17380          </v>
      </c>
      <c r="X359" s="7" t="str">
        <f t="shared" si="224"/>
        <v xml:space="preserve">19720          </v>
      </c>
      <c r="Y359" s="7" t="str">
        <f t="shared" si="225"/>
        <v xml:space="preserve">23950          </v>
      </c>
      <c r="Z359" s="7" t="str">
        <f t="shared" si="226"/>
        <v xml:space="preserve">52.7          </v>
      </c>
      <c r="AA359" s="7" t="str">
        <f t="shared" si="227"/>
        <v xml:space="preserve">21.5          </v>
      </c>
      <c r="AB359" s="7" t="str">
        <f t="shared" si="228"/>
        <v xml:space="preserve">68.3          </v>
      </c>
      <c r="AC359" s="7" t="str">
        <f t="shared" si="229"/>
        <v xml:space="preserve">33.2          </v>
      </c>
      <c r="AD359" s="7" t="str">
        <f t="shared" si="230"/>
        <v xml:space="preserve">858          </v>
      </c>
      <c r="AE359" s="7" t="str">
        <f t="shared" si="231"/>
        <v xml:space="preserve">399          </v>
      </c>
      <c r="AF359" s="7" t="str">
        <f t="shared" si="232"/>
        <v xml:space="preserve">780          </v>
      </c>
      <c r="AG359" s="7" t="str">
        <f t="shared" si="233"/>
        <v xml:space="preserve">156          </v>
      </c>
      <c r="AH359" s="7" t="str">
        <f t="shared" si="234"/>
        <v xml:space="preserve">91.8          </v>
      </c>
      <c r="AI359" s="7" t="str">
        <f t="shared" si="235"/>
        <v xml:space="preserve">84.8          </v>
      </c>
      <c r="AJ359" s="7" t="str">
        <f t="shared" si="236"/>
        <v xml:space="preserve">67.3          </v>
      </c>
      <c r="AK359" s="7" t="str">
        <f t="shared" si="237"/>
        <v xml:space="preserve">25.7          </v>
      </c>
      <c r="AL359" s="7" t="str">
        <f t="shared" si="238"/>
        <v xml:space="preserve">2574          </v>
      </c>
      <c r="AM359" s="7" t="str">
        <f t="shared" si="239"/>
        <v xml:space="preserve">1199          </v>
      </c>
      <c r="AN359" s="7" t="str">
        <f t="shared" si="240"/>
        <v xml:space="preserve">546          </v>
      </c>
      <c r="AO359" s="7" t="str">
        <f t="shared" si="241"/>
        <v xml:space="preserve">117          </v>
      </c>
    </row>
    <row r="360" spans="2:41" x14ac:dyDescent="0.25">
      <c r="B360" s="7" t="str">
        <f t="shared" si="202"/>
        <v xml:space="preserve">10320          </v>
      </c>
      <c r="C360" s="7" t="str">
        <f t="shared" si="203"/>
        <v xml:space="preserve">6101          </v>
      </c>
      <c r="D360" s="7" t="str">
        <f t="shared" si="204"/>
        <v xml:space="preserve">7460          </v>
      </c>
      <c r="E360" s="7" t="str">
        <f t="shared" si="205"/>
        <v xml:space="preserve">4920          </v>
      </c>
      <c r="F360" s="7" t="str">
        <f t="shared" si="206"/>
        <v xml:space="preserve">0          </v>
      </c>
      <c r="G360" s="7" t="str">
        <f t="shared" si="207"/>
        <v xml:space="preserve">0          </v>
      </c>
      <c r="H360" s="7" t="str">
        <f t="shared" si="208"/>
        <v xml:space="preserve">0          </v>
      </c>
      <c r="I360" s="7" t="str">
        <f t="shared" si="209"/>
        <v xml:space="preserve">0          </v>
      </c>
      <c r="J360" s="7" t="str">
        <f t="shared" si="210"/>
        <v xml:space="preserve">92          </v>
      </c>
      <c r="K360" s="7" t="str">
        <f t="shared" si="211"/>
        <v xml:space="preserve">87          </v>
      </c>
      <c r="L360" s="7" t="str">
        <f t="shared" si="212"/>
        <v xml:space="preserve">48          </v>
      </c>
      <c r="M360" s="7" t="str">
        <f t="shared" si="213"/>
        <v xml:space="preserve">20          </v>
      </c>
      <c r="N360" s="7" t="str">
        <f t="shared" si="214"/>
        <v xml:space="preserve">2.743          </v>
      </c>
      <c r="O360" s="7" t="str">
        <f t="shared" si="215"/>
        <v xml:space="preserve">1.745          </v>
      </c>
      <c r="P360" s="7" t="str">
        <f t="shared" si="216"/>
        <v xml:space="preserve">2.171          </v>
      </c>
      <c r="Q360" s="7" t="str">
        <f t="shared" si="217"/>
        <v xml:space="preserve">1.252          </v>
      </c>
      <c r="R360" s="7" t="str">
        <f t="shared" si="218"/>
        <v xml:space="preserve">13800          </v>
      </c>
      <c r="S360" s="7" t="str">
        <f t="shared" si="219"/>
        <v xml:space="preserve">17400          </v>
      </c>
      <c r="T360" s="7" t="str">
        <f t="shared" si="220"/>
        <v xml:space="preserve">19200          </v>
      </c>
      <c r="U360" s="7" t="str">
        <f t="shared" si="221"/>
        <v xml:space="preserve">22000          </v>
      </c>
      <c r="V360" s="7" t="str">
        <f t="shared" si="222"/>
        <v xml:space="preserve">14000          </v>
      </c>
      <c r="W360" s="7" t="str">
        <f t="shared" si="223"/>
        <v xml:space="preserve">17800          </v>
      </c>
      <c r="X360" s="7" t="str">
        <f t="shared" si="224"/>
        <v xml:space="preserve">20200          </v>
      </c>
      <c r="Y360" s="7" t="str">
        <f t="shared" si="225"/>
        <v xml:space="preserve">24500          </v>
      </c>
      <c r="Z360" s="7" t="str">
        <f t="shared" si="226"/>
        <v xml:space="preserve">54          </v>
      </c>
      <c r="AA360" s="7" t="str">
        <f t="shared" si="227"/>
        <v xml:space="preserve">22          </v>
      </c>
      <c r="AB360" s="7" t="str">
        <f t="shared" si="228"/>
        <v xml:space="preserve">70          </v>
      </c>
      <c r="AC360" s="7" t="str">
        <f t="shared" si="229"/>
        <v xml:space="preserve">34          </v>
      </c>
      <c r="AD360" s="7" t="str">
        <f t="shared" si="230"/>
        <v xml:space="preserve">880          </v>
      </c>
      <c r="AE360" s="7" t="str">
        <f t="shared" si="231"/>
        <v xml:space="preserve">409          </v>
      </c>
      <c r="AF360" s="7" t="str">
        <f t="shared" si="232"/>
        <v xml:space="preserve">800          </v>
      </c>
      <c r="AG360" s="7" t="str">
        <f t="shared" si="233"/>
        <v xml:space="preserve">160          </v>
      </c>
      <c r="AH360" s="7" t="str">
        <f t="shared" si="234"/>
        <v xml:space="preserve">93.6          </v>
      </c>
      <c r="AI360" s="7" t="str">
        <f t="shared" si="235"/>
        <v xml:space="preserve">87          </v>
      </c>
      <c r="AJ360" s="7" t="str">
        <f t="shared" si="236"/>
        <v xml:space="preserve">69          </v>
      </c>
      <c r="AK360" s="7" t="str">
        <f t="shared" si="237"/>
        <v xml:space="preserve">26.3          </v>
      </c>
      <c r="AL360" s="7" t="str">
        <f t="shared" si="238"/>
        <v xml:space="preserve">2640          </v>
      </c>
      <c r="AM360" s="7" t="str">
        <f t="shared" si="239"/>
        <v xml:space="preserve">1230          </v>
      </c>
      <c r="AN360" s="7" t="str">
        <f t="shared" si="240"/>
        <v xml:space="preserve">560          </v>
      </c>
      <c r="AO360" s="7" t="str">
        <f t="shared" si="241"/>
        <v xml:space="preserve">120          </v>
      </c>
    </row>
    <row r="361" spans="2:41" x14ac:dyDescent="0.25">
      <c r="B361" s="7" t="str">
        <f t="shared" si="202"/>
        <v xml:space="preserve">10538          </v>
      </c>
      <c r="C361" s="7" t="str">
        <f t="shared" si="203"/>
        <v xml:space="preserve">6188          </v>
      </c>
      <c r="D361" s="7" t="str">
        <f t="shared" si="204"/>
        <v xml:space="preserve">7594          </v>
      </c>
      <c r="E361" s="7" t="str">
        <f t="shared" si="205"/>
        <v xml:space="preserve">4953          </v>
      </c>
      <c r="F361" s="7" t="str">
        <f t="shared" si="206"/>
        <v xml:space="preserve">0          </v>
      </c>
      <c r="G361" s="7" t="str">
        <f t="shared" si="207"/>
        <v xml:space="preserve">0          </v>
      </c>
      <c r="H361" s="7" t="str">
        <f t="shared" si="208"/>
        <v xml:space="preserve">0          </v>
      </c>
      <c r="I361" s="7" t="str">
        <f t="shared" si="209"/>
        <v xml:space="preserve">0          </v>
      </c>
      <c r="J361" s="7" t="str">
        <f t="shared" si="210"/>
        <v xml:space="preserve">94.3          </v>
      </c>
      <c r="K361" s="7" t="str">
        <f t="shared" si="211"/>
        <v xml:space="preserve">89.1          </v>
      </c>
      <c r="L361" s="7" t="str">
        <f t="shared" si="212"/>
        <v xml:space="preserve">49.2          </v>
      </c>
      <c r="M361" s="7" t="str">
        <f t="shared" si="213"/>
        <v xml:space="preserve">20.5          </v>
      </c>
      <c r="N361" s="7" t="str">
        <f t="shared" si="214"/>
        <v xml:space="preserve">2.801          </v>
      </c>
      <c r="O361" s="7" t="str">
        <f t="shared" si="215"/>
        <v xml:space="preserve">1.77          </v>
      </c>
      <c r="P361" s="7" t="str">
        <f t="shared" si="216"/>
        <v xml:space="preserve">2.21          </v>
      </c>
      <c r="Q361" s="7" t="str">
        <f t="shared" si="217"/>
        <v xml:space="preserve">1.2604          </v>
      </c>
      <c r="R361" s="7" t="str">
        <f t="shared" si="218"/>
        <v xml:space="preserve">14145          </v>
      </c>
      <c r="S361" s="7" t="str">
        <f t="shared" si="219"/>
        <v xml:space="preserve">17820          </v>
      </c>
      <c r="T361" s="7" t="str">
        <f t="shared" si="220"/>
        <v xml:space="preserve">19680          </v>
      </c>
      <c r="U361" s="7" t="str">
        <f t="shared" si="221"/>
        <v xml:space="preserve">22550          </v>
      </c>
      <c r="V361" s="7" t="str">
        <f t="shared" si="222"/>
        <v xml:space="preserve">14345          </v>
      </c>
      <c r="W361" s="7" t="str">
        <f t="shared" si="223"/>
        <v xml:space="preserve">18220          </v>
      </c>
      <c r="X361" s="7" t="str">
        <f t="shared" si="224"/>
        <v xml:space="preserve">20680          </v>
      </c>
      <c r="Y361" s="7" t="str">
        <f t="shared" si="225"/>
        <v xml:space="preserve">25050          </v>
      </c>
      <c r="Z361" s="7" t="str">
        <f t="shared" si="226"/>
        <v xml:space="preserve">55.3          </v>
      </c>
      <c r="AA361" s="7" t="str">
        <f t="shared" si="227"/>
        <v xml:space="preserve">22.5          </v>
      </c>
      <c r="AB361" s="7" t="str">
        <f t="shared" si="228"/>
        <v xml:space="preserve">71.7          </v>
      </c>
      <c r="AC361" s="7" t="str">
        <f t="shared" si="229"/>
        <v xml:space="preserve">34.8          </v>
      </c>
      <c r="AD361" s="7" t="str">
        <f t="shared" si="230"/>
        <v xml:space="preserve">902          </v>
      </c>
      <c r="AE361" s="7" t="str">
        <f t="shared" si="231"/>
        <v xml:space="preserve">419          </v>
      </c>
      <c r="AF361" s="7" t="str">
        <f t="shared" si="232"/>
        <v xml:space="preserve">820          </v>
      </c>
      <c r="AG361" s="7" t="str">
        <f t="shared" si="233"/>
        <v xml:space="preserve">164          </v>
      </c>
      <c r="AH361" s="7" t="str">
        <f t="shared" si="234"/>
        <v xml:space="preserve">95.4          </v>
      </c>
      <c r="AI361" s="7" t="str">
        <f t="shared" si="235"/>
        <v xml:space="preserve">89.2          </v>
      </c>
      <c r="AJ361" s="7" t="str">
        <f t="shared" si="236"/>
        <v xml:space="preserve">70.7          </v>
      </c>
      <c r="AK361" s="7" t="str">
        <f t="shared" si="237"/>
        <v xml:space="preserve">26.9          </v>
      </c>
      <c r="AL361" s="7" t="str">
        <f t="shared" si="238"/>
        <v xml:space="preserve">2706          </v>
      </c>
      <c r="AM361" s="7" t="str">
        <f t="shared" si="239"/>
        <v xml:space="preserve">1261          </v>
      </c>
      <c r="AN361" s="7" t="str">
        <f t="shared" si="240"/>
        <v xml:space="preserve">574          </v>
      </c>
      <c r="AO361" s="7" t="str">
        <f t="shared" si="241"/>
        <v xml:space="preserve">123          </v>
      </c>
    </row>
    <row r="362" spans="2:41" x14ac:dyDescent="0.25">
      <c r="B362" s="7" t="str">
        <f t="shared" si="202"/>
        <v xml:space="preserve">10756          </v>
      </c>
      <c r="C362" s="7" t="str">
        <f t="shared" si="203"/>
        <v xml:space="preserve">6275          </v>
      </c>
      <c r="D362" s="7" t="str">
        <f t="shared" si="204"/>
        <v xml:space="preserve">7728          </v>
      </c>
      <c r="E362" s="7" t="str">
        <f t="shared" si="205"/>
        <v xml:space="preserve">4986          </v>
      </c>
      <c r="F362" s="7" t="str">
        <f t="shared" si="206"/>
        <v xml:space="preserve">0          </v>
      </c>
      <c r="G362" s="7" t="str">
        <f t="shared" si="207"/>
        <v xml:space="preserve">0          </v>
      </c>
      <c r="H362" s="7" t="str">
        <f t="shared" si="208"/>
        <v xml:space="preserve">0          </v>
      </c>
      <c r="I362" s="7" t="str">
        <f t="shared" si="209"/>
        <v xml:space="preserve">0          </v>
      </c>
      <c r="J362" s="7" t="str">
        <f t="shared" si="210"/>
        <v xml:space="preserve">96.6          </v>
      </c>
      <c r="K362" s="7" t="str">
        <f t="shared" si="211"/>
        <v xml:space="preserve">91.2          </v>
      </c>
      <c r="L362" s="7" t="str">
        <f t="shared" si="212"/>
        <v xml:space="preserve">50.4          </v>
      </c>
      <c r="M362" s="7" t="str">
        <f t="shared" si="213"/>
        <v xml:space="preserve">21          </v>
      </c>
      <c r="N362" s="7" t="str">
        <f t="shared" si="214"/>
        <v xml:space="preserve">2.859          </v>
      </c>
      <c r="O362" s="7" t="str">
        <f t="shared" si="215"/>
        <v xml:space="preserve">1.795          </v>
      </c>
      <c r="P362" s="7" t="str">
        <f t="shared" si="216"/>
        <v xml:space="preserve">2.249          </v>
      </c>
      <c r="Q362" s="7" t="str">
        <f t="shared" si="217"/>
        <v xml:space="preserve">1.2688          </v>
      </c>
      <c r="R362" s="7" t="str">
        <f t="shared" si="218"/>
        <v xml:space="preserve">14490          </v>
      </c>
      <c r="S362" s="7" t="str">
        <f t="shared" si="219"/>
        <v xml:space="preserve">18240          </v>
      </c>
      <c r="T362" s="7" t="str">
        <f t="shared" si="220"/>
        <v xml:space="preserve">20160          </v>
      </c>
      <c r="U362" s="7" t="str">
        <f t="shared" si="221"/>
        <v xml:space="preserve">23100          </v>
      </c>
      <c r="V362" s="7" t="str">
        <f t="shared" si="222"/>
        <v xml:space="preserve">14690          </v>
      </c>
      <c r="W362" s="7" t="str">
        <f t="shared" si="223"/>
        <v xml:space="preserve">18640          </v>
      </c>
      <c r="X362" s="7" t="str">
        <f t="shared" si="224"/>
        <v xml:space="preserve">21160          </v>
      </c>
      <c r="Y362" s="7" t="str">
        <f t="shared" si="225"/>
        <v xml:space="preserve">25600          </v>
      </c>
      <c r="Z362" s="7" t="str">
        <f t="shared" si="226"/>
        <v xml:space="preserve">56.6          </v>
      </c>
      <c r="AA362" s="7" t="str">
        <f t="shared" si="227"/>
        <v xml:space="preserve">23          </v>
      </c>
      <c r="AB362" s="7" t="str">
        <f t="shared" si="228"/>
        <v xml:space="preserve">73.4          </v>
      </c>
      <c r="AC362" s="7" t="str">
        <f t="shared" si="229"/>
        <v xml:space="preserve">35.6          </v>
      </c>
      <c r="AD362" s="7" t="str">
        <f t="shared" si="230"/>
        <v xml:space="preserve">924          </v>
      </c>
      <c r="AE362" s="7" t="str">
        <f t="shared" si="231"/>
        <v xml:space="preserve">429          </v>
      </c>
      <c r="AF362" s="7" t="str">
        <f t="shared" si="232"/>
        <v xml:space="preserve">840          </v>
      </c>
      <c r="AG362" s="7" t="str">
        <f t="shared" si="233"/>
        <v xml:space="preserve">168          </v>
      </c>
      <c r="AH362" s="7" t="str">
        <f t="shared" si="234"/>
        <v xml:space="preserve">97.2          </v>
      </c>
      <c r="AI362" s="7" t="str">
        <f t="shared" si="235"/>
        <v xml:space="preserve">91.4          </v>
      </c>
      <c r="AJ362" s="7" t="str">
        <f t="shared" si="236"/>
        <v xml:space="preserve">72.4          </v>
      </c>
      <c r="AK362" s="7" t="str">
        <f t="shared" si="237"/>
        <v xml:space="preserve">27.5          </v>
      </c>
      <c r="AL362" s="7" t="str">
        <f t="shared" si="238"/>
        <v xml:space="preserve">2772          </v>
      </c>
      <c r="AM362" s="7" t="str">
        <f t="shared" si="239"/>
        <v xml:space="preserve">1292          </v>
      </c>
      <c r="AN362" s="7" t="str">
        <f t="shared" si="240"/>
        <v xml:space="preserve">588          </v>
      </c>
      <c r="AO362" s="7" t="str">
        <f t="shared" si="241"/>
        <v xml:space="preserve">126          </v>
      </c>
    </row>
    <row r="363" spans="2:41" x14ac:dyDescent="0.25">
      <c r="B363" s="7" t="str">
        <f t="shared" si="202"/>
        <v xml:space="preserve">10974          </v>
      </c>
      <c r="C363" s="7" t="str">
        <f t="shared" si="203"/>
        <v xml:space="preserve">6362          </v>
      </c>
      <c r="D363" s="7" t="str">
        <f t="shared" si="204"/>
        <v xml:space="preserve">7862          </v>
      </c>
      <c r="E363" s="7" t="str">
        <f t="shared" si="205"/>
        <v xml:space="preserve">5019          </v>
      </c>
      <c r="F363" s="7" t="str">
        <f t="shared" si="206"/>
        <v xml:space="preserve">0          </v>
      </c>
      <c r="G363" s="7" t="str">
        <f t="shared" si="207"/>
        <v xml:space="preserve">0          </v>
      </c>
      <c r="H363" s="7" t="str">
        <f t="shared" si="208"/>
        <v xml:space="preserve">0          </v>
      </c>
      <c r="I363" s="7" t="str">
        <f t="shared" si="209"/>
        <v xml:space="preserve">0          </v>
      </c>
      <c r="J363" s="7" t="str">
        <f t="shared" si="210"/>
        <v xml:space="preserve">98.9          </v>
      </c>
      <c r="K363" s="7" t="str">
        <f t="shared" si="211"/>
        <v xml:space="preserve">93.3          </v>
      </c>
      <c r="L363" s="7" t="str">
        <f t="shared" si="212"/>
        <v xml:space="preserve">51.6          </v>
      </c>
      <c r="M363" s="7" t="str">
        <f t="shared" si="213"/>
        <v xml:space="preserve">21.5          </v>
      </c>
      <c r="N363" s="7" t="str">
        <f t="shared" si="214"/>
        <v xml:space="preserve">2.917          </v>
      </c>
      <c r="O363" s="7" t="str">
        <f t="shared" si="215"/>
        <v xml:space="preserve">1.82          </v>
      </c>
      <c r="P363" s="7" t="str">
        <f t="shared" si="216"/>
        <v xml:space="preserve">2.288          </v>
      </c>
      <c r="Q363" s="7" t="str">
        <f t="shared" si="217"/>
        <v xml:space="preserve">1.2772          </v>
      </c>
      <c r="R363" s="7" t="str">
        <f t="shared" si="218"/>
        <v xml:space="preserve">14835          </v>
      </c>
      <c r="S363" s="7" t="str">
        <f t="shared" si="219"/>
        <v xml:space="preserve">18660          </v>
      </c>
      <c r="T363" s="7" t="str">
        <f t="shared" si="220"/>
        <v xml:space="preserve">20640          </v>
      </c>
      <c r="U363" s="7" t="str">
        <f t="shared" si="221"/>
        <v xml:space="preserve">23650          </v>
      </c>
      <c r="V363" s="7" t="str">
        <f t="shared" si="222"/>
        <v xml:space="preserve">15035          </v>
      </c>
      <c r="W363" s="7" t="str">
        <f t="shared" si="223"/>
        <v xml:space="preserve">19060          </v>
      </c>
      <c r="X363" s="7" t="str">
        <f t="shared" si="224"/>
        <v xml:space="preserve">21640          </v>
      </c>
      <c r="Y363" s="7" t="str">
        <f t="shared" si="225"/>
        <v xml:space="preserve">26150          </v>
      </c>
      <c r="Z363" s="7" t="str">
        <f t="shared" si="226"/>
        <v xml:space="preserve">57.9          </v>
      </c>
      <c r="AA363" s="7" t="str">
        <f t="shared" si="227"/>
        <v xml:space="preserve">23.5          </v>
      </c>
      <c r="AB363" s="7" t="str">
        <f t="shared" si="228"/>
        <v xml:space="preserve">75.1          </v>
      </c>
      <c r="AC363" s="7" t="str">
        <f t="shared" si="229"/>
        <v xml:space="preserve">36.4          </v>
      </c>
      <c r="AD363" s="7" t="str">
        <f t="shared" si="230"/>
        <v xml:space="preserve">946          </v>
      </c>
      <c r="AE363" s="7" t="str">
        <f t="shared" si="231"/>
        <v xml:space="preserve">439          </v>
      </c>
      <c r="AF363" s="7" t="str">
        <f t="shared" si="232"/>
        <v xml:space="preserve">860          </v>
      </c>
      <c r="AG363" s="7" t="str">
        <f t="shared" si="233"/>
        <v xml:space="preserve">172          </v>
      </c>
      <c r="AH363" s="7" t="str">
        <f t="shared" si="234"/>
        <v xml:space="preserve">99          </v>
      </c>
      <c r="AI363" s="7" t="str">
        <f t="shared" si="235"/>
        <v xml:space="preserve">93.6          </v>
      </c>
      <c r="AJ363" s="7" t="str">
        <f t="shared" si="236"/>
        <v xml:space="preserve">74.1          </v>
      </c>
      <c r="AK363" s="7" t="str">
        <f t="shared" si="237"/>
        <v xml:space="preserve">28.1          </v>
      </c>
      <c r="AL363" s="7" t="str">
        <f t="shared" si="238"/>
        <v xml:space="preserve">2838          </v>
      </c>
      <c r="AM363" s="7" t="str">
        <f t="shared" si="239"/>
        <v xml:space="preserve">1323          </v>
      </c>
      <c r="AN363" s="7" t="str">
        <f t="shared" si="240"/>
        <v xml:space="preserve">602          </v>
      </c>
      <c r="AO363" s="7" t="str">
        <f t="shared" si="241"/>
        <v xml:space="preserve">129          </v>
      </c>
    </row>
    <row r="364" spans="2:41" x14ac:dyDescent="0.25">
      <c r="B364" s="7" t="str">
        <f t="shared" si="202"/>
        <v xml:space="preserve">11192          </v>
      </c>
      <c r="C364" s="7" t="str">
        <f t="shared" si="203"/>
        <v xml:space="preserve">6449          </v>
      </c>
      <c r="D364" s="7" t="str">
        <f t="shared" si="204"/>
        <v xml:space="preserve">7996          </v>
      </c>
      <c r="E364" s="7" t="str">
        <f t="shared" si="205"/>
        <v xml:space="preserve">5052          </v>
      </c>
      <c r="F364" s="7" t="str">
        <f t="shared" si="206"/>
        <v xml:space="preserve">0          </v>
      </c>
      <c r="G364" s="7" t="str">
        <f t="shared" si="207"/>
        <v xml:space="preserve">0          </v>
      </c>
      <c r="H364" s="7" t="str">
        <f t="shared" si="208"/>
        <v xml:space="preserve">0          </v>
      </c>
      <c r="I364" s="7" t="str">
        <f t="shared" si="209"/>
        <v xml:space="preserve">0          </v>
      </c>
      <c r="J364" s="7" t="str">
        <f t="shared" si="210"/>
        <v xml:space="preserve">101.2          </v>
      </c>
      <c r="K364" s="7" t="str">
        <f t="shared" si="211"/>
        <v xml:space="preserve">95.4          </v>
      </c>
      <c r="L364" s="7" t="str">
        <f t="shared" si="212"/>
        <v xml:space="preserve">52.8          </v>
      </c>
      <c r="M364" s="7" t="str">
        <f t="shared" si="213"/>
        <v xml:space="preserve">22          </v>
      </c>
      <c r="N364" s="7" t="str">
        <f t="shared" si="214"/>
        <v xml:space="preserve">2.975          </v>
      </c>
      <c r="O364" s="7" t="str">
        <f t="shared" si="215"/>
        <v xml:space="preserve">1.845          </v>
      </c>
      <c r="P364" s="7" t="str">
        <f t="shared" si="216"/>
        <v xml:space="preserve">2.327          </v>
      </c>
      <c r="Q364" s="7" t="str">
        <f t="shared" si="217"/>
        <v xml:space="preserve">1.2856          </v>
      </c>
      <c r="R364" s="7" t="str">
        <f t="shared" si="218"/>
        <v xml:space="preserve">15180          </v>
      </c>
      <c r="S364" s="7" t="str">
        <f t="shared" si="219"/>
        <v xml:space="preserve">19080          </v>
      </c>
      <c r="T364" s="7" t="str">
        <f t="shared" si="220"/>
        <v xml:space="preserve">21120          </v>
      </c>
      <c r="U364" s="7" t="str">
        <f t="shared" si="221"/>
        <v xml:space="preserve">24200          </v>
      </c>
      <c r="V364" s="7" t="str">
        <f t="shared" si="222"/>
        <v xml:space="preserve">15380          </v>
      </c>
      <c r="W364" s="7" t="str">
        <f t="shared" si="223"/>
        <v xml:space="preserve">19480          </v>
      </c>
      <c r="X364" s="7" t="str">
        <f t="shared" si="224"/>
        <v xml:space="preserve">22120          </v>
      </c>
      <c r="Y364" s="7" t="str">
        <f t="shared" si="225"/>
        <v xml:space="preserve">26700          </v>
      </c>
      <c r="Z364" s="7" t="str">
        <f t="shared" si="226"/>
        <v xml:space="preserve">59.2          </v>
      </c>
      <c r="AA364" s="7" t="str">
        <f t="shared" si="227"/>
        <v xml:space="preserve">24          </v>
      </c>
      <c r="AB364" s="7" t="str">
        <f t="shared" si="228"/>
        <v xml:space="preserve">76.8          </v>
      </c>
      <c r="AC364" s="7" t="str">
        <f t="shared" si="229"/>
        <v xml:space="preserve">37.2          </v>
      </c>
      <c r="AD364" s="7" t="str">
        <f t="shared" si="230"/>
        <v xml:space="preserve">968          </v>
      </c>
      <c r="AE364" s="7" t="str">
        <f t="shared" si="231"/>
        <v xml:space="preserve">449          </v>
      </c>
      <c r="AF364" s="7" t="str">
        <f t="shared" si="232"/>
        <v xml:space="preserve">880          </v>
      </c>
      <c r="AG364" s="7" t="str">
        <f t="shared" si="233"/>
        <v xml:space="preserve">176          </v>
      </c>
      <c r="AH364" s="7" t="str">
        <f t="shared" si="234"/>
        <v xml:space="preserve">100.8          </v>
      </c>
      <c r="AI364" s="7" t="str">
        <f t="shared" si="235"/>
        <v xml:space="preserve">95.8          </v>
      </c>
      <c r="AJ364" s="7" t="str">
        <f t="shared" si="236"/>
        <v xml:space="preserve">75.8          </v>
      </c>
      <c r="AK364" s="7" t="str">
        <f t="shared" si="237"/>
        <v xml:space="preserve">28.7          </v>
      </c>
      <c r="AL364" s="7" t="str">
        <f t="shared" si="238"/>
        <v xml:space="preserve">2904          </v>
      </c>
      <c r="AM364" s="7" t="str">
        <f t="shared" si="239"/>
        <v xml:space="preserve">1354          </v>
      </c>
      <c r="AN364" s="7" t="str">
        <f t="shared" si="240"/>
        <v xml:space="preserve">616          </v>
      </c>
      <c r="AO364" s="7" t="str">
        <f t="shared" si="241"/>
        <v xml:space="preserve">132          </v>
      </c>
    </row>
    <row r="365" spans="2:41" x14ac:dyDescent="0.25">
      <c r="B365" s="7" t="str">
        <f t="shared" si="202"/>
        <v xml:space="preserve">11410          </v>
      </c>
      <c r="C365" s="7" t="str">
        <f t="shared" si="203"/>
        <v xml:space="preserve">6536          </v>
      </c>
      <c r="D365" s="7" t="str">
        <f t="shared" si="204"/>
        <v xml:space="preserve">8130          </v>
      </c>
      <c r="E365" s="7" t="str">
        <f t="shared" si="205"/>
        <v xml:space="preserve">5085          </v>
      </c>
      <c r="F365" s="7" t="str">
        <f t="shared" si="206"/>
        <v xml:space="preserve">0          </v>
      </c>
      <c r="G365" s="7" t="str">
        <f t="shared" si="207"/>
        <v xml:space="preserve">0          </v>
      </c>
      <c r="H365" s="7" t="str">
        <f t="shared" si="208"/>
        <v xml:space="preserve">0          </v>
      </c>
      <c r="I365" s="7" t="str">
        <f t="shared" si="209"/>
        <v xml:space="preserve">0          </v>
      </c>
      <c r="J365" s="7" t="str">
        <f t="shared" si="210"/>
        <v xml:space="preserve">103.5          </v>
      </c>
      <c r="K365" s="7" t="str">
        <f t="shared" si="211"/>
        <v xml:space="preserve">97.5          </v>
      </c>
      <c r="L365" s="7" t="str">
        <f t="shared" si="212"/>
        <v xml:space="preserve">54          </v>
      </c>
      <c r="M365" s="7" t="str">
        <f t="shared" si="213"/>
        <v xml:space="preserve">22.5          </v>
      </c>
      <c r="N365" s="7" t="str">
        <f t="shared" si="214"/>
        <v xml:space="preserve">3.033          </v>
      </c>
      <c r="O365" s="7" t="str">
        <f t="shared" si="215"/>
        <v xml:space="preserve">1.87          </v>
      </c>
      <c r="P365" s="7" t="str">
        <f t="shared" si="216"/>
        <v xml:space="preserve">2.366          </v>
      </c>
      <c r="Q365" s="7" t="str">
        <f t="shared" si="217"/>
        <v xml:space="preserve">1.294          </v>
      </c>
      <c r="R365" s="7" t="str">
        <f t="shared" si="218"/>
        <v xml:space="preserve">15525          </v>
      </c>
      <c r="S365" s="7" t="str">
        <f t="shared" si="219"/>
        <v xml:space="preserve">19500          </v>
      </c>
      <c r="T365" s="7" t="str">
        <f t="shared" si="220"/>
        <v xml:space="preserve">21600          </v>
      </c>
      <c r="U365" s="7" t="str">
        <f t="shared" si="221"/>
        <v xml:space="preserve">24750          </v>
      </c>
      <c r="V365" s="7" t="str">
        <f t="shared" si="222"/>
        <v xml:space="preserve">15725          </v>
      </c>
      <c r="W365" s="7" t="str">
        <f t="shared" si="223"/>
        <v xml:space="preserve">19900          </v>
      </c>
      <c r="X365" s="7" t="str">
        <f t="shared" si="224"/>
        <v xml:space="preserve">22600          </v>
      </c>
      <c r="Y365" s="7" t="str">
        <f t="shared" si="225"/>
        <v xml:space="preserve">27250          </v>
      </c>
      <c r="Z365" s="7" t="str">
        <f t="shared" si="226"/>
        <v xml:space="preserve">60.5          </v>
      </c>
      <c r="AA365" s="7" t="str">
        <f t="shared" si="227"/>
        <v xml:space="preserve">24.5          </v>
      </c>
      <c r="AB365" s="7" t="str">
        <f t="shared" si="228"/>
        <v xml:space="preserve">78.5          </v>
      </c>
      <c r="AC365" s="7" t="str">
        <f t="shared" si="229"/>
        <v xml:space="preserve">38          </v>
      </c>
      <c r="AD365" s="7" t="str">
        <f t="shared" si="230"/>
        <v xml:space="preserve">990          </v>
      </c>
      <c r="AE365" s="7" t="str">
        <f t="shared" si="231"/>
        <v xml:space="preserve">459          </v>
      </c>
      <c r="AF365" s="7" t="str">
        <f t="shared" si="232"/>
        <v xml:space="preserve">900          </v>
      </c>
      <c r="AG365" s="7" t="str">
        <f t="shared" si="233"/>
        <v xml:space="preserve">180          </v>
      </c>
      <c r="AH365" s="7" t="str">
        <f t="shared" si="234"/>
        <v xml:space="preserve">102.6          </v>
      </c>
      <c r="AI365" s="7" t="str">
        <f t="shared" si="235"/>
        <v xml:space="preserve">98          </v>
      </c>
      <c r="AJ365" s="7" t="str">
        <f t="shared" si="236"/>
        <v xml:space="preserve">77.5          </v>
      </c>
      <c r="AK365" s="7" t="str">
        <f t="shared" si="237"/>
        <v xml:space="preserve">29.3          </v>
      </c>
      <c r="AL365" s="7" t="str">
        <f t="shared" si="238"/>
        <v xml:space="preserve">2970          </v>
      </c>
      <c r="AM365" s="7" t="str">
        <f t="shared" si="239"/>
        <v xml:space="preserve">1385          </v>
      </c>
      <c r="AN365" s="7" t="str">
        <f t="shared" si="240"/>
        <v xml:space="preserve">630          </v>
      </c>
      <c r="AO365" s="7" t="str">
        <f t="shared" si="241"/>
        <v xml:space="preserve">135          </v>
      </c>
    </row>
    <row r="366" spans="2:41" x14ac:dyDescent="0.25">
      <c r="B366" s="7" t="str">
        <f t="shared" si="202"/>
        <v xml:space="preserve">11628          </v>
      </c>
      <c r="C366" s="7" t="str">
        <f t="shared" si="203"/>
        <v xml:space="preserve">6623          </v>
      </c>
      <c r="D366" s="7" t="str">
        <f t="shared" si="204"/>
        <v xml:space="preserve">8264          </v>
      </c>
      <c r="E366" s="7" t="str">
        <f t="shared" si="205"/>
        <v xml:space="preserve">5118          </v>
      </c>
      <c r="F366" s="7" t="str">
        <f t="shared" si="206"/>
        <v xml:space="preserve">0          </v>
      </c>
      <c r="G366" s="7" t="str">
        <f t="shared" si="207"/>
        <v xml:space="preserve">0          </v>
      </c>
      <c r="H366" s="7" t="str">
        <f t="shared" si="208"/>
        <v xml:space="preserve">0          </v>
      </c>
      <c r="I366" s="7" t="str">
        <f t="shared" si="209"/>
        <v xml:space="preserve">0          </v>
      </c>
      <c r="J366" s="7" t="str">
        <f t="shared" si="210"/>
        <v xml:space="preserve">105.8          </v>
      </c>
      <c r="K366" s="7" t="str">
        <f t="shared" si="211"/>
        <v xml:space="preserve">99.6          </v>
      </c>
      <c r="L366" s="7" t="str">
        <f t="shared" si="212"/>
        <v xml:space="preserve">55.2          </v>
      </c>
      <c r="M366" s="7" t="str">
        <f t="shared" si="213"/>
        <v xml:space="preserve">23          </v>
      </c>
      <c r="N366" s="7" t="str">
        <f t="shared" si="214"/>
        <v xml:space="preserve">3.091          </v>
      </c>
      <c r="O366" s="7" t="str">
        <f t="shared" si="215"/>
        <v xml:space="preserve">1.895          </v>
      </c>
      <c r="P366" s="7" t="str">
        <f t="shared" si="216"/>
        <v xml:space="preserve">2.405          </v>
      </c>
      <c r="Q366" s="7" t="str">
        <f t="shared" si="217"/>
        <v xml:space="preserve">1.3024          </v>
      </c>
      <c r="R366" s="7" t="str">
        <f t="shared" si="218"/>
        <v xml:space="preserve">15870          </v>
      </c>
      <c r="S366" s="7" t="str">
        <f t="shared" si="219"/>
        <v xml:space="preserve">19920          </v>
      </c>
      <c r="T366" s="7" t="str">
        <f t="shared" si="220"/>
        <v xml:space="preserve">22080          </v>
      </c>
      <c r="U366" s="7" t="str">
        <f t="shared" si="221"/>
        <v xml:space="preserve">25300          </v>
      </c>
      <c r="V366" s="7" t="str">
        <f t="shared" si="222"/>
        <v xml:space="preserve">16070          </v>
      </c>
      <c r="W366" s="7" t="str">
        <f t="shared" si="223"/>
        <v xml:space="preserve">20320          </v>
      </c>
      <c r="X366" s="7" t="str">
        <f t="shared" si="224"/>
        <v xml:space="preserve">23080          </v>
      </c>
      <c r="Y366" s="7" t="str">
        <f t="shared" si="225"/>
        <v xml:space="preserve">27800          </v>
      </c>
      <c r="Z366" s="7" t="str">
        <f t="shared" si="226"/>
        <v xml:space="preserve">61.8          </v>
      </c>
      <c r="AA366" s="7" t="str">
        <f t="shared" si="227"/>
        <v xml:space="preserve">25          </v>
      </c>
      <c r="AB366" s="7" t="str">
        <f t="shared" si="228"/>
        <v xml:space="preserve">80.2          </v>
      </c>
      <c r="AC366" s="7" t="str">
        <f t="shared" si="229"/>
        <v xml:space="preserve">38.8          </v>
      </c>
      <c r="AD366" s="7" t="str">
        <f t="shared" si="230"/>
        <v xml:space="preserve">1012          </v>
      </c>
      <c r="AE366" s="7" t="str">
        <f t="shared" si="231"/>
        <v xml:space="preserve">469          </v>
      </c>
      <c r="AF366" s="7" t="str">
        <f t="shared" si="232"/>
        <v xml:space="preserve">920          </v>
      </c>
      <c r="AG366" s="7" t="str">
        <f t="shared" si="233"/>
        <v xml:space="preserve">184          </v>
      </c>
      <c r="AH366" s="7" t="str">
        <f t="shared" si="234"/>
        <v xml:space="preserve">104.4          </v>
      </c>
      <c r="AI366" s="7" t="str">
        <f t="shared" si="235"/>
        <v xml:space="preserve">100.2          </v>
      </c>
      <c r="AJ366" s="7" t="str">
        <f t="shared" si="236"/>
        <v xml:space="preserve">79.2          </v>
      </c>
      <c r="AK366" s="7" t="str">
        <f t="shared" si="237"/>
        <v xml:space="preserve">29.9          </v>
      </c>
      <c r="AL366" s="7" t="str">
        <f t="shared" si="238"/>
        <v xml:space="preserve">3036          </v>
      </c>
      <c r="AM366" s="7" t="str">
        <f t="shared" si="239"/>
        <v xml:space="preserve">1416          </v>
      </c>
      <c r="AN366" s="7" t="str">
        <f t="shared" si="240"/>
        <v xml:space="preserve">644          </v>
      </c>
      <c r="AO366" s="7" t="str">
        <f t="shared" si="241"/>
        <v xml:space="preserve">138          </v>
      </c>
    </row>
    <row r="367" spans="2:41" x14ac:dyDescent="0.25">
      <c r="B367" s="7" t="str">
        <f t="shared" si="202"/>
        <v xml:space="preserve">11846          </v>
      </c>
      <c r="C367" s="7" t="str">
        <f t="shared" si="203"/>
        <v xml:space="preserve">6710          </v>
      </c>
      <c r="D367" s="7" t="str">
        <f t="shared" si="204"/>
        <v xml:space="preserve">8398          </v>
      </c>
      <c r="E367" s="7" t="str">
        <f t="shared" si="205"/>
        <v xml:space="preserve">5151          </v>
      </c>
      <c r="F367" s="7" t="str">
        <f t="shared" si="206"/>
        <v xml:space="preserve">0          </v>
      </c>
      <c r="G367" s="7" t="str">
        <f t="shared" si="207"/>
        <v xml:space="preserve">0          </v>
      </c>
      <c r="H367" s="7" t="str">
        <f t="shared" si="208"/>
        <v xml:space="preserve">0          </v>
      </c>
      <c r="I367" s="7" t="str">
        <f t="shared" si="209"/>
        <v xml:space="preserve">0          </v>
      </c>
      <c r="J367" s="7" t="str">
        <f t="shared" si="210"/>
        <v xml:space="preserve">108.1          </v>
      </c>
      <c r="K367" s="7" t="str">
        <f t="shared" si="211"/>
        <v xml:space="preserve">101.7          </v>
      </c>
      <c r="L367" s="7" t="str">
        <f t="shared" si="212"/>
        <v xml:space="preserve">56.4          </v>
      </c>
      <c r="M367" s="7" t="str">
        <f t="shared" si="213"/>
        <v xml:space="preserve">23.5          </v>
      </c>
      <c r="N367" s="7" t="str">
        <f t="shared" si="214"/>
        <v xml:space="preserve">3.149          </v>
      </c>
      <c r="O367" s="7" t="str">
        <f t="shared" si="215"/>
        <v xml:space="preserve">1.92          </v>
      </c>
      <c r="P367" s="7" t="str">
        <f t="shared" si="216"/>
        <v xml:space="preserve">2.444          </v>
      </c>
      <c r="Q367" s="7" t="str">
        <f t="shared" si="217"/>
        <v xml:space="preserve">1.3108          </v>
      </c>
      <c r="R367" s="7" t="str">
        <f t="shared" si="218"/>
        <v xml:space="preserve">16215          </v>
      </c>
      <c r="S367" s="7" t="str">
        <f t="shared" si="219"/>
        <v xml:space="preserve">20340          </v>
      </c>
      <c r="T367" s="7" t="str">
        <f t="shared" si="220"/>
        <v xml:space="preserve">22560          </v>
      </c>
      <c r="U367" s="7" t="str">
        <f t="shared" si="221"/>
        <v xml:space="preserve">25850          </v>
      </c>
      <c r="V367" s="7" t="str">
        <f t="shared" si="222"/>
        <v xml:space="preserve">16415          </v>
      </c>
      <c r="W367" s="7" t="str">
        <f t="shared" si="223"/>
        <v xml:space="preserve">20740          </v>
      </c>
      <c r="X367" s="7" t="str">
        <f t="shared" si="224"/>
        <v xml:space="preserve">23560          </v>
      </c>
      <c r="Y367" s="7" t="str">
        <f t="shared" si="225"/>
        <v xml:space="preserve">28350          </v>
      </c>
      <c r="Z367" s="7" t="str">
        <f t="shared" si="226"/>
        <v xml:space="preserve">63.1          </v>
      </c>
      <c r="AA367" s="7" t="str">
        <f t="shared" si="227"/>
        <v xml:space="preserve">25.5          </v>
      </c>
      <c r="AB367" s="7" t="str">
        <f t="shared" si="228"/>
        <v xml:space="preserve">81.9          </v>
      </c>
      <c r="AC367" s="7" t="str">
        <f t="shared" si="229"/>
        <v xml:space="preserve">39.6          </v>
      </c>
      <c r="AD367" s="7" t="str">
        <f t="shared" si="230"/>
        <v xml:space="preserve">1034          </v>
      </c>
      <c r="AE367" s="7" t="str">
        <f t="shared" si="231"/>
        <v xml:space="preserve">479          </v>
      </c>
      <c r="AF367" s="7" t="str">
        <f t="shared" si="232"/>
        <v xml:space="preserve">940          </v>
      </c>
      <c r="AG367" s="7" t="str">
        <f t="shared" si="233"/>
        <v xml:space="preserve">188          </v>
      </c>
      <c r="AH367" s="7" t="str">
        <f t="shared" si="234"/>
        <v xml:space="preserve">106.2          </v>
      </c>
      <c r="AI367" s="7" t="str">
        <f t="shared" si="235"/>
        <v xml:space="preserve">102.4          </v>
      </c>
      <c r="AJ367" s="7" t="str">
        <f t="shared" si="236"/>
        <v xml:space="preserve">80.9          </v>
      </c>
      <c r="AK367" s="7" t="str">
        <f t="shared" si="237"/>
        <v xml:space="preserve">30.5          </v>
      </c>
      <c r="AL367" s="7" t="str">
        <f t="shared" si="238"/>
        <v xml:space="preserve">3102          </v>
      </c>
      <c r="AM367" s="7" t="str">
        <f t="shared" si="239"/>
        <v xml:space="preserve">1447          </v>
      </c>
      <c r="AN367" s="7" t="str">
        <f t="shared" si="240"/>
        <v xml:space="preserve">658          </v>
      </c>
      <c r="AO367" s="7" t="str">
        <f t="shared" si="241"/>
        <v xml:space="preserve">141          </v>
      </c>
    </row>
    <row r="368" spans="2:41" x14ac:dyDescent="0.25">
      <c r="B368" s="7" t="str">
        <f t="shared" si="202"/>
        <v xml:space="preserve">12064          </v>
      </c>
      <c r="C368" s="7" t="str">
        <f t="shared" si="203"/>
        <v xml:space="preserve">6797          </v>
      </c>
      <c r="D368" s="7" t="str">
        <f t="shared" si="204"/>
        <v xml:space="preserve">8532          </v>
      </c>
      <c r="E368" s="7" t="str">
        <f t="shared" si="205"/>
        <v xml:space="preserve">5184          </v>
      </c>
      <c r="F368" s="7" t="str">
        <f t="shared" si="206"/>
        <v xml:space="preserve">0          </v>
      </c>
      <c r="G368" s="7" t="str">
        <f t="shared" si="207"/>
        <v xml:space="preserve">0          </v>
      </c>
      <c r="H368" s="7" t="str">
        <f t="shared" si="208"/>
        <v xml:space="preserve">0          </v>
      </c>
      <c r="I368" s="7" t="str">
        <f t="shared" si="209"/>
        <v xml:space="preserve">0          </v>
      </c>
      <c r="J368" s="7" t="str">
        <f t="shared" si="210"/>
        <v xml:space="preserve">110.4          </v>
      </c>
      <c r="K368" s="7" t="str">
        <f t="shared" si="211"/>
        <v xml:space="preserve">103.8          </v>
      </c>
      <c r="L368" s="7" t="str">
        <f t="shared" si="212"/>
        <v xml:space="preserve">57.6          </v>
      </c>
      <c r="M368" s="7" t="str">
        <f t="shared" si="213"/>
        <v xml:space="preserve">24          </v>
      </c>
      <c r="N368" s="7" t="str">
        <f t="shared" si="214"/>
        <v xml:space="preserve">3.207          </v>
      </c>
      <c r="O368" s="7" t="str">
        <f t="shared" si="215"/>
        <v xml:space="preserve">1.945          </v>
      </c>
      <c r="P368" s="7" t="str">
        <f t="shared" si="216"/>
        <v xml:space="preserve">2.483          </v>
      </c>
      <c r="Q368" s="7" t="str">
        <f t="shared" si="217"/>
        <v xml:space="preserve">1.3192          </v>
      </c>
      <c r="R368" s="7" t="str">
        <f t="shared" si="218"/>
        <v xml:space="preserve">16560          </v>
      </c>
      <c r="S368" s="7" t="str">
        <f t="shared" si="219"/>
        <v xml:space="preserve">20760          </v>
      </c>
      <c r="T368" s="7" t="str">
        <f t="shared" si="220"/>
        <v xml:space="preserve">23040          </v>
      </c>
      <c r="U368" s="7" t="str">
        <f t="shared" si="221"/>
        <v xml:space="preserve">26400          </v>
      </c>
      <c r="V368" s="7" t="str">
        <f t="shared" si="222"/>
        <v xml:space="preserve">16760          </v>
      </c>
      <c r="W368" s="7" t="str">
        <f t="shared" si="223"/>
        <v xml:space="preserve">21160          </v>
      </c>
      <c r="X368" s="7" t="str">
        <f t="shared" si="224"/>
        <v xml:space="preserve">24040          </v>
      </c>
      <c r="Y368" s="7" t="str">
        <f t="shared" si="225"/>
        <v xml:space="preserve">28900          </v>
      </c>
      <c r="Z368" s="7" t="str">
        <f t="shared" si="226"/>
        <v xml:space="preserve">64.4          </v>
      </c>
      <c r="AA368" s="7" t="str">
        <f t="shared" si="227"/>
        <v xml:space="preserve">26          </v>
      </c>
      <c r="AB368" s="7" t="str">
        <f t="shared" si="228"/>
        <v xml:space="preserve">83.6          </v>
      </c>
      <c r="AC368" s="7" t="str">
        <f t="shared" si="229"/>
        <v xml:space="preserve">40.4          </v>
      </c>
      <c r="AD368" s="7" t="str">
        <f t="shared" si="230"/>
        <v xml:space="preserve">1056          </v>
      </c>
      <c r="AE368" s="7" t="str">
        <f t="shared" si="231"/>
        <v xml:space="preserve">489          </v>
      </c>
      <c r="AF368" s="7" t="str">
        <f t="shared" si="232"/>
        <v xml:space="preserve">960          </v>
      </c>
      <c r="AG368" s="7" t="str">
        <f t="shared" si="233"/>
        <v xml:space="preserve">192          </v>
      </c>
      <c r="AH368" s="7" t="str">
        <f t="shared" si="234"/>
        <v xml:space="preserve">108          </v>
      </c>
      <c r="AI368" s="7" t="str">
        <f t="shared" si="235"/>
        <v xml:space="preserve">104.6          </v>
      </c>
      <c r="AJ368" s="7" t="str">
        <f t="shared" si="236"/>
        <v xml:space="preserve">82.6          </v>
      </c>
      <c r="AK368" s="7" t="str">
        <f t="shared" si="237"/>
        <v xml:space="preserve">31.1          </v>
      </c>
      <c r="AL368" s="7" t="str">
        <f t="shared" si="238"/>
        <v xml:space="preserve">3168          </v>
      </c>
      <c r="AM368" s="7" t="str">
        <f t="shared" si="239"/>
        <v xml:space="preserve">1478          </v>
      </c>
      <c r="AN368" s="7" t="str">
        <f t="shared" si="240"/>
        <v xml:space="preserve">672          </v>
      </c>
      <c r="AO368" s="7" t="str">
        <f t="shared" si="241"/>
        <v xml:space="preserve">144          </v>
      </c>
    </row>
    <row r="369" spans="2:41" x14ac:dyDescent="0.25">
      <c r="B369" s="7" t="str">
        <f t="shared" si="202"/>
        <v xml:space="preserve">12282          </v>
      </c>
      <c r="C369" s="7" t="str">
        <f t="shared" si="203"/>
        <v xml:space="preserve">6884          </v>
      </c>
      <c r="D369" s="7" t="str">
        <f t="shared" si="204"/>
        <v xml:space="preserve">8666          </v>
      </c>
      <c r="E369" s="7" t="str">
        <f t="shared" si="205"/>
        <v xml:space="preserve">5217          </v>
      </c>
      <c r="F369" s="7" t="str">
        <f t="shared" si="206"/>
        <v xml:space="preserve">0          </v>
      </c>
      <c r="G369" s="7" t="str">
        <f t="shared" si="207"/>
        <v xml:space="preserve">0          </v>
      </c>
      <c r="H369" s="7" t="str">
        <f t="shared" si="208"/>
        <v xml:space="preserve">0          </v>
      </c>
      <c r="I369" s="7" t="str">
        <f t="shared" si="209"/>
        <v xml:space="preserve">0          </v>
      </c>
      <c r="J369" s="7" t="str">
        <f t="shared" si="210"/>
        <v xml:space="preserve">112.7          </v>
      </c>
      <c r="K369" s="7" t="str">
        <f t="shared" si="211"/>
        <v xml:space="preserve">105.9          </v>
      </c>
      <c r="L369" s="7" t="str">
        <f t="shared" si="212"/>
        <v xml:space="preserve">58.8          </v>
      </c>
      <c r="M369" s="7" t="str">
        <f t="shared" si="213"/>
        <v xml:space="preserve">24.5          </v>
      </c>
      <c r="N369" s="7" t="str">
        <f t="shared" si="214"/>
        <v xml:space="preserve">3.265          </v>
      </c>
      <c r="O369" s="7" t="str">
        <f t="shared" si="215"/>
        <v xml:space="preserve">1.97          </v>
      </c>
      <c r="P369" s="7" t="str">
        <f t="shared" si="216"/>
        <v xml:space="preserve">2.522          </v>
      </c>
      <c r="Q369" s="7" t="str">
        <f t="shared" si="217"/>
        <v xml:space="preserve">1.3276          </v>
      </c>
      <c r="R369" s="7" t="str">
        <f t="shared" si="218"/>
        <v xml:space="preserve">16905          </v>
      </c>
      <c r="S369" s="7" t="str">
        <f t="shared" si="219"/>
        <v xml:space="preserve">21180          </v>
      </c>
      <c r="T369" s="7" t="str">
        <f t="shared" si="220"/>
        <v xml:space="preserve">23520          </v>
      </c>
      <c r="U369" s="7" t="str">
        <f t="shared" si="221"/>
        <v xml:space="preserve">26950          </v>
      </c>
      <c r="V369" s="7" t="str">
        <f t="shared" si="222"/>
        <v xml:space="preserve">17105          </v>
      </c>
      <c r="W369" s="7" t="str">
        <f t="shared" si="223"/>
        <v xml:space="preserve">21580          </v>
      </c>
      <c r="X369" s="7" t="str">
        <f t="shared" si="224"/>
        <v xml:space="preserve">24520          </v>
      </c>
      <c r="Y369" s="7" t="str">
        <f t="shared" si="225"/>
        <v xml:space="preserve">29450          </v>
      </c>
      <c r="Z369" s="7" t="str">
        <f t="shared" si="226"/>
        <v xml:space="preserve">65.7          </v>
      </c>
      <c r="AA369" s="7" t="str">
        <f t="shared" si="227"/>
        <v xml:space="preserve">26.5          </v>
      </c>
      <c r="AB369" s="7" t="str">
        <f t="shared" si="228"/>
        <v xml:space="preserve">85.3          </v>
      </c>
      <c r="AC369" s="7" t="str">
        <f t="shared" si="229"/>
        <v xml:space="preserve">41.2          </v>
      </c>
      <c r="AD369" s="7" t="str">
        <f t="shared" si="230"/>
        <v xml:space="preserve">1078          </v>
      </c>
      <c r="AE369" s="7" t="str">
        <f t="shared" si="231"/>
        <v xml:space="preserve">499          </v>
      </c>
      <c r="AF369" s="7" t="str">
        <f t="shared" si="232"/>
        <v xml:space="preserve">980          </v>
      </c>
      <c r="AG369" s="7" t="str">
        <f t="shared" si="233"/>
        <v xml:space="preserve">196          </v>
      </c>
      <c r="AH369" s="7" t="str">
        <f t="shared" si="234"/>
        <v xml:space="preserve">109.8          </v>
      </c>
      <c r="AI369" s="7" t="str">
        <f t="shared" si="235"/>
        <v xml:space="preserve">106.8          </v>
      </c>
      <c r="AJ369" s="7" t="str">
        <f t="shared" si="236"/>
        <v xml:space="preserve">84.3          </v>
      </c>
      <c r="AK369" s="7" t="str">
        <f t="shared" si="237"/>
        <v xml:space="preserve">31.7          </v>
      </c>
      <c r="AL369" s="7" t="str">
        <f t="shared" si="238"/>
        <v xml:space="preserve">3234          </v>
      </c>
      <c r="AM369" s="7" t="str">
        <f t="shared" si="239"/>
        <v xml:space="preserve">1509          </v>
      </c>
      <c r="AN369" s="7" t="str">
        <f t="shared" si="240"/>
        <v xml:space="preserve">686          </v>
      </c>
      <c r="AO369" s="7" t="str">
        <f t="shared" si="241"/>
        <v xml:space="preserve">147          </v>
      </c>
    </row>
    <row r="370" spans="2:41" x14ac:dyDescent="0.25">
      <c r="B370" s="7" t="str">
        <f t="shared" si="202"/>
        <v xml:space="preserve">12500          </v>
      </c>
      <c r="C370" s="7" t="str">
        <f t="shared" si="203"/>
        <v xml:space="preserve">6971          </v>
      </c>
      <c r="D370" s="7" t="str">
        <f t="shared" si="204"/>
        <v xml:space="preserve">8800          </v>
      </c>
      <c r="E370" s="7" t="str">
        <f t="shared" si="205"/>
        <v xml:space="preserve">5250          </v>
      </c>
      <c r="F370" s="7" t="str">
        <f t="shared" si="206"/>
        <v xml:space="preserve">0          </v>
      </c>
      <c r="G370" s="7" t="str">
        <f t="shared" si="207"/>
        <v xml:space="preserve">0          </v>
      </c>
      <c r="H370" s="7" t="str">
        <f t="shared" si="208"/>
        <v xml:space="preserve">0          </v>
      </c>
      <c r="I370" s="7" t="str">
        <f t="shared" si="209"/>
        <v xml:space="preserve">0          </v>
      </c>
      <c r="J370" s="7" t="str">
        <f t="shared" si="210"/>
        <v xml:space="preserve">115          </v>
      </c>
      <c r="K370" s="7" t="str">
        <f t="shared" si="211"/>
        <v xml:space="preserve">108          </v>
      </c>
      <c r="L370" s="7" t="str">
        <f t="shared" si="212"/>
        <v xml:space="preserve">60          </v>
      </c>
      <c r="M370" s="7" t="str">
        <f t="shared" si="213"/>
        <v xml:space="preserve">25          </v>
      </c>
      <c r="N370" s="7" t="str">
        <f t="shared" si="214"/>
        <v xml:space="preserve">3.323          </v>
      </c>
      <c r="O370" s="7" t="str">
        <f t="shared" si="215"/>
        <v xml:space="preserve">1.995          </v>
      </c>
      <c r="P370" s="7" t="str">
        <f t="shared" si="216"/>
        <v xml:space="preserve">2.561          </v>
      </c>
      <c r="Q370" s="7" t="str">
        <f t="shared" si="217"/>
        <v xml:space="preserve">1.336          </v>
      </c>
      <c r="R370" s="7" t="str">
        <f t="shared" si="218"/>
        <v xml:space="preserve">17250          </v>
      </c>
      <c r="S370" s="7" t="str">
        <f t="shared" si="219"/>
        <v xml:space="preserve">21600          </v>
      </c>
      <c r="T370" s="7" t="str">
        <f t="shared" si="220"/>
        <v xml:space="preserve">24000          </v>
      </c>
      <c r="U370" s="7" t="str">
        <f t="shared" si="221"/>
        <v xml:space="preserve">27500          </v>
      </c>
      <c r="V370" s="7" t="str">
        <f t="shared" si="222"/>
        <v xml:space="preserve">17450          </v>
      </c>
      <c r="W370" s="7" t="str">
        <f t="shared" si="223"/>
        <v xml:space="preserve">22000          </v>
      </c>
      <c r="X370" s="7" t="str">
        <f t="shared" si="224"/>
        <v xml:space="preserve">25000          </v>
      </c>
      <c r="Y370" s="7" t="str">
        <f t="shared" si="225"/>
        <v xml:space="preserve">30000          </v>
      </c>
      <c r="Z370" s="7" t="str">
        <f t="shared" si="226"/>
        <v xml:space="preserve">67          </v>
      </c>
      <c r="AA370" s="7" t="str">
        <f t="shared" si="227"/>
        <v xml:space="preserve">27          </v>
      </c>
      <c r="AB370" s="7" t="str">
        <f t="shared" si="228"/>
        <v xml:space="preserve">87          </v>
      </c>
      <c r="AC370" s="7" t="str">
        <f t="shared" si="229"/>
        <v xml:space="preserve">42          </v>
      </c>
      <c r="AD370" s="7" t="str">
        <f t="shared" si="230"/>
        <v xml:space="preserve">1100          </v>
      </c>
      <c r="AE370" s="7" t="str">
        <f t="shared" si="231"/>
        <v xml:space="preserve">509          </v>
      </c>
      <c r="AF370" s="7" t="str">
        <f t="shared" si="232"/>
        <v xml:space="preserve">1000          </v>
      </c>
      <c r="AG370" s="7" t="str">
        <f t="shared" si="233"/>
        <v xml:space="preserve">200          </v>
      </c>
      <c r="AH370" s="7" t="str">
        <f t="shared" si="234"/>
        <v xml:space="preserve">111.6          </v>
      </c>
      <c r="AI370" s="7" t="str">
        <f t="shared" si="235"/>
        <v xml:space="preserve">109          </v>
      </c>
      <c r="AJ370" s="7" t="str">
        <f t="shared" si="236"/>
        <v xml:space="preserve">86          </v>
      </c>
      <c r="AK370" s="7" t="str">
        <f t="shared" si="237"/>
        <v xml:space="preserve">32.3          </v>
      </c>
      <c r="AL370" s="7" t="str">
        <f t="shared" si="238"/>
        <v xml:space="preserve">3300          </v>
      </c>
      <c r="AM370" s="7" t="str">
        <f t="shared" si="239"/>
        <v xml:space="preserve">1540          </v>
      </c>
      <c r="AN370" s="7" t="str">
        <f t="shared" si="240"/>
        <v xml:space="preserve">700          </v>
      </c>
      <c r="AO370" s="7" t="str">
        <f t="shared" si="241"/>
        <v xml:space="preserve">150          </v>
      </c>
    </row>
    <row r="371" spans="2:41" x14ac:dyDescent="0.25">
      <c r="B371" s="7" t="str">
        <f t="shared" si="202"/>
        <v xml:space="preserve">12718          </v>
      </c>
      <c r="C371" s="7" t="str">
        <f t="shared" si="203"/>
        <v xml:space="preserve">7058          </v>
      </c>
      <c r="D371" s="7" t="str">
        <f t="shared" si="204"/>
        <v xml:space="preserve">8934          </v>
      </c>
      <c r="E371" s="7" t="str">
        <f t="shared" si="205"/>
        <v xml:space="preserve">5283          </v>
      </c>
      <c r="F371" s="7" t="str">
        <f t="shared" si="206"/>
        <v xml:space="preserve">0          </v>
      </c>
      <c r="G371" s="7" t="str">
        <f t="shared" si="207"/>
        <v xml:space="preserve">0          </v>
      </c>
      <c r="H371" s="7" t="str">
        <f t="shared" si="208"/>
        <v xml:space="preserve">0          </v>
      </c>
      <c r="I371" s="7" t="str">
        <f t="shared" si="209"/>
        <v xml:space="preserve">0          </v>
      </c>
      <c r="J371" s="7" t="str">
        <f t="shared" si="210"/>
        <v xml:space="preserve">117.3          </v>
      </c>
      <c r="K371" s="7" t="str">
        <f t="shared" si="211"/>
        <v xml:space="preserve">110.1          </v>
      </c>
      <c r="L371" s="7" t="str">
        <f t="shared" si="212"/>
        <v xml:space="preserve">61.2          </v>
      </c>
      <c r="M371" s="7" t="str">
        <f t="shared" si="213"/>
        <v xml:space="preserve">25.5          </v>
      </c>
      <c r="N371" s="7" t="str">
        <f t="shared" si="214"/>
        <v xml:space="preserve">3.381          </v>
      </c>
      <c r="O371" s="7" t="str">
        <f t="shared" si="215"/>
        <v xml:space="preserve">2.02          </v>
      </c>
      <c r="P371" s="7" t="str">
        <f t="shared" si="216"/>
        <v xml:space="preserve">2.6          </v>
      </c>
      <c r="Q371" s="7" t="str">
        <f t="shared" si="217"/>
        <v xml:space="preserve">1.3444          </v>
      </c>
      <c r="R371" s="7" t="str">
        <f t="shared" si="218"/>
        <v xml:space="preserve">17595          </v>
      </c>
      <c r="S371" s="7" t="str">
        <f t="shared" si="219"/>
        <v xml:space="preserve">22020          </v>
      </c>
      <c r="T371" s="7" t="str">
        <f t="shared" si="220"/>
        <v xml:space="preserve">24480          </v>
      </c>
      <c r="U371" s="7" t="str">
        <f t="shared" si="221"/>
        <v xml:space="preserve">28050          </v>
      </c>
      <c r="V371" s="7" t="str">
        <f t="shared" si="222"/>
        <v xml:space="preserve">17795          </v>
      </c>
      <c r="W371" s="7" t="str">
        <f t="shared" si="223"/>
        <v xml:space="preserve">22420          </v>
      </c>
      <c r="X371" s="7" t="str">
        <f t="shared" si="224"/>
        <v xml:space="preserve">25480          </v>
      </c>
      <c r="Y371" s="7" t="str">
        <f t="shared" si="225"/>
        <v xml:space="preserve">30550          </v>
      </c>
      <c r="Z371" s="7" t="str">
        <f t="shared" si="226"/>
        <v xml:space="preserve">68.3          </v>
      </c>
      <c r="AA371" s="7" t="str">
        <f t="shared" si="227"/>
        <v xml:space="preserve">27.5          </v>
      </c>
      <c r="AB371" s="7" t="str">
        <f t="shared" si="228"/>
        <v xml:space="preserve">88.7          </v>
      </c>
      <c r="AC371" s="7" t="str">
        <f t="shared" si="229"/>
        <v xml:space="preserve">42.8          </v>
      </c>
      <c r="AD371" s="7" t="str">
        <f t="shared" si="230"/>
        <v xml:space="preserve">1122          </v>
      </c>
      <c r="AE371" s="7" t="str">
        <f t="shared" si="231"/>
        <v xml:space="preserve">519          </v>
      </c>
      <c r="AF371" s="7" t="str">
        <f t="shared" si="232"/>
        <v xml:space="preserve">1020          </v>
      </c>
      <c r="AG371" s="7" t="str">
        <f t="shared" si="233"/>
        <v xml:space="preserve">204          </v>
      </c>
      <c r="AH371" s="7" t="str">
        <f t="shared" si="234"/>
        <v xml:space="preserve">113.4          </v>
      </c>
      <c r="AI371" s="7" t="str">
        <f t="shared" si="235"/>
        <v xml:space="preserve">111.2          </v>
      </c>
      <c r="AJ371" s="7" t="str">
        <f t="shared" si="236"/>
        <v xml:space="preserve">87.7          </v>
      </c>
      <c r="AK371" s="7" t="str">
        <f t="shared" si="237"/>
        <v xml:space="preserve">32.9          </v>
      </c>
      <c r="AL371" s="7" t="str">
        <f t="shared" si="238"/>
        <v xml:space="preserve">3366          </v>
      </c>
      <c r="AM371" s="7" t="str">
        <f t="shared" si="239"/>
        <v xml:space="preserve">1571          </v>
      </c>
      <c r="AN371" s="7" t="str">
        <f t="shared" si="240"/>
        <v xml:space="preserve">714          </v>
      </c>
      <c r="AO371" s="7" t="str">
        <f t="shared" si="241"/>
        <v xml:space="preserve">153          </v>
      </c>
    </row>
    <row r="372" spans="2:41" x14ac:dyDescent="0.25">
      <c r="B372" s="7" t="str">
        <f t="shared" si="202"/>
        <v xml:space="preserve">12936          </v>
      </c>
      <c r="C372" s="7" t="str">
        <f t="shared" si="203"/>
        <v xml:space="preserve">7145          </v>
      </c>
      <c r="D372" s="7" t="str">
        <f t="shared" si="204"/>
        <v xml:space="preserve">9068          </v>
      </c>
      <c r="E372" s="7" t="str">
        <f t="shared" si="205"/>
        <v xml:space="preserve">5316          </v>
      </c>
      <c r="F372" s="7" t="str">
        <f t="shared" si="206"/>
        <v xml:space="preserve">0          </v>
      </c>
      <c r="G372" s="7" t="str">
        <f t="shared" si="207"/>
        <v xml:space="preserve">0          </v>
      </c>
      <c r="H372" s="7" t="str">
        <f t="shared" si="208"/>
        <v xml:space="preserve">0          </v>
      </c>
      <c r="I372" s="7" t="str">
        <f t="shared" si="209"/>
        <v xml:space="preserve">0          </v>
      </c>
      <c r="J372" s="7" t="str">
        <f t="shared" si="210"/>
        <v xml:space="preserve">119.6          </v>
      </c>
      <c r="K372" s="7" t="str">
        <f t="shared" si="211"/>
        <v xml:space="preserve">112.2          </v>
      </c>
      <c r="L372" s="7" t="str">
        <f t="shared" si="212"/>
        <v xml:space="preserve">62.4          </v>
      </c>
      <c r="M372" s="7" t="str">
        <f t="shared" si="213"/>
        <v xml:space="preserve">26          </v>
      </c>
      <c r="N372" s="7" t="str">
        <f t="shared" si="214"/>
        <v xml:space="preserve">3.439          </v>
      </c>
      <c r="O372" s="7" t="str">
        <f t="shared" si="215"/>
        <v xml:space="preserve">2.045          </v>
      </c>
      <c r="P372" s="7" t="str">
        <f t="shared" si="216"/>
        <v xml:space="preserve">2.639          </v>
      </c>
      <c r="Q372" s="7" t="str">
        <f t="shared" si="217"/>
        <v xml:space="preserve">1.3528          </v>
      </c>
      <c r="R372" s="7" t="str">
        <f t="shared" si="218"/>
        <v xml:space="preserve">17940          </v>
      </c>
      <c r="S372" s="7" t="str">
        <f t="shared" si="219"/>
        <v xml:space="preserve">22440          </v>
      </c>
      <c r="T372" s="7" t="str">
        <f t="shared" si="220"/>
        <v xml:space="preserve">24960          </v>
      </c>
      <c r="U372" s="7" t="str">
        <f t="shared" si="221"/>
        <v xml:space="preserve">28600          </v>
      </c>
      <c r="V372" s="7" t="str">
        <f t="shared" si="222"/>
        <v xml:space="preserve">18140          </v>
      </c>
      <c r="W372" s="7" t="str">
        <f t="shared" si="223"/>
        <v xml:space="preserve">22840          </v>
      </c>
      <c r="X372" s="7" t="str">
        <f t="shared" si="224"/>
        <v xml:space="preserve">25960          </v>
      </c>
      <c r="Y372" s="7" t="str">
        <f t="shared" si="225"/>
        <v xml:space="preserve">31100          </v>
      </c>
      <c r="Z372" s="7" t="str">
        <f t="shared" si="226"/>
        <v xml:space="preserve">69.6          </v>
      </c>
      <c r="AA372" s="7" t="str">
        <f t="shared" si="227"/>
        <v xml:space="preserve">28          </v>
      </c>
      <c r="AB372" s="7" t="str">
        <f t="shared" si="228"/>
        <v xml:space="preserve">90.4          </v>
      </c>
      <c r="AC372" s="7" t="str">
        <f t="shared" si="229"/>
        <v xml:space="preserve">43.6          </v>
      </c>
      <c r="AD372" s="7" t="str">
        <f t="shared" si="230"/>
        <v xml:space="preserve">1144          </v>
      </c>
      <c r="AE372" s="7" t="str">
        <f t="shared" si="231"/>
        <v xml:space="preserve">529          </v>
      </c>
      <c r="AF372" s="7" t="str">
        <f t="shared" si="232"/>
        <v xml:space="preserve">1040          </v>
      </c>
      <c r="AG372" s="7" t="str">
        <f t="shared" si="233"/>
        <v xml:space="preserve">208          </v>
      </c>
      <c r="AH372" s="7" t="str">
        <f t="shared" si="234"/>
        <v xml:space="preserve">115.2          </v>
      </c>
      <c r="AI372" s="7" t="str">
        <f t="shared" si="235"/>
        <v xml:space="preserve">113.4          </v>
      </c>
      <c r="AJ372" s="7" t="str">
        <f t="shared" si="236"/>
        <v xml:space="preserve">89.4          </v>
      </c>
      <c r="AK372" s="7" t="str">
        <f t="shared" si="237"/>
        <v xml:space="preserve">33.5          </v>
      </c>
      <c r="AL372" s="7" t="str">
        <f t="shared" si="238"/>
        <v xml:space="preserve">3432          </v>
      </c>
      <c r="AM372" s="7" t="str">
        <f t="shared" si="239"/>
        <v xml:space="preserve">1602          </v>
      </c>
      <c r="AN372" s="7" t="str">
        <f t="shared" si="240"/>
        <v xml:space="preserve">728          </v>
      </c>
      <c r="AO372" s="7" t="str">
        <f t="shared" si="241"/>
        <v xml:space="preserve">156          </v>
      </c>
    </row>
    <row r="373" spans="2:41" x14ac:dyDescent="0.25">
      <c r="B373" s="7" t="str">
        <f t="shared" si="202"/>
        <v xml:space="preserve">13154          </v>
      </c>
      <c r="C373" s="7" t="str">
        <f t="shared" si="203"/>
        <v xml:space="preserve">7232          </v>
      </c>
      <c r="D373" s="7" t="str">
        <f t="shared" si="204"/>
        <v xml:space="preserve">9202          </v>
      </c>
      <c r="E373" s="7" t="str">
        <f t="shared" si="205"/>
        <v xml:space="preserve">5349          </v>
      </c>
      <c r="F373" s="7" t="str">
        <f t="shared" si="206"/>
        <v xml:space="preserve">0          </v>
      </c>
      <c r="G373" s="7" t="str">
        <f t="shared" si="207"/>
        <v xml:space="preserve">0          </v>
      </c>
      <c r="H373" s="7" t="str">
        <f t="shared" si="208"/>
        <v xml:space="preserve">0          </v>
      </c>
      <c r="I373" s="7" t="str">
        <f t="shared" si="209"/>
        <v xml:space="preserve">0          </v>
      </c>
      <c r="J373" s="7" t="str">
        <f t="shared" si="210"/>
        <v xml:space="preserve">121.9          </v>
      </c>
      <c r="K373" s="7" t="str">
        <f t="shared" si="211"/>
        <v xml:space="preserve">114.3          </v>
      </c>
      <c r="L373" s="7" t="str">
        <f t="shared" si="212"/>
        <v xml:space="preserve">63.6          </v>
      </c>
      <c r="M373" s="7" t="str">
        <f t="shared" si="213"/>
        <v xml:space="preserve">26.5          </v>
      </c>
      <c r="N373" s="7" t="str">
        <f t="shared" si="214"/>
        <v xml:space="preserve">3.497          </v>
      </c>
      <c r="O373" s="7" t="str">
        <f t="shared" si="215"/>
        <v xml:space="preserve">2.07          </v>
      </c>
      <c r="P373" s="7" t="str">
        <f t="shared" si="216"/>
        <v xml:space="preserve">2.678          </v>
      </c>
      <c r="Q373" s="7" t="str">
        <f t="shared" si="217"/>
        <v xml:space="preserve">1.3612          </v>
      </c>
      <c r="R373" s="7" t="str">
        <f t="shared" si="218"/>
        <v xml:space="preserve">18285          </v>
      </c>
      <c r="S373" s="7" t="str">
        <f t="shared" si="219"/>
        <v xml:space="preserve">22860          </v>
      </c>
      <c r="T373" s="7" t="str">
        <f t="shared" si="220"/>
        <v xml:space="preserve">25440          </v>
      </c>
      <c r="U373" s="7" t="str">
        <f t="shared" si="221"/>
        <v xml:space="preserve">29150          </v>
      </c>
      <c r="V373" s="7" t="str">
        <f t="shared" si="222"/>
        <v xml:space="preserve">18485          </v>
      </c>
      <c r="W373" s="7" t="str">
        <f t="shared" si="223"/>
        <v xml:space="preserve">23260          </v>
      </c>
      <c r="X373" s="7" t="str">
        <f t="shared" si="224"/>
        <v xml:space="preserve">26440          </v>
      </c>
      <c r="Y373" s="7" t="str">
        <f t="shared" si="225"/>
        <v xml:space="preserve">31650          </v>
      </c>
      <c r="Z373" s="7" t="str">
        <f t="shared" si="226"/>
        <v xml:space="preserve">70.9          </v>
      </c>
      <c r="AA373" s="7" t="str">
        <f t="shared" si="227"/>
        <v xml:space="preserve">28.5          </v>
      </c>
      <c r="AB373" s="7" t="str">
        <f t="shared" si="228"/>
        <v xml:space="preserve">92.1          </v>
      </c>
      <c r="AC373" s="7" t="str">
        <f t="shared" si="229"/>
        <v xml:space="preserve">44.4          </v>
      </c>
      <c r="AD373" s="7" t="str">
        <f t="shared" si="230"/>
        <v xml:space="preserve">1166          </v>
      </c>
      <c r="AE373" s="7" t="str">
        <f t="shared" si="231"/>
        <v xml:space="preserve">539          </v>
      </c>
      <c r="AF373" s="7" t="str">
        <f t="shared" si="232"/>
        <v xml:space="preserve">1060          </v>
      </c>
      <c r="AG373" s="7" t="str">
        <f t="shared" si="233"/>
        <v xml:space="preserve">212          </v>
      </c>
      <c r="AH373" s="7" t="str">
        <f t="shared" si="234"/>
        <v xml:space="preserve">117          </v>
      </c>
      <c r="AI373" s="7" t="str">
        <f t="shared" si="235"/>
        <v xml:space="preserve">115.6          </v>
      </c>
      <c r="AJ373" s="7" t="str">
        <f t="shared" si="236"/>
        <v xml:space="preserve">91.1          </v>
      </c>
      <c r="AK373" s="7" t="str">
        <f t="shared" si="237"/>
        <v xml:space="preserve">34.1          </v>
      </c>
      <c r="AL373" s="7" t="str">
        <f t="shared" si="238"/>
        <v xml:space="preserve">3498          </v>
      </c>
      <c r="AM373" s="7" t="str">
        <f t="shared" si="239"/>
        <v xml:space="preserve">1633          </v>
      </c>
      <c r="AN373" s="7" t="str">
        <f t="shared" si="240"/>
        <v xml:space="preserve">742          </v>
      </c>
      <c r="AO373" s="7" t="str">
        <f t="shared" si="241"/>
        <v xml:space="preserve">159          </v>
      </c>
    </row>
    <row r="374" spans="2:41" x14ac:dyDescent="0.25">
      <c r="B374" s="7" t="str">
        <f t="shared" si="202"/>
        <v xml:space="preserve">13372          </v>
      </c>
      <c r="C374" s="7" t="str">
        <f t="shared" si="203"/>
        <v xml:space="preserve">7319          </v>
      </c>
      <c r="D374" s="7" t="str">
        <f t="shared" si="204"/>
        <v xml:space="preserve">9336          </v>
      </c>
      <c r="E374" s="7" t="str">
        <f t="shared" si="205"/>
        <v xml:space="preserve">5382          </v>
      </c>
      <c r="F374" s="7" t="str">
        <f t="shared" si="206"/>
        <v xml:space="preserve">0          </v>
      </c>
      <c r="G374" s="7" t="str">
        <f t="shared" si="207"/>
        <v xml:space="preserve">0          </v>
      </c>
      <c r="H374" s="7" t="str">
        <f t="shared" si="208"/>
        <v xml:space="preserve">0          </v>
      </c>
      <c r="I374" s="7" t="str">
        <f t="shared" si="209"/>
        <v xml:space="preserve">0          </v>
      </c>
      <c r="J374" s="7" t="str">
        <f t="shared" si="210"/>
        <v xml:space="preserve">124.2          </v>
      </c>
      <c r="K374" s="7" t="str">
        <f t="shared" si="211"/>
        <v xml:space="preserve">116.4          </v>
      </c>
      <c r="L374" s="7" t="str">
        <f t="shared" si="212"/>
        <v xml:space="preserve">64.8          </v>
      </c>
      <c r="M374" s="7" t="str">
        <f t="shared" si="213"/>
        <v xml:space="preserve">27          </v>
      </c>
      <c r="N374" s="7" t="str">
        <f t="shared" si="214"/>
        <v xml:space="preserve">3.555          </v>
      </c>
      <c r="O374" s="7" t="str">
        <f t="shared" si="215"/>
        <v xml:space="preserve">2.095          </v>
      </c>
      <c r="P374" s="7" t="str">
        <f t="shared" si="216"/>
        <v xml:space="preserve">2.717          </v>
      </c>
      <c r="Q374" s="7" t="str">
        <f t="shared" si="217"/>
        <v xml:space="preserve">1.3696          </v>
      </c>
      <c r="R374" s="7" t="str">
        <f t="shared" si="218"/>
        <v xml:space="preserve">18630          </v>
      </c>
      <c r="S374" s="7" t="str">
        <f t="shared" si="219"/>
        <v xml:space="preserve">23280          </v>
      </c>
      <c r="T374" s="7" t="str">
        <f t="shared" si="220"/>
        <v xml:space="preserve">25920          </v>
      </c>
      <c r="U374" s="7" t="str">
        <f t="shared" si="221"/>
        <v xml:space="preserve">29700          </v>
      </c>
      <c r="V374" s="7" t="str">
        <f t="shared" si="222"/>
        <v xml:space="preserve">18830          </v>
      </c>
      <c r="W374" s="7" t="str">
        <f t="shared" si="223"/>
        <v xml:space="preserve">23680          </v>
      </c>
      <c r="X374" s="7" t="str">
        <f t="shared" si="224"/>
        <v xml:space="preserve">26920          </v>
      </c>
      <c r="Y374" s="7" t="str">
        <f t="shared" si="225"/>
        <v xml:space="preserve">32200          </v>
      </c>
      <c r="Z374" s="7" t="str">
        <f t="shared" si="226"/>
        <v xml:space="preserve">72.2          </v>
      </c>
      <c r="AA374" s="7" t="str">
        <f t="shared" si="227"/>
        <v xml:space="preserve">29          </v>
      </c>
      <c r="AB374" s="7" t="str">
        <f t="shared" si="228"/>
        <v xml:space="preserve">93.8          </v>
      </c>
      <c r="AC374" s="7" t="str">
        <f t="shared" si="229"/>
        <v xml:space="preserve">45.2          </v>
      </c>
      <c r="AD374" s="7" t="str">
        <f t="shared" si="230"/>
        <v xml:space="preserve">1188          </v>
      </c>
      <c r="AE374" s="7" t="str">
        <f t="shared" si="231"/>
        <v xml:space="preserve">549          </v>
      </c>
      <c r="AF374" s="7" t="str">
        <f t="shared" si="232"/>
        <v xml:space="preserve">1080          </v>
      </c>
      <c r="AG374" s="7" t="str">
        <f t="shared" si="233"/>
        <v xml:space="preserve">216          </v>
      </c>
      <c r="AH374" s="7" t="str">
        <f t="shared" si="234"/>
        <v xml:space="preserve">118.8          </v>
      </c>
      <c r="AI374" s="7" t="str">
        <f t="shared" si="235"/>
        <v xml:space="preserve">117.8          </v>
      </c>
      <c r="AJ374" s="7" t="str">
        <f t="shared" si="236"/>
        <v xml:space="preserve">92.8          </v>
      </c>
      <c r="AK374" s="7" t="str">
        <f t="shared" si="237"/>
        <v xml:space="preserve">34.7          </v>
      </c>
      <c r="AL374" s="7" t="str">
        <f t="shared" si="238"/>
        <v xml:space="preserve">3564          </v>
      </c>
      <c r="AM374" s="7" t="str">
        <f t="shared" si="239"/>
        <v xml:space="preserve">1664          </v>
      </c>
      <c r="AN374" s="7" t="str">
        <f t="shared" si="240"/>
        <v xml:space="preserve">756          </v>
      </c>
      <c r="AO374" s="7" t="str">
        <f t="shared" si="241"/>
        <v xml:space="preserve">162          </v>
      </c>
    </row>
    <row r="375" spans="2:41" x14ac:dyDescent="0.25">
      <c r="B375" s="7" t="str">
        <f t="shared" si="202"/>
        <v xml:space="preserve">13590          </v>
      </c>
      <c r="C375" s="7" t="str">
        <f t="shared" si="203"/>
        <v xml:space="preserve">7406          </v>
      </c>
      <c r="D375" s="7" t="str">
        <f t="shared" si="204"/>
        <v xml:space="preserve">9470          </v>
      </c>
      <c r="E375" s="7" t="str">
        <f t="shared" si="205"/>
        <v xml:space="preserve">5415          </v>
      </c>
      <c r="F375" s="7" t="str">
        <f t="shared" si="206"/>
        <v xml:space="preserve">0          </v>
      </c>
      <c r="G375" s="7" t="str">
        <f t="shared" si="207"/>
        <v xml:space="preserve">0          </v>
      </c>
      <c r="H375" s="7" t="str">
        <f t="shared" si="208"/>
        <v xml:space="preserve">0          </v>
      </c>
      <c r="I375" s="7" t="str">
        <f t="shared" si="209"/>
        <v xml:space="preserve">0          </v>
      </c>
      <c r="J375" s="7" t="str">
        <f t="shared" si="210"/>
        <v xml:space="preserve">126.5          </v>
      </c>
      <c r="K375" s="7" t="str">
        <f t="shared" si="211"/>
        <v xml:space="preserve">118.5          </v>
      </c>
      <c r="L375" s="7" t="str">
        <f t="shared" si="212"/>
        <v xml:space="preserve">66          </v>
      </c>
      <c r="M375" s="7" t="str">
        <f t="shared" si="213"/>
        <v xml:space="preserve">27.5          </v>
      </c>
      <c r="N375" s="7" t="str">
        <f t="shared" si="214"/>
        <v xml:space="preserve">3.613          </v>
      </c>
      <c r="O375" s="7" t="str">
        <f t="shared" si="215"/>
        <v xml:space="preserve">2.12          </v>
      </c>
      <c r="P375" s="7" t="str">
        <f t="shared" si="216"/>
        <v xml:space="preserve">2.756          </v>
      </c>
      <c r="Q375" s="7" t="str">
        <f t="shared" si="217"/>
        <v xml:space="preserve">1.378          </v>
      </c>
      <c r="R375" s="7" t="str">
        <f t="shared" si="218"/>
        <v xml:space="preserve">18975          </v>
      </c>
      <c r="S375" s="7" t="str">
        <f t="shared" si="219"/>
        <v xml:space="preserve">23700          </v>
      </c>
      <c r="T375" s="7" t="str">
        <f t="shared" si="220"/>
        <v xml:space="preserve">26400          </v>
      </c>
      <c r="U375" s="7" t="str">
        <f t="shared" si="221"/>
        <v xml:space="preserve">30250          </v>
      </c>
      <c r="V375" s="7" t="str">
        <f t="shared" si="222"/>
        <v xml:space="preserve">19175          </v>
      </c>
      <c r="W375" s="7" t="str">
        <f t="shared" si="223"/>
        <v xml:space="preserve">24100          </v>
      </c>
      <c r="X375" s="7" t="str">
        <f t="shared" si="224"/>
        <v xml:space="preserve">27400          </v>
      </c>
      <c r="Y375" s="7" t="str">
        <f t="shared" si="225"/>
        <v xml:space="preserve">32750          </v>
      </c>
      <c r="Z375" s="7" t="str">
        <f t="shared" si="226"/>
        <v xml:space="preserve">73.5          </v>
      </c>
      <c r="AA375" s="7" t="str">
        <f t="shared" si="227"/>
        <v xml:space="preserve">29.5          </v>
      </c>
      <c r="AB375" s="7" t="str">
        <f t="shared" si="228"/>
        <v xml:space="preserve">95.5          </v>
      </c>
      <c r="AC375" s="7" t="str">
        <f t="shared" si="229"/>
        <v xml:space="preserve">46          </v>
      </c>
      <c r="AD375" s="7" t="str">
        <f t="shared" si="230"/>
        <v xml:space="preserve">1210          </v>
      </c>
      <c r="AE375" s="7" t="str">
        <f t="shared" si="231"/>
        <v xml:space="preserve">559          </v>
      </c>
      <c r="AF375" s="7" t="str">
        <f t="shared" si="232"/>
        <v xml:space="preserve">1100          </v>
      </c>
      <c r="AG375" s="7" t="str">
        <f t="shared" si="233"/>
        <v xml:space="preserve">220          </v>
      </c>
      <c r="AH375" s="7" t="str">
        <f t="shared" si="234"/>
        <v xml:space="preserve">120.6          </v>
      </c>
      <c r="AI375" s="7" t="str">
        <f t="shared" si="235"/>
        <v xml:space="preserve">120          </v>
      </c>
      <c r="AJ375" s="7" t="str">
        <f t="shared" si="236"/>
        <v xml:space="preserve">94.5          </v>
      </c>
      <c r="AK375" s="7" t="str">
        <f t="shared" si="237"/>
        <v xml:space="preserve">35.3          </v>
      </c>
      <c r="AL375" s="7" t="str">
        <f t="shared" si="238"/>
        <v xml:space="preserve">3630          </v>
      </c>
      <c r="AM375" s="7" t="str">
        <f t="shared" si="239"/>
        <v xml:space="preserve">1695          </v>
      </c>
      <c r="AN375" s="7" t="str">
        <f t="shared" si="240"/>
        <v xml:space="preserve">770          </v>
      </c>
      <c r="AO375" s="7" t="str">
        <f t="shared" si="241"/>
        <v xml:space="preserve">165          </v>
      </c>
    </row>
    <row r="376" spans="2:41" x14ac:dyDescent="0.25">
      <c r="B376" s="7" t="str">
        <f t="shared" si="202"/>
        <v xml:space="preserve">13808          </v>
      </c>
      <c r="C376" s="7" t="str">
        <f t="shared" si="203"/>
        <v xml:space="preserve">7493          </v>
      </c>
      <c r="D376" s="7" t="str">
        <f t="shared" si="204"/>
        <v xml:space="preserve">9604          </v>
      </c>
      <c r="E376" s="7" t="str">
        <f t="shared" si="205"/>
        <v xml:space="preserve">5448          </v>
      </c>
      <c r="F376" s="7" t="str">
        <f t="shared" si="206"/>
        <v xml:space="preserve">0          </v>
      </c>
      <c r="G376" s="7" t="str">
        <f t="shared" si="207"/>
        <v xml:space="preserve">0          </v>
      </c>
      <c r="H376" s="7" t="str">
        <f t="shared" si="208"/>
        <v xml:space="preserve">0          </v>
      </c>
      <c r="I376" s="7" t="str">
        <f t="shared" si="209"/>
        <v xml:space="preserve">0          </v>
      </c>
      <c r="J376" s="7" t="str">
        <f t="shared" si="210"/>
        <v xml:space="preserve">128.8          </v>
      </c>
      <c r="K376" s="7" t="str">
        <f t="shared" si="211"/>
        <v xml:space="preserve">120.6          </v>
      </c>
      <c r="L376" s="7" t="str">
        <f t="shared" si="212"/>
        <v xml:space="preserve">67.2          </v>
      </c>
      <c r="M376" s="7" t="str">
        <f t="shared" si="213"/>
        <v xml:space="preserve">28          </v>
      </c>
      <c r="N376" s="7" t="str">
        <f t="shared" si="214"/>
        <v xml:space="preserve">3.671          </v>
      </c>
      <c r="O376" s="7" t="str">
        <f t="shared" si="215"/>
        <v xml:space="preserve">2.145          </v>
      </c>
      <c r="P376" s="7" t="str">
        <f t="shared" si="216"/>
        <v xml:space="preserve">2.795          </v>
      </c>
      <c r="Q376" s="7" t="str">
        <f t="shared" si="217"/>
        <v xml:space="preserve">1.3864          </v>
      </c>
      <c r="R376" s="7" t="str">
        <f t="shared" si="218"/>
        <v xml:space="preserve">19320          </v>
      </c>
      <c r="S376" s="7" t="str">
        <f t="shared" si="219"/>
        <v xml:space="preserve">24120          </v>
      </c>
      <c r="T376" s="7" t="str">
        <f t="shared" si="220"/>
        <v xml:space="preserve">26880          </v>
      </c>
      <c r="U376" s="7" t="str">
        <f t="shared" si="221"/>
        <v xml:space="preserve">30800          </v>
      </c>
      <c r="V376" s="7" t="str">
        <f t="shared" si="222"/>
        <v xml:space="preserve">19520          </v>
      </c>
      <c r="W376" s="7" t="str">
        <f t="shared" si="223"/>
        <v xml:space="preserve">24520          </v>
      </c>
      <c r="X376" s="7" t="str">
        <f t="shared" si="224"/>
        <v xml:space="preserve">27880          </v>
      </c>
      <c r="Y376" s="7" t="str">
        <f t="shared" si="225"/>
        <v xml:space="preserve">33300          </v>
      </c>
      <c r="Z376" s="7" t="str">
        <f t="shared" si="226"/>
        <v xml:space="preserve">74.8          </v>
      </c>
      <c r="AA376" s="7" t="str">
        <f t="shared" si="227"/>
        <v xml:space="preserve">30          </v>
      </c>
      <c r="AB376" s="7" t="str">
        <f t="shared" si="228"/>
        <v xml:space="preserve">97.2          </v>
      </c>
      <c r="AC376" s="7" t="str">
        <f t="shared" si="229"/>
        <v xml:space="preserve">46.8          </v>
      </c>
      <c r="AD376" s="7" t="str">
        <f t="shared" si="230"/>
        <v xml:space="preserve">1232          </v>
      </c>
      <c r="AE376" s="7" t="str">
        <f t="shared" si="231"/>
        <v xml:space="preserve">569          </v>
      </c>
      <c r="AF376" s="7" t="str">
        <f t="shared" si="232"/>
        <v xml:space="preserve">1120          </v>
      </c>
      <c r="AG376" s="7" t="str">
        <f t="shared" si="233"/>
        <v xml:space="preserve">224          </v>
      </c>
      <c r="AH376" s="7" t="str">
        <f t="shared" si="234"/>
        <v xml:space="preserve">122.4          </v>
      </c>
      <c r="AI376" s="7" t="str">
        <f t="shared" si="235"/>
        <v xml:space="preserve">122.2          </v>
      </c>
      <c r="AJ376" s="7" t="str">
        <f t="shared" si="236"/>
        <v xml:space="preserve">96.2          </v>
      </c>
      <c r="AK376" s="7" t="str">
        <f t="shared" si="237"/>
        <v xml:space="preserve">35.9          </v>
      </c>
      <c r="AL376" s="7" t="str">
        <f t="shared" si="238"/>
        <v xml:space="preserve">3696          </v>
      </c>
      <c r="AM376" s="7" t="str">
        <f t="shared" si="239"/>
        <v xml:space="preserve">1726          </v>
      </c>
      <c r="AN376" s="7" t="str">
        <f t="shared" si="240"/>
        <v xml:space="preserve">784          </v>
      </c>
      <c r="AO376" s="7" t="str">
        <f t="shared" si="241"/>
        <v xml:space="preserve">168          </v>
      </c>
    </row>
    <row r="377" spans="2:41" x14ac:dyDescent="0.25">
      <c r="B377" s="7" t="str">
        <f t="shared" si="202"/>
        <v xml:space="preserve">14026          </v>
      </c>
      <c r="C377" s="7" t="str">
        <f t="shared" si="203"/>
        <v xml:space="preserve">7580          </v>
      </c>
      <c r="D377" s="7" t="str">
        <f t="shared" si="204"/>
        <v xml:space="preserve">9738          </v>
      </c>
      <c r="E377" s="7" t="str">
        <f t="shared" si="205"/>
        <v xml:space="preserve">5481          </v>
      </c>
      <c r="F377" s="7" t="str">
        <f t="shared" si="206"/>
        <v xml:space="preserve">0          </v>
      </c>
      <c r="G377" s="7" t="str">
        <f t="shared" si="207"/>
        <v xml:space="preserve">0          </v>
      </c>
      <c r="H377" s="7" t="str">
        <f t="shared" si="208"/>
        <v xml:space="preserve">0          </v>
      </c>
      <c r="I377" s="7" t="str">
        <f t="shared" si="209"/>
        <v xml:space="preserve">0          </v>
      </c>
      <c r="J377" s="7" t="str">
        <f t="shared" si="210"/>
        <v xml:space="preserve">131.1          </v>
      </c>
      <c r="K377" s="7" t="str">
        <f t="shared" si="211"/>
        <v xml:space="preserve">122.7          </v>
      </c>
      <c r="L377" s="7" t="str">
        <f t="shared" si="212"/>
        <v xml:space="preserve">68.4          </v>
      </c>
      <c r="M377" s="7" t="str">
        <f t="shared" si="213"/>
        <v xml:space="preserve">28.5          </v>
      </c>
      <c r="N377" s="7" t="str">
        <f t="shared" si="214"/>
        <v xml:space="preserve">3.729          </v>
      </c>
      <c r="O377" s="7" t="str">
        <f t="shared" si="215"/>
        <v xml:space="preserve">2.17          </v>
      </c>
      <c r="P377" s="7" t="str">
        <f t="shared" si="216"/>
        <v xml:space="preserve">2.834          </v>
      </c>
      <c r="Q377" s="7" t="str">
        <f t="shared" si="217"/>
        <v xml:space="preserve">1.3948          </v>
      </c>
      <c r="R377" s="7" t="str">
        <f t="shared" si="218"/>
        <v xml:space="preserve">19665          </v>
      </c>
      <c r="S377" s="7" t="str">
        <f t="shared" si="219"/>
        <v xml:space="preserve">24540          </v>
      </c>
      <c r="T377" s="7" t="str">
        <f t="shared" si="220"/>
        <v xml:space="preserve">27360          </v>
      </c>
      <c r="U377" s="7" t="str">
        <f t="shared" si="221"/>
        <v xml:space="preserve">31350          </v>
      </c>
      <c r="V377" s="7" t="str">
        <f t="shared" si="222"/>
        <v xml:space="preserve">19865          </v>
      </c>
      <c r="W377" s="7" t="str">
        <f t="shared" si="223"/>
        <v xml:space="preserve">24940          </v>
      </c>
      <c r="X377" s="7" t="str">
        <f t="shared" si="224"/>
        <v xml:space="preserve">28360          </v>
      </c>
      <c r="Y377" s="7" t="str">
        <f t="shared" si="225"/>
        <v xml:space="preserve">33850          </v>
      </c>
      <c r="Z377" s="7" t="str">
        <f t="shared" si="226"/>
        <v xml:space="preserve">76.1          </v>
      </c>
      <c r="AA377" s="7" t="str">
        <f t="shared" si="227"/>
        <v xml:space="preserve">30.5          </v>
      </c>
      <c r="AB377" s="7" t="str">
        <f t="shared" si="228"/>
        <v xml:space="preserve">98.9          </v>
      </c>
      <c r="AC377" s="7" t="str">
        <f t="shared" si="229"/>
        <v xml:space="preserve">47.6          </v>
      </c>
      <c r="AD377" s="7" t="str">
        <f t="shared" si="230"/>
        <v xml:space="preserve">1254          </v>
      </c>
      <c r="AE377" s="7" t="str">
        <f t="shared" si="231"/>
        <v xml:space="preserve">579          </v>
      </c>
      <c r="AF377" s="7" t="str">
        <f t="shared" si="232"/>
        <v xml:space="preserve">1140          </v>
      </c>
      <c r="AG377" s="7" t="str">
        <f t="shared" si="233"/>
        <v xml:space="preserve">228          </v>
      </c>
      <c r="AH377" s="7" t="str">
        <f t="shared" si="234"/>
        <v xml:space="preserve">124.2          </v>
      </c>
      <c r="AI377" s="7" t="str">
        <f t="shared" si="235"/>
        <v xml:space="preserve">124.4          </v>
      </c>
      <c r="AJ377" s="7" t="str">
        <f t="shared" si="236"/>
        <v xml:space="preserve">97.9          </v>
      </c>
      <c r="AK377" s="7" t="str">
        <f t="shared" si="237"/>
        <v xml:space="preserve">36.5          </v>
      </c>
      <c r="AL377" s="7" t="str">
        <f t="shared" si="238"/>
        <v xml:space="preserve">3762          </v>
      </c>
      <c r="AM377" s="7" t="str">
        <f t="shared" si="239"/>
        <v xml:space="preserve">1757          </v>
      </c>
      <c r="AN377" s="7" t="str">
        <f t="shared" si="240"/>
        <v xml:space="preserve">798          </v>
      </c>
      <c r="AO377" s="7" t="str">
        <f t="shared" si="241"/>
        <v xml:space="preserve">171          </v>
      </c>
    </row>
    <row r="378" spans="2:41" x14ac:dyDescent="0.25">
      <c r="B378" s="7" t="str">
        <f t="shared" si="202"/>
        <v xml:space="preserve">14244          </v>
      </c>
      <c r="C378" s="7" t="str">
        <f t="shared" si="203"/>
        <v xml:space="preserve">7667          </v>
      </c>
      <c r="D378" s="7" t="str">
        <f t="shared" si="204"/>
        <v xml:space="preserve">9872          </v>
      </c>
      <c r="E378" s="7" t="str">
        <f t="shared" si="205"/>
        <v xml:space="preserve">5514          </v>
      </c>
      <c r="F378" s="7" t="str">
        <f t="shared" si="206"/>
        <v xml:space="preserve">0          </v>
      </c>
      <c r="G378" s="7" t="str">
        <f t="shared" si="207"/>
        <v xml:space="preserve">0          </v>
      </c>
      <c r="H378" s="7" t="str">
        <f t="shared" si="208"/>
        <v xml:space="preserve">0          </v>
      </c>
      <c r="I378" s="7" t="str">
        <f t="shared" si="209"/>
        <v xml:space="preserve">0          </v>
      </c>
      <c r="J378" s="7" t="str">
        <f t="shared" si="210"/>
        <v xml:space="preserve">133.4          </v>
      </c>
      <c r="K378" s="7" t="str">
        <f t="shared" si="211"/>
        <v xml:space="preserve">124.8          </v>
      </c>
      <c r="L378" s="7" t="str">
        <f t="shared" si="212"/>
        <v xml:space="preserve">69.6          </v>
      </c>
      <c r="M378" s="7" t="str">
        <f t="shared" si="213"/>
        <v xml:space="preserve">29          </v>
      </c>
      <c r="N378" s="7" t="str">
        <f t="shared" si="214"/>
        <v xml:space="preserve">3.787          </v>
      </c>
      <c r="O378" s="7" t="str">
        <f t="shared" si="215"/>
        <v xml:space="preserve">2.195          </v>
      </c>
      <c r="P378" s="7" t="str">
        <f t="shared" si="216"/>
        <v xml:space="preserve">2.873          </v>
      </c>
      <c r="Q378" s="7" t="str">
        <f t="shared" si="217"/>
        <v xml:space="preserve">1.4032          </v>
      </c>
      <c r="R378" s="7" t="str">
        <f t="shared" si="218"/>
        <v xml:space="preserve">20010          </v>
      </c>
      <c r="S378" s="7" t="str">
        <f t="shared" si="219"/>
        <v xml:space="preserve">24960          </v>
      </c>
      <c r="T378" s="7" t="str">
        <f t="shared" si="220"/>
        <v xml:space="preserve">27840          </v>
      </c>
      <c r="U378" s="7" t="str">
        <f t="shared" si="221"/>
        <v xml:space="preserve">31900          </v>
      </c>
      <c r="V378" s="7" t="str">
        <f t="shared" si="222"/>
        <v xml:space="preserve">20210          </v>
      </c>
      <c r="W378" s="7" t="str">
        <f t="shared" si="223"/>
        <v xml:space="preserve">25360          </v>
      </c>
      <c r="X378" s="7" t="str">
        <f t="shared" si="224"/>
        <v xml:space="preserve">28840          </v>
      </c>
      <c r="Y378" s="7" t="str">
        <f t="shared" si="225"/>
        <v xml:space="preserve">34400          </v>
      </c>
      <c r="Z378" s="7" t="str">
        <f t="shared" si="226"/>
        <v xml:space="preserve">77.4          </v>
      </c>
      <c r="AA378" s="7" t="str">
        <f t="shared" si="227"/>
        <v xml:space="preserve">31          </v>
      </c>
      <c r="AB378" s="7" t="str">
        <f t="shared" si="228"/>
        <v xml:space="preserve">100.6          </v>
      </c>
      <c r="AC378" s="7" t="str">
        <f t="shared" si="229"/>
        <v xml:space="preserve">48.4          </v>
      </c>
      <c r="AD378" s="7" t="str">
        <f t="shared" si="230"/>
        <v xml:space="preserve">1276          </v>
      </c>
      <c r="AE378" s="7" t="str">
        <f t="shared" si="231"/>
        <v xml:space="preserve">589          </v>
      </c>
      <c r="AF378" s="7" t="str">
        <f t="shared" si="232"/>
        <v xml:space="preserve">1160          </v>
      </c>
      <c r="AG378" s="7" t="str">
        <f t="shared" si="233"/>
        <v xml:space="preserve">232          </v>
      </c>
      <c r="AH378" s="7" t="str">
        <f t="shared" si="234"/>
        <v xml:space="preserve">126          </v>
      </c>
      <c r="AI378" s="7" t="str">
        <f t="shared" si="235"/>
        <v xml:space="preserve">126.6          </v>
      </c>
      <c r="AJ378" s="7" t="str">
        <f t="shared" si="236"/>
        <v xml:space="preserve">99.6          </v>
      </c>
      <c r="AK378" s="7" t="str">
        <f t="shared" si="237"/>
        <v xml:space="preserve">37.1          </v>
      </c>
      <c r="AL378" s="7" t="str">
        <f t="shared" si="238"/>
        <v xml:space="preserve">3828          </v>
      </c>
      <c r="AM378" s="7" t="str">
        <f t="shared" si="239"/>
        <v xml:space="preserve">1788          </v>
      </c>
      <c r="AN378" s="7" t="str">
        <f t="shared" si="240"/>
        <v xml:space="preserve">812          </v>
      </c>
      <c r="AO378" s="7" t="str">
        <f t="shared" si="241"/>
        <v xml:space="preserve">174          </v>
      </c>
    </row>
    <row r="379" spans="2:41" x14ac:dyDescent="0.25">
      <c r="B379" s="7" t="str">
        <f t="shared" si="202"/>
        <v xml:space="preserve">14462          </v>
      </c>
      <c r="C379" s="7" t="str">
        <f t="shared" si="203"/>
        <v xml:space="preserve">7754          </v>
      </c>
      <c r="D379" s="7" t="str">
        <f t="shared" si="204"/>
        <v xml:space="preserve">10006          </v>
      </c>
      <c r="E379" s="7" t="str">
        <f t="shared" si="205"/>
        <v xml:space="preserve">5547          </v>
      </c>
      <c r="F379" s="7" t="str">
        <f t="shared" si="206"/>
        <v xml:space="preserve">0          </v>
      </c>
      <c r="G379" s="7" t="str">
        <f t="shared" si="207"/>
        <v xml:space="preserve">0          </v>
      </c>
      <c r="H379" s="7" t="str">
        <f t="shared" si="208"/>
        <v xml:space="preserve">0          </v>
      </c>
      <c r="I379" s="7" t="str">
        <f t="shared" si="209"/>
        <v xml:space="preserve">0          </v>
      </c>
      <c r="J379" s="7" t="str">
        <f t="shared" si="210"/>
        <v xml:space="preserve">135.7          </v>
      </c>
      <c r="K379" s="7" t="str">
        <f t="shared" si="211"/>
        <v xml:space="preserve">126.9          </v>
      </c>
      <c r="L379" s="7" t="str">
        <f t="shared" si="212"/>
        <v xml:space="preserve">70.8          </v>
      </c>
      <c r="M379" s="7" t="str">
        <f t="shared" si="213"/>
        <v xml:space="preserve">29.5          </v>
      </c>
      <c r="N379" s="7" t="str">
        <f t="shared" si="214"/>
        <v xml:space="preserve">3.845          </v>
      </c>
      <c r="O379" s="7" t="str">
        <f t="shared" si="215"/>
        <v xml:space="preserve">2.22          </v>
      </c>
      <c r="P379" s="7" t="str">
        <f t="shared" si="216"/>
        <v xml:space="preserve">2.912          </v>
      </c>
      <c r="Q379" s="7" t="str">
        <f t="shared" si="217"/>
        <v xml:space="preserve">1.4116          </v>
      </c>
      <c r="R379" s="7" t="str">
        <f t="shared" si="218"/>
        <v xml:space="preserve">20355          </v>
      </c>
      <c r="S379" s="7" t="str">
        <f t="shared" si="219"/>
        <v xml:space="preserve">25380          </v>
      </c>
      <c r="T379" s="7" t="str">
        <f t="shared" si="220"/>
        <v xml:space="preserve">28320          </v>
      </c>
      <c r="U379" s="7" t="str">
        <f t="shared" si="221"/>
        <v xml:space="preserve">32450          </v>
      </c>
      <c r="V379" s="7" t="str">
        <f t="shared" si="222"/>
        <v xml:space="preserve">20555          </v>
      </c>
      <c r="W379" s="7" t="str">
        <f t="shared" si="223"/>
        <v xml:space="preserve">25780          </v>
      </c>
      <c r="X379" s="7" t="str">
        <f t="shared" si="224"/>
        <v xml:space="preserve">29320          </v>
      </c>
      <c r="Y379" s="7" t="str">
        <f t="shared" si="225"/>
        <v xml:space="preserve">34950          </v>
      </c>
      <c r="Z379" s="7" t="str">
        <f t="shared" si="226"/>
        <v xml:space="preserve">78.7          </v>
      </c>
      <c r="AA379" s="7" t="str">
        <f t="shared" si="227"/>
        <v xml:space="preserve">31.5          </v>
      </c>
      <c r="AB379" s="7" t="str">
        <f t="shared" si="228"/>
        <v xml:space="preserve">102.3          </v>
      </c>
      <c r="AC379" s="7" t="str">
        <f t="shared" si="229"/>
        <v xml:space="preserve">49.2          </v>
      </c>
      <c r="AD379" s="7" t="str">
        <f t="shared" si="230"/>
        <v xml:space="preserve">1298          </v>
      </c>
      <c r="AE379" s="7" t="str">
        <f t="shared" si="231"/>
        <v xml:space="preserve">599          </v>
      </c>
      <c r="AF379" s="7" t="str">
        <f t="shared" si="232"/>
        <v xml:space="preserve">1180          </v>
      </c>
      <c r="AG379" s="7" t="str">
        <f t="shared" si="233"/>
        <v xml:space="preserve">236          </v>
      </c>
      <c r="AH379" s="7" t="str">
        <f t="shared" si="234"/>
        <v xml:space="preserve">127.8          </v>
      </c>
      <c r="AI379" s="7" t="str">
        <f t="shared" si="235"/>
        <v xml:space="preserve">128.8          </v>
      </c>
      <c r="AJ379" s="7" t="str">
        <f t="shared" si="236"/>
        <v xml:space="preserve">101.3          </v>
      </c>
      <c r="AK379" s="7" t="str">
        <f t="shared" si="237"/>
        <v xml:space="preserve">37.7          </v>
      </c>
      <c r="AL379" s="7" t="str">
        <f t="shared" si="238"/>
        <v xml:space="preserve">3894          </v>
      </c>
      <c r="AM379" s="7" t="str">
        <f t="shared" si="239"/>
        <v xml:space="preserve">1819          </v>
      </c>
      <c r="AN379" s="7" t="str">
        <f t="shared" si="240"/>
        <v xml:space="preserve">826          </v>
      </c>
      <c r="AO379" s="7" t="str">
        <f t="shared" si="241"/>
        <v xml:space="preserve">177          </v>
      </c>
    </row>
    <row r="380" spans="2:41" x14ac:dyDescent="0.25">
      <c r="B380" s="7" t="str">
        <f t="shared" si="202"/>
        <v xml:space="preserve">14680          </v>
      </c>
      <c r="C380" s="7" t="str">
        <f t="shared" si="203"/>
        <v xml:space="preserve">7841          </v>
      </c>
      <c r="D380" s="7" t="str">
        <f t="shared" si="204"/>
        <v xml:space="preserve">10140          </v>
      </c>
      <c r="E380" s="7" t="str">
        <f t="shared" si="205"/>
        <v xml:space="preserve">5580          </v>
      </c>
      <c r="F380" s="7" t="str">
        <f t="shared" si="206"/>
        <v xml:space="preserve">0          </v>
      </c>
      <c r="G380" s="7" t="str">
        <f t="shared" si="207"/>
        <v xml:space="preserve">0          </v>
      </c>
      <c r="H380" s="7" t="str">
        <f t="shared" si="208"/>
        <v xml:space="preserve">0          </v>
      </c>
      <c r="I380" s="7" t="str">
        <f t="shared" si="209"/>
        <v xml:space="preserve">0          </v>
      </c>
      <c r="J380" s="7" t="str">
        <f t="shared" si="210"/>
        <v xml:space="preserve">138          </v>
      </c>
      <c r="K380" s="7" t="str">
        <f t="shared" si="211"/>
        <v xml:space="preserve">129          </v>
      </c>
      <c r="L380" s="7" t="str">
        <f t="shared" si="212"/>
        <v xml:space="preserve">72          </v>
      </c>
      <c r="M380" s="7" t="str">
        <f t="shared" si="213"/>
        <v xml:space="preserve">30          </v>
      </c>
      <c r="N380" s="7" t="str">
        <f t="shared" si="214"/>
        <v xml:space="preserve">3.903          </v>
      </c>
      <c r="O380" s="7" t="str">
        <f t="shared" si="215"/>
        <v xml:space="preserve">2.245          </v>
      </c>
      <c r="P380" s="7" t="str">
        <f t="shared" si="216"/>
        <v xml:space="preserve">2.951          </v>
      </c>
      <c r="Q380" s="7" t="str">
        <f t="shared" si="217"/>
        <v xml:space="preserve">1.42          </v>
      </c>
      <c r="R380" s="7" t="str">
        <f t="shared" si="218"/>
        <v xml:space="preserve">20700          </v>
      </c>
      <c r="S380" s="7" t="str">
        <f t="shared" si="219"/>
        <v xml:space="preserve">25800          </v>
      </c>
      <c r="T380" s="7" t="str">
        <f t="shared" si="220"/>
        <v xml:space="preserve">28800          </v>
      </c>
      <c r="U380" s="7" t="str">
        <f t="shared" si="221"/>
        <v xml:space="preserve">33000          </v>
      </c>
      <c r="V380" s="7" t="str">
        <f t="shared" si="222"/>
        <v xml:space="preserve">20900          </v>
      </c>
      <c r="W380" s="7" t="str">
        <f t="shared" si="223"/>
        <v xml:space="preserve">26200          </v>
      </c>
      <c r="X380" s="7" t="str">
        <f t="shared" si="224"/>
        <v xml:space="preserve">29800          </v>
      </c>
      <c r="Y380" s="7" t="str">
        <f t="shared" si="225"/>
        <v xml:space="preserve">35500          </v>
      </c>
      <c r="Z380" s="7" t="str">
        <f t="shared" si="226"/>
        <v xml:space="preserve">80          </v>
      </c>
      <c r="AA380" s="7" t="str">
        <f t="shared" si="227"/>
        <v xml:space="preserve">32          </v>
      </c>
      <c r="AB380" s="7" t="str">
        <f t="shared" si="228"/>
        <v xml:space="preserve">104          </v>
      </c>
      <c r="AC380" s="7" t="str">
        <f t="shared" si="229"/>
        <v xml:space="preserve">50          </v>
      </c>
      <c r="AD380" s="7" t="str">
        <f t="shared" si="230"/>
        <v xml:space="preserve">1320          </v>
      </c>
      <c r="AE380" s="7" t="str">
        <f t="shared" si="231"/>
        <v xml:space="preserve">609          </v>
      </c>
      <c r="AF380" s="7" t="str">
        <f t="shared" si="232"/>
        <v xml:space="preserve">1200          </v>
      </c>
      <c r="AG380" s="7" t="str">
        <f t="shared" si="233"/>
        <v xml:space="preserve">240          </v>
      </c>
      <c r="AH380" s="7" t="str">
        <f t="shared" si="234"/>
        <v xml:space="preserve">129.6          </v>
      </c>
      <c r="AI380" s="7" t="str">
        <f t="shared" si="235"/>
        <v xml:space="preserve">131          </v>
      </c>
      <c r="AJ380" s="7" t="str">
        <f t="shared" si="236"/>
        <v xml:space="preserve">103          </v>
      </c>
      <c r="AK380" s="7" t="str">
        <f t="shared" si="237"/>
        <v xml:space="preserve">38.3          </v>
      </c>
      <c r="AL380" s="7" t="str">
        <f t="shared" si="238"/>
        <v xml:space="preserve">3960          </v>
      </c>
      <c r="AM380" s="7" t="str">
        <f t="shared" si="239"/>
        <v xml:space="preserve">1850          </v>
      </c>
      <c r="AN380" s="7" t="str">
        <f t="shared" si="240"/>
        <v xml:space="preserve">840          </v>
      </c>
      <c r="AO380" s="7" t="str">
        <f t="shared" si="241"/>
        <v xml:space="preserve">180          </v>
      </c>
    </row>
    <row r="381" spans="2:41" x14ac:dyDescent="0.25">
      <c r="B381" s="7" t="str">
        <f t="shared" si="202"/>
        <v xml:space="preserve">14898          </v>
      </c>
      <c r="C381" s="7" t="str">
        <f t="shared" si="203"/>
        <v xml:space="preserve">7928          </v>
      </c>
      <c r="D381" s="7" t="str">
        <f t="shared" si="204"/>
        <v xml:space="preserve">10274          </v>
      </c>
      <c r="E381" s="7" t="str">
        <f t="shared" si="205"/>
        <v xml:space="preserve">5613          </v>
      </c>
      <c r="F381" s="7" t="str">
        <f t="shared" si="206"/>
        <v xml:space="preserve">0          </v>
      </c>
      <c r="G381" s="7" t="str">
        <f t="shared" si="207"/>
        <v xml:space="preserve">0          </v>
      </c>
      <c r="H381" s="7" t="str">
        <f t="shared" si="208"/>
        <v xml:space="preserve">0          </v>
      </c>
      <c r="I381" s="7" t="str">
        <f t="shared" si="209"/>
        <v xml:space="preserve">0          </v>
      </c>
      <c r="J381" s="7" t="str">
        <f t="shared" si="210"/>
        <v xml:space="preserve">140.3          </v>
      </c>
      <c r="K381" s="7" t="str">
        <f t="shared" si="211"/>
        <v xml:space="preserve">131.1          </v>
      </c>
      <c r="L381" s="7" t="str">
        <f t="shared" si="212"/>
        <v xml:space="preserve">73.2          </v>
      </c>
      <c r="M381" s="7" t="str">
        <f t="shared" si="213"/>
        <v xml:space="preserve">30.5          </v>
      </c>
      <c r="N381" s="7" t="str">
        <f t="shared" si="214"/>
        <v xml:space="preserve">3.961          </v>
      </c>
      <c r="O381" s="7" t="str">
        <f t="shared" si="215"/>
        <v xml:space="preserve">2.27          </v>
      </c>
      <c r="P381" s="7" t="str">
        <f t="shared" si="216"/>
        <v xml:space="preserve">2.99          </v>
      </c>
      <c r="Q381" s="7" t="str">
        <f t="shared" si="217"/>
        <v xml:space="preserve">1.4284          </v>
      </c>
      <c r="R381" s="7" t="str">
        <f t="shared" si="218"/>
        <v xml:space="preserve">21045          </v>
      </c>
      <c r="S381" s="7" t="str">
        <f t="shared" si="219"/>
        <v xml:space="preserve">26220          </v>
      </c>
      <c r="T381" s="7" t="str">
        <f t="shared" si="220"/>
        <v xml:space="preserve">29280          </v>
      </c>
      <c r="U381" s="7" t="str">
        <f t="shared" si="221"/>
        <v xml:space="preserve">33550          </v>
      </c>
      <c r="V381" s="7" t="str">
        <f t="shared" si="222"/>
        <v xml:space="preserve">21245          </v>
      </c>
      <c r="W381" s="7" t="str">
        <f t="shared" si="223"/>
        <v xml:space="preserve">26620          </v>
      </c>
      <c r="X381" s="7" t="str">
        <f t="shared" si="224"/>
        <v xml:space="preserve">30280          </v>
      </c>
      <c r="Y381" s="7" t="str">
        <f t="shared" si="225"/>
        <v xml:space="preserve">36050          </v>
      </c>
      <c r="Z381" s="7" t="str">
        <f t="shared" si="226"/>
        <v xml:space="preserve">81.3          </v>
      </c>
      <c r="AA381" s="7" t="str">
        <f t="shared" si="227"/>
        <v xml:space="preserve">32.5          </v>
      </c>
      <c r="AB381" s="7" t="str">
        <f t="shared" si="228"/>
        <v xml:space="preserve">105.7          </v>
      </c>
      <c r="AC381" s="7" t="str">
        <f t="shared" si="229"/>
        <v xml:space="preserve">50.8          </v>
      </c>
      <c r="AD381" s="7" t="str">
        <f t="shared" si="230"/>
        <v xml:space="preserve">1342          </v>
      </c>
      <c r="AE381" s="7" t="str">
        <f t="shared" si="231"/>
        <v xml:space="preserve">619          </v>
      </c>
      <c r="AF381" s="7" t="str">
        <f t="shared" si="232"/>
        <v xml:space="preserve">1220          </v>
      </c>
      <c r="AG381" s="7" t="str">
        <f t="shared" si="233"/>
        <v xml:space="preserve">244          </v>
      </c>
      <c r="AH381" s="7" t="str">
        <f t="shared" si="234"/>
        <v xml:space="preserve">131.4          </v>
      </c>
      <c r="AI381" s="7" t="str">
        <f t="shared" si="235"/>
        <v xml:space="preserve">133.2          </v>
      </c>
      <c r="AJ381" s="7" t="str">
        <f t="shared" si="236"/>
        <v xml:space="preserve">104.7          </v>
      </c>
      <c r="AK381" s="7" t="str">
        <f t="shared" si="237"/>
        <v xml:space="preserve">38.9          </v>
      </c>
      <c r="AL381" s="7" t="str">
        <f t="shared" si="238"/>
        <v xml:space="preserve">4026          </v>
      </c>
      <c r="AM381" s="7" t="str">
        <f t="shared" si="239"/>
        <v xml:space="preserve">1881          </v>
      </c>
      <c r="AN381" s="7" t="str">
        <f t="shared" si="240"/>
        <v xml:space="preserve">854          </v>
      </c>
      <c r="AO381" s="7" t="str">
        <f t="shared" si="241"/>
        <v xml:space="preserve">183          </v>
      </c>
    </row>
    <row r="382" spans="2:41" x14ac:dyDescent="0.25">
      <c r="B382" s="7" t="str">
        <f t="shared" si="202"/>
        <v xml:space="preserve">15116          </v>
      </c>
      <c r="C382" s="7" t="str">
        <f t="shared" si="203"/>
        <v xml:space="preserve">8015          </v>
      </c>
      <c r="D382" s="7" t="str">
        <f t="shared" si="204"/>
        <v xml:space="preserve">10408          </v>
      </c>
      <c r="E382" s="7" t="str">
        <f t="shared" si="205"/>
        <v xml:space="preserve">5646          </v>
      </c>
      <c r="F382" s="7" t="str">
        <f t="shared" si="206"/>
        <v xml:space="preserve">0          </v>
      </c>
      <c r="G382" s="7" t="str">
        <f t="shared" si="207"/>
        <v xml:space="preserve">0          </v>
      </c>
      <c r="H382" s="7" t="str">
        <f t="shared" si="208"/>
        <v xml:space="preserve">0          </v>
      </c>
      <c r="I382" s="7" t="str">
        <f t="shared" si="209"/>
        <v xml:space="preserve">0          </v>
      </c>
      <c r="J382" s="7" t="str">
        <f t="shared" si="210"/>
        <v xml:space="preserve">142.6          </v>
      </c>
      <c r="K382" s="7" t="str">
        <f t="shared" si="211"/>
        <v xml:space="preserve">133.2          </v>
      </c>
      <c r="L382" s="7" t="str">
        <f t="shared" si="212"/>
        <v xml:space="preserve">74.4          </v>
      </c>
      <c r="M382" s="7" t="str">
        <f t="shared" si="213"/>
        <v xml:space="preserve">31          </v>
      </c>
      <c r="N382" s="7" t="str">
        <f t="shared" si="214"/>
        <v xml:space="preserve">4.019          </v>
      </c>
      <c r="O382" s="7" t="str">
        <f t="shared" si="215"/>
        <v xml:space="preserve">2.295          </v>
      </c>
      <c r="P382" s="7" t="str">
        <f t="shared" si="216"/>
        <v xml:space="preserve">3.029          </v>
      </c>
      <c r="Q382" s="7" t="str">
        <f t="shared" si="217"/>
        <v xml:space="preserve">1.4368          </v>
      </c>
      <c r="R382" s="7" t="str">
        <f t="shared" si="218"/>
        <v xml:space="preserve">21390          </v>
      </c>
      <c r="S382" s="7" t="str">
        <f t="shared" si="219"/>
        <v xml:space="preserve">26640          </v>
      </c>
      <c r="T382" s="7" t="str">
        <f t="shared" si="220"/>
        <v xml:space="preserve">29760          </v>
      </c>
      <c r="U382" s="7" t="str">
        <f t="shared" si="221"/>
        <v xml:space="preserve">34100          </v>
      </c>
      <c r="V382" s="7" t="str">
        <f t="shared" si="222"/>
        <v xml:space="preserve">21590          </v>
      </c>
      <c r="W382" s="7" t="str">
        <f t="shared" si="223"/>
        <v xml:space="preserve">27040          </v>
      </c>
      <c r="X382" s="7" t="str">
        <f t="shared" si="224"/>
        <v xml:space="preserve">30760          </v>
      </c>
      <c r="Y382" s="7" t="str">
        <f t="shared" si="225"/>
        <v xml:space="preserve">36600          </v>
      </c>
      <c r="Z382" s="7" t="str">
        <f t="shared" si="226"/>
        <v xml:space="preserve">82.6          </v>
      </c>
      <c r="AA382" s="7" t="str">
        <f t="shared" si="227"/>
        <v xml:space="preserve">33          </v>
      </c>
      <c r="AB382" s="7" t="str">
        <f t="shared" si="228"/>
        <v xml:space="preserve">107.4          </v>
      </c>
      <c r="AC382" s="7" t="str">
        <f t="shared" si="229"/>
        <v xml:space="preserve">51.6          </v>
      </c>
      <c r="AD382" s="7" t="str">
        <f t="shared" si="230"/>
        <v xml:space="preserve">1364          </v>
      </c>
      <c r="AE382" s="7" t="str">
        <f t="shared" si="231"/>
        <v xml:space="preserve">629          </v>
      </c>
      <c r="AF382" s="7" t="str">
        <f t="shared" si="232"/>
        <v xml:space="preserve">1240          </v>
      </c>
      <c r="AG382" s="7" t="str">
        <f t="shared" si="233"/>
        <v xml:space="preserve">248          </v>
      </c>
      <c r="AH382" s="7" t="str">
        <f t="shared" si="234"/>
        <v xml:space="preserve">133.2          </v>
      </c>
      <c r="AI382" s="7" t="str">
        <f t="shared" si="235"/>
        <v xml:space="preserve">135.4          </v>
      </c>
      <c r="AJ382" s="7" t="str">
        <f t="shared" si="236"/>
        <v xml:space="preserve">106.4          </v>
      </c>
      <c r="AK382" s="7" t="str">
        <f t="shared" si="237"/>
        <v xml:space="preserve">39.5          </v>
      </c>
      <c r="AL382" s="7" t="str">
        <f t="shared" si="238"/>
        <v xml:space="preserve">4092          </v>
      </c>
      <c r="AM382" s="7" t="str">
        <f t="shared" si="239"/>
        <v xml:space="preserve">1912          </v>
      </c>
      <c r="AN382" s="7" t="str">
        <f t="shared" si="240"/>
        <v xml:space="preserve">868          </v>
      </c>
      <c r="AO382" s="7" t="str">
        <f t="shared" si="241"/>
        <v xml:space="preserve">186          </v>
      </c>
    </row>
    <row r="383" spans="2:41" x14ac:dyDescent="0.25">
      <c r="B383" s="7" t="str">
        <f t="shared" si="202"/>
        <v xml:space="preserve">15334          </v>
      </c>
      <c r="C383" s="7" t="str">
        <f t="shared" si="203"/>
        <v xml:space="preserve">8102          </v>
      </c>
      <c r="D383" s="7" t="str">
        <f t="shared" si="204"/>
        <v xml:space="preserve">10542          </v>
      </c>
      <c r="E383" s="7" t="str">
        <f t="shared" si="205"/>
        <v xml:space="preserve">5679          </v>
      </c>
      <c r="F383" s="7" t="str">
        <f t="shared" si="206"/>
        <v xml:space="preserve">0          </v>
      </c>
      <c r="G383" s="7" t="str">
        <f t="shared" si="207"/>
        <v xml:space="preserve">0          </v>
      </c>
      <c r="H383" s="7" t="str">
        <f t="shared" si="208"/>
        <v xml:space="preserve">0          </v>
      </c>
      <c r="I383" s="7" t="str">
        <f t="shared" si="209"/>
        <v xml:space="preserve">0          </v>
      </c>
      <c r="J383" s="7" t="str">
        <f t="shared" si="210"/>
        <v xml:space="preserve">144.9          </v>
      </c>
      <c r="K383" s="7" t="str">
        <f t="shared" si="211"/>
        <v xml:space="preserve">135.3          </v>
      </c>
      <c r="L383" s="7" t="str">
        <f t="shared" si="212"/>
        <v xml:space="preserve">75.6          </v>
      </c>
      <c r="M383" s="7" t="str">
        <f t="shared" si="213"/>
        <v xml:space="preserve">31.5          </v>
      </c>
      <c r="N383" s="7" t="str">
        <f t="shared" si="214"/>
        <v xml:space="preserve">4.077          </v>
      </c>
      <c r="O383" s="7" t="str">
        <f t="shared" si="215"/>
        <v xml:space="preserve">2.32          </v>
      </c>
      <c r="P383" s="7" t="str">
        <f t="shared" si="216"/>
        <v xml:space="preserve">3.068          </v>
      </c>
      <c r="Q383" s="7" t="str">
        <f t="shared" si="217"/>
        <v xml:space="preserve">1.4452          </v>
      </c>
      <c r="R383" s="7" t="str">
        <f t="shared" si="218"/>
        <v xml:space="preserve">21735          </v>
      </c>
      <c r="S383" s="7" t="str">
        <f t="shared" si="219"/>
        <v xml:space="preserve">27060          </v>
      </c>
      <c r="T383" s="7" t="str">
        <f t="shared" si="220"/>
        <v xml:space="preserve">30240          </v>
      </c>
      <c r="U383" s="7" t="str">
        <f t="shared" si="221"/>
        <v xml:space="preserve">34650          </v>
      </c>
      <c r="V383" s="7" t="str">
        <f t="shared" si="222"/>
        <v xml:space="preserve">21935          </v>
      </c>
      <c r="W383" s="7" t="str">
        <f t="shared" si="223"/>
        <v xml:space="preserve">27460          </v>
      </c>
      <c r="X383" s="7" t="str">
        <f t="shared" si="224"/>
        <v xml:space="preserve">31240          </v>
      </c>
      <c r="Y383" s="7" t="str">
        <f t="shared" si="225"/>
        <v xml:space="preserve">37150          </v>
      </c>
      <c r="Z383" s="7" t="str">
        <f t="shared" si="226"/>
        <v xml:space="preserve">83.9          </v>
      </c>
      <c r="AA383" s="7" t="str">
        <f t="shared" si="227"/>
        <v xml:space="preserve">33.5          </v>
      </c>
      <c r="AB383" s="7" t="str">
        <f t="shared" si="228"/>
        <v xml:space="preserve">109.1          </v>
      </c>
      <c r="AC383" s="7" t="str">
        <f t="shared" si="229"/>
        <v xml:space="preserve">52.4          </v>
      </c>
      <c r="AD383" s="7" t="str">
        <f t="shared" si="230"/>
        <v xml:space="preserve">1386          </v>
      </c>
      <c r="AE383" s="7" t="str">
        <f t="shared" si="231"/>
        <v xml:space="preserve">639          </v>
      </c>
      <c r="AF383" s="7" t="str">
        <f t="shared" si="232"/>
        <v xml:space="preserve">1260          </v>
      </c>
      <c r="AG383" s="7" t="str">
        <f t="shared" si="233"/>
        <v xml:space="preserve">252          </v>
      </c>
      <c r="AH383" s="7" t="str">
        <f t="shared" si="234"/>
        <v xml:space="preserve">135          </v>
      </c>
      <c r="AI383" s="7" t="str">
        <f t="shared" si="235"/>
        <v xml:space="preserve">137.6          </v>
      </c>
      <c r="AJ383" s="7" t="str">
        <f t="shared" si="236"/>
        <v xml:space="preserve">108.1          </v>
      </c>
      <c r="AK383" s="7" t="str">
        <f t="shared" si="237"/>
        <v xml:space="preserve">40.1          </v>
      </c>
      <c r="AL383" s="7" t="str">
        <f t="shared" si="238"/>
        <v xml:space="preserve">4158          </v>
      </c>
      <c r="AM383" s="7" t="str">
        <f t="shared" si="239"/>
        <v xml:space="preserve">1943          </v>
      </c>
      <c r="AN383" s="7" t="str">
        <f t="shared" si="240"/>
        <v xml:space="preserve">882          </v>
      </c>
      <c r="AO383" s="7" t="str">
        <f t="shared" si="241"/>
        <v xml:space="preserve">189          </v>
      </c>
    </row>
    <row r="384" spans="2:41" x14ac:dyDescent="0.25">
      <c r="B384" s="7" t="str">
        <f t="shared" ref="B384:B415" si="242">IF($B$2, B76, B75 / $B$8 &amp; REPT( " ", $B$5 ))</f>
        <v xml:space="preserve">15552          </v>
      </c>
      <c r="C384" s="7" t="str">
        <f t="shared" ref="C384:C415" si="243">IF($C$2, C76, C75 / $C$8 &amp; REPT( " ", $C$5 ))</f>
        <v xml:space="preserve">8189          </v>
      </c>
      <c r="D384" s="7" t="str">
        <f t="shared" ref="D384:D415" si="244">IF($D$2, D76, D75 / $D$8 &amp; REPT( " ", $D$5 ))</f>
        <v xml:space="preserve">10676          </v>
      </c>
      <c r="E384" s="7" t="str">
        <f t="shared" ref="E384:E415" si="245">IF($E$2, E76, E75 / $E$8 &amp; REPT( " ", $E$5 ))</f>
        <v xml:space="preserve">5712          </v>
      </c>
      <c r="F384" s="7" t="str">
        <f t="shared" ref="F384:F415" si="246">IF($F$2, F76, F75 / $F$8 &amp; REPT( " ", $F$5 ))</f>
        <v xml:space="preserve">0          </v>
      </c>
      <c r="G384" s="7" t="str">
        <f t="shared" ref="G384:G415" si="247">IF($G$2, G76, G75 / $G$8 &amp; REPT( " ", $G$5 ))</f>
        <v xml:space="preserve">0          </v>
      </c>
      <c r="H384" s="7" t="str">
        <f t="shared" ref="H384:H415" si="248">IF($H$2, H76, H75 / $H$8 &amp; REPT( " ", $H$5 ))</f>
        <v xml:space="preserve">0          </v>
      </c>
      <c r="I384" s="7" t="str">
        <f t="shared" ref="I384:I415" si="249">IF($I$2, I76, I75 / $I$8 &amp; REPT( " ", $I$5 ))</f>
        <v xml:space="preserve">0          </v>
      </c>
      <c r="J384" s="7" t="str">
        <f t="shared" ref="J384:J415" si="250">IF($J$2, J76, J75 / $J$8 &amp; REPT( " ", $J$5 ))</f>
        <v xml:space="preserve">147.2          </v>
      </c>
      <c r="K384" s="7" t="str">
        <f t="shared" ref="K384:K415" si="251">IF($K$2, K76, K75 / $K$8 &amp; REPT( " ", $K$5 ))</f>
        <v xml:space="preserve">137.4          </v>
      </c>
      <c r="L384" s="7" t="str">
        <f t="shared" ref="L384:L415" si="252">IF($L$2, L76, L75 / $L$8 &amp; REPT( " ", $L$5 ))</f>
        <v xml:space="preserve">76.8          </v>
      </c>
      <c r="M384" s="7" t="str">
        <f t="shared" ref="M384:M415" si="253">IF($M$2, M76, M75 / $M$8 &amp; REPT( " ", $M$5 ))</f>
        <v xml:space="preserve">32          </v>
      </c>
      <c r="N384" s="7" t="str">
        <f t="shared" ref="N384:N415" si="254">IF($N$2, N76, N75 / $N$8 &amp; REPT( " ", $N$5 ))</f>
        <v xml:space="preserve">4.135          </v>
      </c>
      <c r="O384" s="7" t="str">
        <f t="shared" ref="O384:O415" si="255">IF($O$2, O76, O75 / $O$8 &amp; REPT( " ", $O$5 ))</f>
        <v xml:space="preserve">2.345          </v>
      </c>
      <c r="P384" s="7" t="str">
        <f t="shared" ref="P384:P415" si="256">IF($P$2, P76, P75 / $P$8 &amp; REPT( " ", $P$5 ))</f>
        <v xml:space="preserve">3.107          </v>
      </c>
      <c r="Q384" s="7" t="str">
        <f t="shared" ref="Q384:Q415" si="257">IF($Q$2, Q76, Q75 / $Q$8 &amp; REPT( " ", $Q$5 ))</f>
        <v xml:space="preserve">1.4536          </v>
      </c>
      <c r="R384" s="7" t="str">
        <f t="shared" ref="R384:R415" si="258">IF($R$2, R76, R75 / $R$8 &amp; REPT( " ", $R$5 ))</f>
        <v xml:space="preserve">22080          </v>
      </c>
      <c r="S384" s="7" t="str">
        <f t="shared" ref="S384:S415" si="259">IF($S$2, S76, S75 / $S$8 &amp; REPT( " ", $S$5 ))</f>
        <v xml:space="preserve">27480          </v>
      </c>
      <c r="T384" s="7" t="str">
        <f t="shared" ref="T384:T415" si="260">IF($T$2, T76, T75 / $T$8 &amp; REPT( " ", $T$5 ))</f>
        <v xml:space="preserve">30720          </v>
      </c>
      <c r="U384" s="7" t="str">
        <f t="shared" ref="U384:U415" si="261">IF($U$2, U76, U75 / $U$8 &amp; REPT( " ", $U$5 ))</f>
        <v xml:space="preserve">35200          </v>
      </c>
      <c r="V384" s="7" t="str">
        <f t="shared" ref="V384:V415" si="262">IF($V$2, V76, V75 / $V$8 &amp; REPT( " ", $V$5 ))</f>
        <v xml:space="preserve">22280          </v>
      </c>
      <c r="W384" s="7" t="str">
        <f t="shared" ref="W384:W415" si="263">IF($W$2, W76, W75 / $W$8 &amp; REPT( " ", $W$5 ))</f>
        <v xml:space="preserve">27880          </v>
      </c>
      <c r="X384" s="7" t="str">
        <f t="shared" ref="X384:X415" si="264">IF($X$2, X76, X75 / $X$8 &amp; REPT( " ", $X$5 ))</f>
        <v xml:space="preserve">31720          </v>
      </c>
      <c r="Y384" s="7" t="str">
        <f t="shared" ref="Y384:Y415" si="265">IF($Y$2, Y76, Y75 / $Y$8 &amp; REPT( " ", $Y$5 ))</f>
        <v xml:space="preserve">37700          </v>
      </c>
      <c r="Z384" s="7" t="str">
        <f t="shared" ref="Z384:Z415" si="266">IF($Z$2, Z76, Z75 / $Z$8 &amp; REPT( " ", $Z$5 ))</f>
        <v xml:space="preserve">85.2          </v>
      </c>
      <c r="AA384" s="7" t="str">
        <f t="shared" ref="AA384:AA415" si="267">IF($AA$2, AA76, AA75 / $AA$8 &amp; REPT( " ", $AA$5 ))</f>
        <v xml:space="preserve">34          </v>
      </c>
      <c r="AB384" s="7" t="str">
        <f t="shared" ref="AB384:AB415" si="268">IF($AB$2, AB76, AB75 / $AB$8 &amp; REPT( " ", $AB$5 ))</f>
        <v xml:space="preserve">110.8          </v>
      </c>
      <c r="AC384" s="7" t="str">
        <f t="shared" ref="AC384:AC415" si="269">IF($AC$2, AC76, AC75 / $AC$8 &amp; REPT( " ", $AC$5 ))</f>
        <v xml:space="preserve">53.2          </v>
      </c>
      <c r="AD384" s="7" t="str">
        <f t="shared" ref="AD384:AD415" si="270">IF($AD$2, AD76, AD75 / $AD$8 &amp; REPT( " ", $AD$5 ))</f>
        <v xml:space="preserve">1408          </v>
      </c>
      <c r="AE384" s="7" t="str">
        <f t="shared" ref="AE384:AE415" si="271">IF($AE$2, AE76, AE75 / $AE$8 &amp; REPT( " ", $AE$5 ))</f>
        <v xml:space="preserve">649          </v>
      </c>
      <c r="AF384" s="7" t="str">
        <f t="shared" ref="AF384:AF415" si="272">IF($AF$2, AF76, AF75 / $AF$8 &amp; REPT( " ", $AF$5 ))</f>
        <v xml:space="preserve">1280          </v>
      </c>
      <c r="AG384" s="7" t="str">
        <f t="shared" ref="AG384:AG415" si="273">IF($AG$2, AG76, AG75 / $AG$8 &amp; REPT( " ", $AG$5 ))</f>
        <v xml:space="preserve">256          </v>
      </c>
      <c r="AH384" s="7" t="str">
        <f t="shared" ref="AH384:AH415" si="274">IF($AH$2, AH76, AH75 / $AH$8 &amp; REPT( " ", $AH$5 ))</f>
        <v xml:space="preserve">136.8          </v>
      </c>
      <c r="AI384" s="7" t="str">
        <f t="shared" ref="AI384:AI415" si="275">IF($AI$2, AI76, AI75 / $AI$8 &amp; REPT( " ", $AI$5 ))</f>
        <v xml:space="preserve">139.8          </v>
      </c>
      <c r="AJ384" s="7" t="str">
        <f t="shared" ref="AJ384:AJ415" si="276">IF($AJ$2, AJ76, AJ75 / $AJ$8 &amp; REPT( " ", $AJ$5 ))</f>
        <v xml:space="preserve">109.8          </v>
      </c>
      <c r="AK384" s="7" t="str">
        <f t="shared" ref="AK384:AK415" si="277">IF($AK$2, AK76, AK75 / $AK$8 &amp; REPT( " ", $AK$5 ))</f>
        <v xml:space="preserve">40.7          </v>
      </c>
      <c r="AL384" s="7" t="str">
        <f t="shared" ref="AL384:AL415" si="278">IF($AL$2, AL76, AL75 / $AL$8 &amp; REPT( " ", $AL$5 ))</f>
        <v xml:space="preserve">4224          </v>
      </c>
      <c r="AM384" s="7" t="str">
        <f t="shared" ref="AM384:AM415" si="279">IF($AM$2, AM76, AM75 / $AM$8 &amp; REPT( " ", $AM$5 ))</f>
        <v xml:space="preserve">1974          </v>
      </c>
      <c r="AN384" s="7" t="str">
        <f t="shared" ref="AN384:AN415" si="280">IF($AN$2, AN76, AN75 / $AN$8 &amp; REPT( " ", $AN$5 ))</f>
        <v xml:space="preserve">896          </v>
      </c>
      <c r="AO384" s="7" t="str">
        <f t="shared" ref="AO384:AO415" si="281">IF($AO$2, AO76, AO75 / $AO$8 &amp; REPT( " ", $AO$5 ))</f>
        <v xml:space="preserve">192          </v>
      </c>
    </row>
    <row r="385" spans="2:41" x14ac:dyDescent="0.25">
      <c r="B385" s="7" t="str">
        <f t="shared" si="242"/>
        <v xml:space="preserve">15770          </v>
      </c>
      <c r="C385" s="7" t="str">
        <f t="shared" si="243"/>
        <v xml:space="preserve">8276          </v>
      </c>
      <c r="D385" s="7" t="str">
        <f t="shared" si="244"/>
        <v xml:space="preserve">10810          </v>
      </c>
      <c r="E385" s="7" t="str">
        <f t="shared" si="245"/>
        <v xml:space="preserve">5745          </v>
      </c>
      <c r="F385" s="7" t="str">
        <f t="shared" si="246"/>
        <v xml:space="preserve">0          </v>
      </c>
      <c r="G385" s="7" t="str">
        <f t="shared" si="247"/>
        <v xml:space="preserve">0          </v>
      </c>
      <c r="H385" s="7" t="str">
        <f t="shared" si="248"/>
        <v xml:space="preserve">0          </v>
      </c>
      <c r="I385" s="7" t="str">
        <f t="shared" si="249"/>
        <v xml:space="preserve">0          </v>
      </c>
      <c r="J385" s="7" t="str">
        <f t="shared" si="250"/>
        <v xml:space="preserve">149.5          </v>
      </c>
      <c r="K385" s="7" t="str">
        <f t="shared" si="251"/>
        <v xml:space="preserve">139.5          </v>
      </c>
      <c r="L385" s="7" t="str">
        <f t="shared" si="252"/>
        <v xml:space="preserve">78          </v>
      </c>
      <c r="M385" s="7" t="str">
        <f t="shared" si="253"/>
        <v xml:space="preserve">32.5          </v>
      </c>
      <c r="N385" s="7" t="str">
        <f t="shared" si="254"/>
        <v xml:space="preserve">4.193          </v>
      </c>
      <c r="O385" s="7" t="str">
        <f t="shared" si="255"/>
        <v xml:space="preserve">2.37          </v>
      </c>
      <c r="P385" s="7" t="str">
        <f t="shared" si="256"/>
        <v xml:space="preserve">3.146          </v>
      </c>
      <c r="Q385" s="7" t="str">
        <f t="shared" si="257"/>
        <v xml:space="preserve">1.462          </v>
      </c>
      <c r="R385" s="7" t="str">
        <f t="shared" si="258"/>
        <v xml:space="preserve">22425          </v>
      </c>
      <c r="S385" s="7" t="str">
        <f t="shared" si="259"/>
        <v xml:space="preserve">27900          </v>
      </c>
      <c r="T385" s="7" t="str">
        <f t="shared" si="260"/>
        <v xml:space="preserve">31200          </v>
      </c>
      <c r="U385" s="7" t="str">
        <f t="shared" si="261"/>
        <v xml:space="preserve">35750          </v>
      </c>
      <c r="V385" s="7" t="str">
        <f t="shared" si="262"/>
        <v xml:space="preserve">22625          </v>
      </c>
      <c r="W385" s="7" t="str">
        <f t="shared" si="263"/>
        <v xml:space="preserve">28300          </v>
      </c>
      <c r="X385" s="7" t="str">
        <f t="shared" si="264"/>
        <v xml:space="preserve">32200          </v>
      </c>
      <c r="Y385" s="7" t="str">
        <f t="shared" si="265"/>
        <v xml:space="preserve">38250          </v>
      </c>
      <c r="Z385" s="7" t="str">
        <f t="shared" si="266"/>
        <v xml:space="preserve">86.5          </v>
      </c>
      <c r="AA385" s="7" t="str">
        <f t="shared" si="267"/>
        <v xml:space="preserve">34.5          </v>
      </c>
      <c r="AB385" s="7" t="str">
        <f t="shared" si="268"/>
        <v xml:space="preserve">112.5          </v>
      </c>
      <c r="AC385" s="7" t="str">
        <f t="shared" si="269"/>
        <v xml:space="preserve">54          </v>
      </c>
      <c r="AD385" s="7" t="str">
        <f t="shared" si="270"/>
        <v xml:space="preserve">1430          </v>
      </c>
      <c r="AE385" s="7" t="str">
        <f t="shared" si="271"/>
        <v xml:space="preserve">659          </v>
      </c>
      <c r="AF385" s="7" t="str">
        <f t="shared" si="272"/>
        <v xml:space="preserve">1300          </v>
      </c>
      <c r="AG385" s="7" t="str">
        <f t="shared" si="273"/>
        <v xml:space="preserve">260          </v>
      </c>
      <c r="AH385" s="7" t="str">
        <f t="shared" si="274"/>
        <v xml:space="preserve">138.6          </v>
      </c>
      <c r="AI385" s="7" t="str">
        <f t="shared" si="275"/>
        <v xml:space="preserve">142          </v>
      </c>
      <c r="AJ385" s="7" t="str">
        <f t="shared" si="276"/>
        <v xml:space="preserve">111.5          </v>
      </c>
      <c r="AK385" s="7" t="str">
        <f t="shared" si="277"/>
        <v xml:space="preserve">41.3          </v>
      </c>
      <c r="AL385" s="7" t="str">
        <f t="shared" si="278"/>
        <v xml:space="preserve">4290          </v>
      </c>
      <c r="AM385" s="7" t="str">
        <f t="shared" si="279"/>
        <v xml:space="preserve">2005          </v>
      </c>
      <c r="AN385" s="7" t="str">
        <f t="shared" si="280"/>
        <v xml:space="preserve">910          </v>
      </c>
      <c r="AO385" s="7" t="str">
        <f t="shared" si="281"/>
        <v xml:space="preserve">195          </v>
      </c>
    </row>
    <row r="386" spans="2:41" x14ac:dyDescent="0.25">
      <c r="B386" s="7" t="str">
        <f t="shared" si="242"/>
        <v xml:space="preserve">15988          </v>
      </c>
      <c r="C386" s="7" t="str">
        <f t="shared" si="243"/>
        <v xml:space="preserve">8363          </v>
      </c>
      <c r="D386" s="7" t="str">
        <f t="shared" si="244"/>
        <v xml:space="preserve">10944          </v>
      </c>
      <c r="E386" s="7" t="str">
        <f t="shared" si="245"/>
        <v xml:space="preserve">5778          </v>
      </c>
      <c r="F386" s="7" t="str">
        <f t="shared" si="246"/>
        <v xml:space="preserve">0          </v>
      </c>
      <c r="G386" s="7" t="str">
        <f t="shared" si="247"/>
        <v xml:space="preserve">0          </v>
      </c>
      <c r="H386" s="7" t="str">
        <f t="shared" si="248"/>
        <v xml:space="preserve">0          </v>
      </c>
      <c r="I386" s="7" t="str">
        <f t="shared" si="249"/>
        <v xml:space="preserve">0          </v>
      </c>
      <c r="J386" s="7" t="str">
        <f t="shared" si="250"/>
        <v xml:space="preserve">151.8          </v>
      </c>
      <c r="K386" s="7" t="str">
        <f t="shared" si="251"/>
        <v xml:space="preserve">141.6          </v>
      </c>
      <c r="L386" s="7" t="str">
        <f t="shared" si="252"/>
        <v xml:space="preserve">79.2          </v>
      </c>
      <c r="M386" s="7" t="str">
        <f t="shared" si="253"/>
        <v xml:space="preserve">33          </v>
      </c>
      <c r="N386" s="7" t="str">
        <f t="shared" si="254"/>
        <v xml:space="preserve">4.251          </v>
      </c>
      <c r="O386" s="7" t="str">
        <f t="shared" si="255"/>
        <v xml:space="preserve">2.395          </v>
      </c>
      <c r="P386" s="7" t="str">
        <f t="shared" si="256"/>
        <v xml:space="preserve">3.185          </v>
      </c>
      <c r="Q386" s="7" t="str">
        <f t="shared" si="257"/>
        <v xml:space="preserve">1.4704          </v>
      </c>
      <c r="R386" s="7" t="str">
        <f t="shared" si="258"/>
        <v xml:space="preserve">22770          </v>
      </c>
      <c r="S386" s="7" t="str">
        <f t="shared" si="259"/>
        <v xml:space="preserve">28320          </v>
      </c>
      <c r="T386" s="7" t="str">
        <f t="shared" si="260"/>
        <v xml:space="preserve">31680          </v>
      </c>
      <c r="U386" s="7" t="str">
        <f t="shared" si="261"/>
        <v xml:space="preserve">36300          </v>
      </c>
      <c r="V386" s="7" t="str">
        <f t="shared" si="262"/>
        <v xml:space="preserve">22970          </v>
      </c>
      <c r="W386" s="7" t="str">
        <f t="shared" si="263"/>
        <v xml:space="preserve">28720          </v>
      </c>
      <c r="X386" s="7" t="str">
        <f t="shared" si="264"/>
        <v xml:space="preserve">32680          </v>
      </c>
      <c r="Y386" s="7" t="str">
        <f t="shared" si="265"/>
        <v xml:space="preserve">38800          </v>
      </c>
      <c r="Z386" s="7" t="str">
        <f t="shared" si="266"/>
        <v xml:space="preserve">87.8          </v>
      </c>
      <c r="AA386" s="7" t="str">
        <f t="shared" si="267"/>
        <v xml:space="preserve">35          </v>
      </c>
      <c r="AB386" s="7" t="str">
        <f t="shared" si="268"/>
        <v xml:space="preserve">114.2          </v>
      </c>
      <c r="AC386" s="7" t="str">
        <f t="shared" si="269"/>
        <v xml:space="preserve">54.8          </v>
      </c>
      <c r="AD386" s="7" t="str">
        <f t="shared" si="270"/>
        <v xml:space="preserve">1452          </v>
      </c>
      <c r="AE386" s="7" t="str">
        <f t="shared" si="271"/>
        <v xml:space="preserve">669          </v>
      </c>
      <c r="AF386" s="7" t="str">
        <f t="shared" si="272"/>
        <v xml:space="preserve">1320          </v>
      </c>
      <c r="AG386" s="7" t="str">
        <f t="shared" si="273"/>
        <v xml:space="preserve">264          </v>
      </c>
      <c r="AH386" s="7" t="str">
        <f t="shared" si="274"/>
        <v xml:space="preserve">140.4          </v>
      </c>
      <c r="AI386" s="7" t="str">
        <f t="shared" si="275"/>
        <v xml:space="preserve">144.2          </v>
      </c>
      <c r="AJ386" s="7" t="str">
        <f t="shared" si="276"/>
        <v xml:space="preserve">113.2          </v>
      </c>
      <c r="AK386" s="7" t="str">
        <f t="shared" si="277"/>
        <v xml:space="preserve">41.9          </v>
      </c>
      <c r="AL386" s="7" t="str">
        <f t="shared" si="278"/>
        <v xml:space="preserve">4356          </v>
      </c>
      <c r="AM386" s="7" t="str">
        <f t="shared" si="279"/>
        <v xml:space="preserve">2036          </v>
      </c>
      <c r="AN386" s="7" t="str">
        <f t="shared" si="280"/>
        <v xml:space="preserve">924          </v>
      </c>
      <c r="AO386" s="7" t="str">
        <f t="shared" si="281"/>
        <v xml:space="preserve">198          </v>
      </c>
    </row>
    <row r="387" spans="2:41" x14ac:dyDescent="0.25">
      <c r="B387" s="7" t="str">
        <f t="shared" si="242"/>
        <v xml:space="preserve">16206          </v>
      </c>
      <c r="C387" s="7" t="str">
        <f t="shared" si="243"/>
        <v xml:space="preserve">8450          </v>
      </c>
      <c r="D387" s="7" t="str">
        <f t="shared" si="244"/>
        <v xml:space="preserve">11078          </v>
      </c>
      <c r="E387" s="7" t="str">
        <f t="shared" si="245"/>
        <v xml:space="preserve">5811          </v>
      </c>
      <c r="F387" s="7" t="str">
        <f t="shared" si="246"/>
        <v xml:space="preserve">0          </v>
      </c>
      <c r="G387" s="7" t="str">
        <f t="shared" si="247"/>
        <v xml:space="preserve">0          </v>
      </c>
      <c r="H387" s="7" t="str">
        <f t="shared" si="248"/>
        <v xml:space="preserve">0          </v>
      </c>
      <c r="I387" s="7" t="str">
        <f t="shared" si="249"/>
        <v xml:space="preserve">0          </v>
      </c>
      <c r="J387" s="7" t="str">
        <f t="shared" si="250"/>
        <v xml:space="preserve">154.1          </v>
      </c>
      <c r="K387" s="7" t="str">
        <f t="shared" si="251"/>
        <v xml:space="preserve">143.7          </v>
      </c>
      <c r="L387" s="7" t="str">
        <f t="shared" si="252"/>
        <v xml:space="preserve">80.4          </v>
      </c>
      <c r="M387" s="7" t="str">
        <f t="shared" si="253"/>
        <v xml:space="preserve">33.5          </v>
      </c>
      <c r="N387" s="7" t="str">
        <f t="shared" si="254"/>
        <v xml:space="preserve">4.309          </v>
      </c>
      <c r="O387" s="7" t="str">
        <f t="shared" si="255"/>
        <v xml:space="preserve">2.42          </v>
      </c>
      <c r="P387" s="7" t="str">
        <f t="shared" si="256"/>
        <v xml:space="preserve">3.224          </v>
      </c>
      <c r="Q387" s="7" t="str">
        <f t="shared" si="257"/>
        <v xml:space="preserve">1.4788          </v>
      </c>
      <c r="R387" s="7" t="str">
        <f t="shared" si="258"/>
        <v xml:space="preserve">23115          </v>
      </c>
      <c r="S387" s="7" t="str">
        <f t="shared" si="259"/>
        <v xml:space="preserve">28740          </v>
      </c>
      <c r="T387" s="7" t="str">
        <f t="shared" si="260"/>
        <v xml:space="preserve">32160          </v>
      </c>
      <c r="U387" s="7" t="str">
        <f t="shared" si="261"/>
        <v xml:space="preserve">36850          </v>
      </c>
      <c r="V387" s="7" t="str">
        <f t="shared" si="262"/>
        <v xml:space="preserve">23315          </v>
      </c>
      <c r="W387" s="7" t="str">
        <f t="shared" si="263"/>
        <v xml:space="preserve">29140          </v>
      </c>
      <c r="X387" s="7" t="str">
        <f t="shared" si="264"/>
        <v xml:space="preserve">33160          </v>
      </c>
      <c r="Y387" s="7" t="str">
        <f t="shared" si="265"/>
        <v xml:space="preserve">39350          </v>
      </c>
      <c r="Z387" s="7" t="str">
        <f t="shared" si="266"/>
        <v xml:space="preserve">89.1          </v>
      </c>
      <c r="AA387" s="7" t="str">
        <f t="shared" si="267"/>
        <v xml:space="preserve">35.5          </v>
      </c>
      <c r="AB387" s="7" t="str">
        <f t="shared" si="268"/>
        <v xml:space="preserve">115.9          </v>
      </c>
      <c r="AC387" s="7" t="str">
        <f t="shared" si="269"/>
        <v xml:space="preserve">55.6          </v>
      </c>
      <c r="AD387" s="7" t="str">
        <f t="shared" si="270"/>
        <v xml:space="preserve">1474          </v>
      </c>
      <c r="AE387" s="7" t="str">
        <f t="shared" si="271"/>
        <v xml:space="preserve">679          </v>
      </c>
      <c r="AF387" s="7" t="str">
        <f t="shared" si="272"/>
        <v xml:space="preserve">1340          </v>
      </c>
      <c r="AG387" s="7" t="str">
        <f t="shared" si="273"/>
        <v xml:space="preserve">268          </v>
      </c>
      <c r="AH387" s="7" t="str">
        <f t="shared" si="274"/>
        <v xml:space="preserve">142.2          </v>
      </c>
      <c r="AI387" s="7" t="str">
        <f t="shared" si="275"/>
        <v xml:space="preserve">146.4          </v>
      </c>
      <c r="AJ387" s="7" t="str">
        <f t="shared" si="276"/>
        <v xml:space="preserve">114.9          </v>
      </c>
      <c r="AK387" s="7" t="str">
        <f t="shared" si="277"/>
        <v xml:space="preserve">42.5          </v>
      </c>
      <c r="AL387" s="7" t="str">
        <f t="shared" si="278"/>
        <v xml:space="preserve">4422          </v>
      </c>
      <c r="AM387" s="7" t="str">
        <f t="shared" si="279"/>
        <v xml:space="preserve">2067          </v>
      </c>
      <c r="AN387" s="7" t="str">
        <f t="shared" si="280"/>
        <v xml:space="preserve">938          </v>
      </c>
      <c r="AO387" s="7" t="str">
        <f t="shared" si="281"/>
        <v xml:space="preserve">201          </v>
      </c>
    </row>
    <row r="388" spans="2:41" x14ac:dyDescent="0.25">
      <c r="B388" s="7" t="str">
        <f t="shared" si="242"/>
        <v xml:space="preserve">16424          </v>
      </c>
      <c r="C388" s="7" t="str">
        <f t="shared" si="243"/>
        <v xml:space="preserve">8537          </v>
      </c>
      <c r="D388" s="7" t="str">
        <f t="shared" si="244"/>
        <v xml:space="preserve">11212          </v>
      </c>
      <c r="E388" s="7" t="str">
        <f t="shared" si="245"/>
        <v xml:space="preserve">5844          </v>
      </c>
      <c r="F388" s="7" t="str">
        <f t="shared" si="246"/>
        <v xml:space="preserve">0          </v>
      </c>
      <c r="G388" s="7" t="str">
        <f t="shared" si="247"/>
        <v xml:space="preserve">0          </v>
      </c>
      <c r="H388" s="7" t="str">
        <f t="shared" si="248"/>
        <v xml:space="preserve">0          </v>
      </c>
      <c r="I388" s="7" t="str">
        <f t="shared" si="249"/>
        <v xml:space="preserve">0          </v>
      </c>
      <c r="J388" s="7" t="str">
        <f t="shared" si="250"/>
        <v xml:space="preserve">156.4          </v>
      </c>
      <c r="K388" s="7" t="str">
        <f t="shared" si="251"/>
        <v xml:space="preserve">145.8          </v>
      </c>
      <c r="L388" s="7" t="str">
        <f t="shared" si="252"/>
        <v xml:space="preserve">81.6          </v>
      </c>
      <c r="M388" s="7" t="str">
        <f t="shared" si="253"/>
        <v xml:space="preserve">34          </v>
      </c>
      <c r="N388" s="7" t="str">
        <f t="shared" si="254"/>
        <v xml:space="preserve">4.367          </v>
      </c>
      <c r="O388" s="7" t="str">
        <f t="shared" si="255"/>
        <v xml:space="preserve">2.445          </v>
      </c>
      <c r="P388" s="7" t="str">
        <f t="shared" si="256"/>
        <v xml:space="preserve">3.263          </v>
      </c>
      <c r="Q388" s="7" t="str">
        <f t="shared" si="257"/>
        <v xml:space="preserve">1.4872          </v>
      </c>
      <c r="R388" s="7" t="str">
        <f t="shared" si="258"/>
        <v xml:space="preserve">23460          </v>
      </c>
      <c r="S388" s="7" t="str">
        <f t="shared" si="259"/>
        <v xml:space="preserve">29160          </v>
      </c>
      <c r="T388" s="7" t="str">
        <f t="shared" si="260"/>
        <v xml:space="preserve">32640          </v>
      </c>
      <c r="U388" s="7" t="str">
        <f t="shared" si="261"/>
        <v xml:space="preserve">37400          </v>
      </c>
      <c r="V388" s="7" t="str">
        <f t="shared" si="262"/>
        <v xml:space="preserve">23660          </v>
      </c>
      <c r="W388" s="7" t="str">
        <f t="shared" si="263"/>
        <v xml:space="preserve">29560          </v>
      </c>
      <c r="X388" s="7" t="str">
        <f t="shared" si="264"/>
        <v xml:space="preserve">33640          </v>
      </c>
      <c r="Y388" s="7" t="str">
        <f t="shared" si="265"/>
        <v xml:space="preserve">39900          </v>
      </c>
      <c r="Z388" s="7" t="str">
        <f t="shared" si="266"/>
        <v xml:space="preserve">90.4          </v>
      </c>
      <c r="AA388" s="7" t="str">
        <f t="shared" si="267"/>
        <v xml:space="preserve">36          </v>
      </c>
      <c r="AB388" s="7" t="str">
        <f t="shared" si="268"/>
        <v xml:space="preserve">117.6          </v>
      </c>
      <c r="AC388" s="7" t="str">
        <f t="shared" si="269"/>
        <v xml:space="preserve">56.4          </v>
      </c>
      <c r="AD388" s="7" t="str">
        <f t="shared" si="270"/>
        <v xml:space="preserve">1496          </v>
      </c>
      <c r="AE388" s="7" t="str">
        <f t="shared" si="271"/>
        <v xml:space="preserve">689          </v>
      </c>
      <c r="AF388" s="7" t="str">
        <f t="shared" si="272"/>
        <v xml:space="preserve">1360          </v>
      </c>
      <c r="AG388" s="7" t="str">
        <f t="shared" si="273"/>
        <v xml:space="preserve">272          </v>
      </c>
      <c r="AH388" s="7" t="str">
        <f t="shared" si="274"/>
        <v xml:space="preserve">144          </v>
      </c>
      <c r="AI388" s="7" t="str">
        <f t="shared" si="275"/>
        <v xml:space="preserve">148.6          </v>
      </c>
      <c r="AJ388" s="7" t="str">
        <f t="shared" si="276"/>
        <v xml:space="preserve">116.6          </v>
      </c>
      <c r="AK388" s="7" t="str">
        <f t="shared" si="277"/>
        <v xml:space="preserve">43.1          </v>
      </c>
      <c r="AL388" s="7" t="str">
        <f t="shared" si="278"/>
        <v xml:space="preserve">4488          </v>
      </c>
      <c r="AM388" s="7" t="str">
        <f t="shared" si="279"/>
        <v xml:space="preserve">2098          </v>
      </c>
      <c r="AN388" s="7" t="str">
        <f t="shared" si="280"/>
        <v xml:space="preserve">952          </v>
      </c>
      <c r="AO388" s="7" t="str">
        <f t="shared" si="281"/>
        <v xml:space="preserve">204          </v>
      </c>
    </row>
    <row r="389" spans="2:41" x14ac:dyDescent="0.25">
      <c r="B389" s="7" t="str">
        <f t="shared" si="242"/>
        <v xml:space="preserve">16642          </v>
      </c>
      <c r="C389" s="7" t="str">
        <f t="shared" si="243"/>
        <v xml:space="preserve">8624          </v>
      </c>
      <c r="D389" s="7" t="str">
        <f t="shared" si="244"/>
        <v xml:space="preserve">11346          </v>
      </c>
      <c r="E389" s="7" t="str">
        <f t="shared" si="245"/>
        <v xml:space="preserve">5877          </v>
      </c>
      <c r="F389" s="7" t="str">
        <f t="shared" si="246"/>
        <v xml:space="preserve">0          </v>
      </c>
      <c r="G389" s="7" t="str">
        <f t="shared" si="247"/>
        <v xml:space="preserve">0          </v>
      </c>
      <c r="H389" s="7" t="str">
        <f t="shared" si="248"/>
        <v xml:space="preserve">0          </v>
      </c>
      <c r="I389" s="7" t="str">
        <f t="shared" si="249"/>
        <v xml:space="preserve">0          </v>
      </c>
      <c r="J389" s="7" t="str">
        <f t="shared" si="250"/>
        <v xml:space="preserve">158.7          </v>
      </c>
      <c r="K389" s="7" t="str">
        <f t="shared" si="251"/>
        <v xml:space="preserve">147.9          </v>
      </c>
      <c r="L389" s="7" t="str">
        <f t="shared" si="252"/>
        <v xml:space="preserve">82.8          </v>
      </c>
      <c r="M389" s="7" t="str">
        <f t="shared" si="253"/>
        <v xml:space="preserve">34.5          </v>
      </c>
      <c r="N389" s="7" t="str">
        <f t="shared" si="254"/>
        <v xml:space="preserve">4.425          </v>
      </c>
      <c r="O389" s="7" t="str">
        <f t="shared" si="255"/>
        <v xml:space="preserve">2.47          </v>
      </c>
      <c r="P389" s="7" t="str">
        <f t="shared" si="256"/>
        <v xml:space="preserve">3.302          </v>
      </c>
      <c r="Q389" s="7" t="str">
        <f t="shared" si="257"/>
        <v xml:space="preserve">1.4956          </v>
      </c>
      <c r="R389" s="7" t="str">
        <f t="shared" si="258"/>
        <v xml:space="preserve">23805          </v>
      </c>
      <c r="S389" s="7" t="str">
        <f t="shared" si="259"/>
        <v xml:space="preserve">29580          </v>
      </c>
      <c r="T389" s="7" t="str">
        <f t="shared" si="260"/>
        <v xml:space="preserve">33120          </v>
      </c>
      <c r="U389" s="7" t="str">
        <f t="shared" si="261"/>
        <v xml:space="preserve">37950          </v>
      </c>
      <c r="V389" s="7" t="str">
        <f t="shared" si="262"/>
        <v xml:space="preserve">24005          </v>
      </c>
      <c r="W389" s="7" t="str">
        <f t="shared" si="263"/>
        <v xml:space="preserve">29980          </v>
      </c>
      <c r="X389" s="7" t="str">
        <f t="shared" si="264"/>
        <v xml:space="preserve">34120          </v>
      </c>
      <c r="Y389" s="7" t="str">
        <f t="shared" si="265"/>
        <v xml:space="preserve">40450          </v>
      </c>
      <c r="Z389" s="7" t="str">
        <f t="shared" si="266"/>
        <v xml:space="preserve">91.7          </v>
      </c>
      <c r="AA389" s="7" t="str">
        <f t="shared" si="267"/>
        <v xml:space="preserve">36.5          </v>
      </c>
      <c r="AB389" s="7" t="str">
        <f t="shared" si="268"/>
        <v xml:space="preserve">119.3          </v>
      </c>
      <c r="AC389" s="7" t="str">
        <f t="shared" si="269"/>
        <v xml:space="preserve">57.2          </v>
      </c>
      <c r="AD389" s="7" t="str">
        <f t="shared" si="270"/>
        <v xml:space="preserve">1518          </v>
      </c>
      <c r="AE389" s="7" t="str">
        <f t="shared" si="271"/>
        <v xml:space="preserve">699          </v>
      </c>
      <c r="AF389" s="7" t="str">
        <f t="shared" si="272"/>
        <v xml:space="preserve">1380          </v>
      </c>
      <c r="AG389" s="7" t="str">
        <f t="shared" si="273"/>
        <v xml:space="preserve">276          </v>
      </c>
      <c r="AH389" s="7" t="str">
        <f t="shared" si="274"/>
        <v xml:space="preserve">145.8          </v>
      </c>
      <c r="AI389" s="7" t="str">
        <f t="shared" si="275"/>
        <v xml:space="preserve">150.8          </v>
      </c>
      <c r="AJ389" s="7" t="str">
        <f t="shared" si="276"/>
        <v xml:space="preserve">118.3          </v>
      </c>
      <c r="AK389" s="7" t="str">
        <f t="shared" si="277"/>
        <v xml:space="preserve">43.7          </v>
      </c>
      <c r="AL389" s="7" t="str">
        <f t="shared" si="278"/>
        <v xml:space="preserve">4554          </v>
      </c>
      <c r="AM389" s="7" t="str">
        <f t="shared" si="279"/>
        <v xml:space="preserve">2129          </v>
      </c>
      <c r="AN389" s="7" t="str">
        <f t="shared" si="280"/>
        <v xml:space="preserve">966          </v>
      </c>
      <c r="AO389" s="7" t="str">
        <f t="shared" si="281"/>
        <v xml:space="preserve">207          </v>
      </c>
    </row>
    <row r="390" spans="2:41" x14ac:dyDescent="0.25">
      <c r="B390" s="7" t="str">
        <f t="shared" si="242"/>
        <v xml:space="preserve">16860          </v>
      </c>
      <c r="C390" s="7" t="str">
        <f t="shared" si="243"/>
        <v xml:space="preserve">8711          </v>
      </c>
      <c r="D390" s="7" t="str">
        <f t="shared" si="244"/>
        <v xml:space="preserve">11480          </v>
      </c>
      <c r="E390" s="7" t="str">
        <f t="shared" si="245"/>
        <v xml:space="preserve">5910          </v>
      </c>
      <c r="F390" s="7" t="str">
        <f t="shared" si="246"/>
        <v xml:space="preserve">0          </v>
      </c>
      <c r="G390" s="7" t="str">
        <f t="shared" si="247"/>
        <v xml:space="preserve">0          </v>
      </c>
      <c r="H390" s="7" t="str">
        <f t="shared" si="248"/>
        <v xml:space="preserve">0          </v>
      </c>
      <c r="I390" s="7" t="str">
        <f t="shared" si="249"/>
        <v xml:space="preserve">0          </v>
      </c>
      <c r="J390" s="7" t="str">
        <f t="shared" si="250"/>
        <v xml:space="preserve">161          </v>
      </c>
      <c r="K390" s="7" t="str">
        <f t="shared" si="251"/>
        <v xml:space="preserve">150          </v>
      </c>
      <c r="L390" s="7" t="str">
        <f t="shared" si="252"/>
        <v xml:space="preserve">84          </v>
      </c>
      <c r="M390" s="7" t="str">
        <f t="shared" si="253"/>
        <v xml:space="preserve">35          </v>
      </c>
      <c r="N390" s="7" t="str">
        <f t="shared" si="254"/>
        <v xml:space="preserve">4.483          </v>
      </c>
      <c r="O390" s="7" t="str">
        <f t="shared" si="255"/>
        <v xml:space="preserve">2.495          </v>
      </c>
      <c r="P390" s="7" t="str">
        <f t="shared" si="256"/>
        <v xml:space="preserve">3.341          </v>
      </c>
      <c r="Q390" s="7" t="str">
        <f t="shared" si="257"/>
        <v xml:space="preserve">1.504          </v>
      </c>
      <c r="R390" s="7" t="str">
        <f t="shared" si="258"/>
        <v xml:space="preserve">24150          </v>
      </c>
      <c r="S390" s="7" t="str">
        <f t="shared" si="259"/>
        <v xml:space="preserve">30000          </v>
      </c>
      <c r="T390" s="7" t="str">
        <f t="shared" si="260"/>
        <v xml:space="preserve">33600          </v>
      </c>
      <c r="U390" s="7" t="str">
        <f t="shared" si="261"/>
        <v xml:space="preserve">38500          </v>
      </c>
      <c r="V390" s="7" t="str">
        <f t="shared" si="262"/>
        <v xml:space="preserve">24350          </v>
      </c>
      <c r="W390" s="7" t="str">
        <f t="shared" si="263"/>
        <v xml:space="preserve">30400          </v>
      </c>
      <c r="X390" s="7" t="str">
        <f t="shared" si="264"/>
        <v xml:space="preserve">34600          </v>
      </c>
      <c r="Y390" s="7" t="str">
        <f t="shared" si="265"/>
        <v xml:space="preserve">41000          </v>
      </c>
      <c r="Z390" s="7" t="str">
        <f t="shared" si="266"/>
        <v xml:space="preserve">93          </v>
      </c>
      <c r="AA390" s="7" t="str">
        <f t="shared" si="267"/>
        <v xml:space="preserve">37          </v>
      </c>
      <c r="AB390" s="7" t="str">
        <f t="shared" si="268"/>
        <v xml:space="preserve">121          </v>
      </c>
      <c r="AC390" s="7" t="str">
        <f t="shared" si="269"/>
        <v xml:space="preserve">58          </v>
      </c>
      <c r="AD390" s="7" t="str">
        <f t="shared" si="270"/>
        <v xml:space="preserve">1540          </v>
      </c>
      <c r="AE390" s="7" t="str">
        <f t="shared" si="271"/>
        <v xml:space="preserve">709          </v>
      </c>
      <c r="AF390" s="7" t="str">
        <f t="shared" si="272"/>
        <v xml:space="preserve">1400          </v>
      </c>
      <c r="AG390" s="7" t="str">
        <f t="shared" si="273"/>
        <v xml:space="preserve">280          </v>
      </c>
      <c r="AH390" s="7" t="str">
        <f t="shared" si="274"/>
        <v xml:space="preserve">147.6          </v>
      </c>
      <c r="AI390" s="7" t="str">
        <f t="shared" si="275"/>
        <v xml:space="preserve">153          </v>
      </c>
      <c r="AJ390" s="7" t="str">
        <f t="shared" si="276"/>
        <v xml:space="preserve">120          </v>
      </c>
      <c r="AK390" s="7" t="str">
        <f t="shared" si="277"/>
        <v xml:space="preserve">44.3          </v>
      </c>
      <c r="AL390" s="7" t="str">
        <f t="shared" si="278"/>
        <v xml:space="preserve">4620          </v>
      </c>
      <c r="AM390" s="7" t="str">
        <f t="shared" si="279"/>
        <v xml:space="preserve">2160          </v>
      </c>
      <c r="AN390" s="7" t="str">
        <f t="shared" si="280"/>
        <v xml:space="preserve">980          </v>
      </c>
      <c r="AO390" s="7" t="str">
        <f t="shared" si="281"/>
        <v xml:space="preserve">210          </v>
      </c>
    </row>
    <row r="391" spans="2:41" x14ac:dyDescent="0.25">
      <c r="B391" s="7" t="str">
        <f t="shared" si="242"/>
        <v xml:space="preserve">17078          </v>
      </c>
      <c r="C391" s="7" t="str">
        <f t="shared" si="243"/>
        <v xml:space="preserve">8798          </v>
      </c>
      <c r="D391" s="7" t="str">
        <f t="shared" si="244"/>
        <v xml:space="preserve">11614          </v>
      </c>
      <c r="E391" s="7" t="str">
        <f t="shared" si="245"/>
        <v xml:space="preserve">5943          </v>
      </c>
      <c r="F391" s="7" t="str">
        <f t="shared" si="246"/>
        <v xml:space="preserve">0          </v>
      </c>
      <c r="G391" s="7" t="str">
        <f t="shared" si="247"/>
        <v xml:space="preserve">0          </v>
      </c>
      <c r="H391" s="7" t="str">
        <f t="shared" si="248"/>
        <v xml:space="preserve">0          </v>
      </c>
      <c r="I391" s="7" t="str">
        <f t="shared" si="249"/>
        <v xml:space="preserve">0          </v>
      </c>
      <c r="J391" s="7" t="str">
        <f t="shared" si="250"/>
        <v xml:space="preserve">163.3          </v>
      </c>
      <c r="K391" s="7" t="str">
        <f t="shared" si="251"/>
        <v xml:space="preserve">152.1          </v>
      </c>
      <c r="L391" s="7" t="str">
        <f t="shared" si="252"/>
        <v xml:space="preserve">85.2          </v>
      </c>
      <c r="M391" s="7" t="str">
        <f t="shared" si="253"/>
        <v xml:space="preserve">35.5          </v>
      </c>
      <c r="N391" s="7" t="str">
        <f t="shared" si="254"/>
        <v xml:space="preserve">4.541          </v>
      </c>
      <c r="O391" s="7" t="str">
        <f t="shared" si="255"/>
        <v xml:space="preserve">2.52          </v>
      </c>
      <c r="P391" s="7" t="str">
        <f t="shared" si="256"/>
        <v xml:space="preserve">3.38          </v>
      </c>
      <c r="Q391" s="7" t="str">
        <f t="shared" si="257"/>
        <v xml:space="preserve">1.5124          </v>
      </c>
      <c r="R391" s="7" t="str">
        <f t="shared" si="258"/>
        <v xml:space="preserve">24495          </v>
      </c>
      <c r="S391" s="7" t="str">
        <f t="shared" si="259"/>
        <v xml:space="preserve">30420          </v>
      </c>
      <c r="T391" s="7" t="str">
        <f t="shared" si="260"/>
        <v xml:space="preserve">34080          </v>
      </c>
      <c r="U391" s="7" t="str">
        <f t="shared" si="261"/>
        <v xml:space="preserve">39050          </v>
      </c>
      <c r="V391" s="7" t="str">
        <f t="shared" si="262"/>
        <v xml:space="preserve">24695          </v>
      </c>
      <c r="W391" s="7" t="str">
        <f t="shared" si="263"/>
        <v xml:space="preserve">30820          </v>
      </c>
      <c r="X391" s="7" t="str">
        <f t="shared" si="264"/>
        <v xml:space="preserve">35080          </v>
      </c>
      <c r="Y391" s="7" t="str">
        <f t="shared" si="265"/>
        <v xml:space="preserve">41550          </v>
      </c>
      <c r="Z391" s="7" t="str">
        <f t="shared" si="266"/>
        <v xml:space="preserve">94.3          </v>
      </c>
      <c r="AA391" s="7" t="str">
        <f t="shared" si="267"/>
        <v xml:space="preserve">37.5          </v>
      </c>
      <c r="AB391" s="7" t="str">
        <f t="shared" si="268"/>
        <v xml:space="preserve">122.7          </v>
      </c>
      <c r="AC391" s="7" t="str">
        <f t="shared" si="269"/>
        <v xml:space="preserve">58.8          </v>
      </c>
      <c r="AD391" s="7" t="str">
        <f t="shared" si="270"/>
        <v xml:space="preserve">1562          </v>
      </c>
      <c r="AE391" s="7" t="str">
        <f t="shared" si="271"/>
        <v xml:space="preserve">719          </v>
      </c>
      <c r="AF391" s="7" t="str">
        <f t="shared" si="272"/>
        <v xml:space="preserve">1420          </v>
      </c>
      <c r="AG391" s="7" t="str">
        <f t="shared" si="273"/>
        <v xml:space="preserve">284          </v>
      </c>
      <c r="AH391" s="7" t="str">
        <f t="shared" si="274"/>
        <v xml:space="preserve">149.4          </v>
      </c>
      <c r="AI391" s="7" t="str">
        <f t="shared" si="275"/>
        <v xml:space="preserve">155.2          </v>
      </c>
      <c r="AJ391" s="7" t="str">
        <f t="shared" si="276"/>
        <v xml:space="preserve">121.7          </v>
      </c>
      <c r="AK391" s="7" t="str">
        <f t="shared" si="277"/>
        <v xml:space="preserve">44.9          </v>
      </c>
      <c r="AL391" s="7" t="str">
        <f t="shared" si="278"/>
        <v xml:space="preserve">4686          </v>
      </c>
      <c r="AM391" s="7" t="str">
        <f t="shared" si="279"/>
        <v xml:space="preserve">2191          </v>
      </c>
      <c r="AN391" s="7" t="str">
        <f t="shared" si="280"/>
        <v xml:space="preserve">994          </v>
      </c>
      <c r="AO391" s="7" t="str">
        <f t="shared" si="281"/>
        <v xml:space="preserve">213          </v>
      </c>
    </row>
    <row r="392" spans="2:41" x14ac:dyDescent="0.25">
      <c r="B392" s="7" t="str">
        <f t="shared" si="242"/>
        <v xml:space="preserve">17296          </v>
      </c>
      <c r="C392" s="7" t="str">
        <f t="shared" si="243"/>
        <v xml:space="preserve">8885          </v>
      </c>
      <c r="D392" s="7" t="str">
        <f t="shared" si="244"/>
        <v xml:space="preserve">11748          </v>
      </c>
      <c r="E392" s="7" t="str">
        <f t="shared" si="245"/>
        <v xml:space="preserve">5976          </v>
      </c>
      <c r="F392" s="7" t="str">
        <f t="shared" si="246"/>
        <v xml:space="preserve">0          </v>
      </c>
      <c r="G392" s="7" t="str">
        <f t="shared" si="247"/>
        <v xml:space="preserve">0          </v>
      </c>
      <c r="H392" s="7" t="str">
        <f t="shared" si="248"/>
        <v xml:space="preserve">0          </v>
      </c>
      <c r="I392" s="7" t="str">
        <f t="shared" si="249"/>
        <v xml:space="preserve">0          </v>
      </c>
      <c r="J392" s="7" t="str">
        <f t="shared" si="250"/>
        <v xml:space="preserve">165.6          </v>
      </c>
      <c r="K392" s="7" t="str">
        <f t="shared" si="251"/>
        <v xml:space="preserve">154.2          </v>
      </c>
      <c r="L392" s="7" t="str">
        <f t="shared" si="252"/>
        <v xml:space="preserve">86.4          </v>
      </c>
      <c r="M392" s="7" t="str">
        <f t="shared" si="253"/>
        <v xml:space="preserve">36          </v>
      </c>
      <c r="N392" s="7" t="str">
        <f t="shared" si="254"/>
        <v xml:space="preserve">4.599          </v>
      </c>
      <c r="O392" s="7" t="str">
        <f t="shared" si="255"/>
        <v xml:space="preserve">2.545          </v>
      </c>
      <c r="P392" s="7" t="str">
        <f t="shared" si="256"/>
        <v xml:space="preserve">3.419          </v>
      </c>
      <c r="Q392" s="7" t="str">
        <f t="shared" si="257"/>
        <v xml:space="preserve">1.5208          </v>
      </c>
      <c r="R392" s="7" t="str">
        <f t="shared" si="258"/>
        <v xml:space="preserve">24840          </v>
      </c>
      <c r="S392" s="7" t="str">
        <f t="shared" si="259"/>
        <v xml:space="preserve">30840          </v>
      </c>
      <c r="T392" s="7" t="str">
        <f t="shared" si="260"/>
        <v xml:space="preserve">34560          </v>
      </c>
      <c r="U392" s="7" t="str">
        <f t="shared" si="261"/>
        <v xml:space="preserve">39600          </v>
      </c>
      <c r="V392" s="7" t="str">
        <f t="shared" si="262"/>
        <v xml:space="preserve">25040          </v>
      </c>
      <c r="W392" s="7" t="str">
        <f t="shared" si="263"/>
        <v xml:space="preserve">31240          </v>
      </c>
      <c r="X392" s="7" t="str">
        <f t="shared" si="264"/>
        <v xml:space="preserve">35560          </v>
      </c>
      <c r="Y392" s="7" t="str">
        <f t="shared" si="265"/>
        <v xml:space="preserve">42100          </v>
      </c>
      <c r="Z392" s="7" t="str">
        <f t="shared" si="266"/>
        <v xml:space="preserve">95.6          </v>
      </c>
      <c r="AA392" s="7" t="str">
        <f t="shared" si="267"/>
        <v xml:space="preserve">38          </v>
      </c>
      <c r="AB392" s="7" t="str">
        <f t="shared" si="268"/>
        <v xml:space="preserve">124.4          </v>
      </c>
      <c r="AC392" s="7" t="str">
        <f t="shared" si="269"/>
        <v xml:space="preserve">59.6          </v>
      </c>
      <c r="AD392" s="7" t="str">
        <f t="shared" si="270"/>
        <v xml:space="preserve">1584          </v>
      </c>
      <c r="AE392" s="7" t="str">
        <f t="shared" si="271"/>
        <v xml:space="preserve">729          </v>
      </c>
      <c r="AF392" s="7" t="str">
        <f t="shared" si="272"/>
        <v xml:space="preserve">1440          </v>
      </c>
      <c r="AG392" s="7" t="str">
        <f t="shared" si="273"/>
        <v xml:space="preserve">288          </v>
      </c>
      <c r="AH392" s="7" t="str">
        <f t="shared" si="274"/>
        <v xml:space="preserve">151.2          </v>
      </c>
      <c r="AI392" s="7" t="str">
        <f t="shared" si="275"/>
        <v xml:space="preserve">157.4          </v>
      </c>
      <c r="AJ392" s="7" t="str">
        <f t="shared" si="276"/>
        <v xml:space="preserve">123.4          </v>
      </c>
      <c r="AK392" s="7" t="str">
        <f t="shared" si="277"/>
        <v xml:space="preserve">45.5          </v>
      </c>
      <c r="AL392" s="7" t="str">
        <f t="shared" si="278"/>
        <v xml:space="preserve">4752          </v>
      </c>
      <c r="AM392" s="7" t="str">
        <f t="shared" si="279"/>
        <v xml:space="preserve">2222          </v>
      </c>
      <c r="AN392" s="7" t="str">
        <f t="shared" si="280"/>
        <v xml:space="preserve">1008          </v>
      </c>
      <c r="AO392" s="7" t="str">
        <f t="shared" si="281"/>
        <v xml:space="preserve">216          </v>
      </c>
    </row>
    <row r="393" spans="2:41" x14ac:dyDescent="0.25">
      <c r="B393" s="7" t="str">
        <f t="shared" si="242"/>
        <v xml:space="preserve">17514          </v>
      </c>
      <c r="C393" s="7" t="str">
        <f t="shared" si="243"/>
        <v xml:space="preserve">8972          </v>
      </c>
      <c r="D393" s="7" t="str">
        <f t="shared" si="244"/>
        <v xml:space="preserve">11882          </v>
      </c>
      <c r="E393" s="7" t="str">
        <f t="shared" si="245"/>
        <v xml:space="preserve">6009          </v>
      </c>
      <c r="F393" s="7" t="str">
        <f t="shared" si="246"/>
        <v xml:space="preserve">0          </v>
      </c>
      <c r="G393" s="7" t="str">
        <f t="shared" si="247"/>
        <v xml:space="preserve">0          </v>
      </c>
      <c r="H393" s="7" t="str">
        <f t="shared" si="248"/>
        <v xml:space="preserve">0          </v>
      </c>
      <c r="I393" s="7" t="str">
        <f t="shared" si="249"/>
        <v xml:space="preserve">0          </v>
      </c>
      <c r="J393" s="7" t="str">
        <f t="shared" si="250"/>
        <v xml:space="preserve">167.9          </v>
      </c>
      <c r="K393" s="7" t="str">
        <f t="shared" si="251"/>
        <v xml:space="preserve">156.3          </v>
      </c>
      <c r="L393" s="7" t="str">
        <f t="shared" si="252"/>
        <v xml:space="preserve">87.6          </v>
      </c>
      <c r="M393" s="7" t="str">
        <f t="shared" si="253"/>
        <v xml:space="preserve">36.5          </v>
      </c>
      <c r="N393" s="7" t="str">
        <f t="shared" si="254"/>
        <v xml:space="preserve">4.657          </v>
      </c>
      <c r="O393" s="7" t="str">
        <f t="shared" si="255"/>
        <v xml:space="preserve">2.57          </v>
      </c>
      <c r="P393" s="7" t="str">
        <f t="shared" si="256"/>
        <v xml:space="preserve">3.458          </v>
      </c>
      <c r="Q393" s="7" t="str">
        <f t="shared" si="257"/>
        <v xml:space="preserve">1.5292          </v>
      </c>
      <c r="R393" s="7" t="str">
        <f t="shared" si="258"/>
        <v xml:space="preserve">25185          </v>
      </c>
      <c r="S393" s="7" t="str">
        <f t="shared" si="259"/>
        <v xml:space="preserve">31260          </v>
      </c>
      <c r="T393" s="7" t="str">
        <f t="shared" si="260"/>
        <v xml:space="preserve">35040          </v>
      </c>
      <c r="U393" s="7" t="str">
        <f t="shared" si="261"/>
        <v xml:space="preserve">40150          </v>
      </c>
      <c r="V393" s="7" t="str">
        <f t="shared" si="262"/>
        <v xml:space="preserve">25385          </v>
      </c>
      <c r="W393" s="7" t="str">
        <f t="shared" si="263"/>
        <v xml:space="preserve">31660          </v>
      </c>
      <c r="X393" s="7" t="str">
        <f t="shared" si="264"/>
        <v xml:space="preserve">36040          </v>
      </c>
      <c r="Y393" s="7" t="str">
        <f t="shared" si="265"/>
        <v xml:space="preserve">42650          </v>
      </c>
      <c r="Z393" s="7" t="str">
        <f t="shared" si="266"/>
        <v xml:space="preserve">96.9          </v>
      </c>
      <c r="AA393" s="7" t="str">
        <f t="shared" si="267"/>
        <v xml:space="preserve">38.5          </v>
      </c>
      <c r="AB393" s="7" t="str">
        <f t="shared" si="268"/>
        <v xml:space="preserve">126.1          </v>
      </c>
      <c r="AC393" s="7" t="str">
        <f t="shared" si="269"/>
        <v xml:space="preserve">60.4          </v>
      </c>
      <c r="AD393" s="7" t="str">
        <f t="shared" si="270"/>
        <v xml:space="preserve">1606          </v>
      </c>
      <c r="AE393" s="7" t="str">
        <f t="shared" si="271"/>
        <v xml:space="preserve">739          </v>
      </c>
      <c r="AF393" s="7" t="str">
        <f t="shared" si="272"/>
        <v xml:space="preserve">1460          </v>
      </c>
      <c r="AG393" s="7" t="str">
        <f t="shared" si="273"/>
        <v xml:space="preserve">292          </v>
      </c>
      <c r="AH393" s="7" t="str">
        <f t="shared" si="274"/>
        <v xml:space="preserve">153          </v>
      </c>
      <c r="AI393" s="7" t="str">
        <f t="shared" si="275"/>
        <v xml:space="preserve">159.6          </v>
      </c>
      <c r="AJ393" s="7" t="str">
        <f t="shared" si="276"/>
        <v xml:space="preserve">125.1          </v>
      </c>
      <c r="AK393" s="7" t="str">
        <f t="shared" si="277"/>
        <v xml:space="preserve">46.1          </v>
      </c>
      <c r="AL393" s="7" t="str">
        <f t="shared" si="278"/>
        <v xml:space="preserve">4818          </v>
      </c>
      <c r="AM393" s="7" t="str">
        <f t="shared" si="279"/>
        <v xml:space="preserve">2253          </v>
      </c>
      <c r="AN393" s="7" t="str">
        <f t="shared" si="280"/>
        <v xml:space="preserve">1022          </v>
      </c>
      <c r="AO393" s="7" t="str">
        <f t="shared" si="281"/>
        <v xml:space="preserve">219          </v>
      </c>
    </row>
    <row r="394" spans="2:41" x14ac:dyDescent="0.25">
      <c r="B394" s="7" t="str">
        <f t="shared" si="242"/>
        <v xml:space="preserve">17732          </v>
      </c>
      <c r="C394" s="7" t="str">
        <f t="shared" si="243"/>
        <v xml:space="preserve">9059          </v>
      </c>
      <c r="D394" s="7" t="str">
        <f t="shared" si="244"/>
        <v xml:space="preserve">12016          </v>
      </c>
      <c r="E394" s="7" t="str">
        <f t="shared" si="245"/>
        <v xml:space="preserve">6042          </v>
      </c>
      <c r="F394" s="7" t="str">
        <f t="shared" si="246"/>
        <v xml:space="preserve">0          </v>
      </c>
      <c r="G394" s="7" t="str">
        <f t="shared" si="247"/>
        <v xml:space="preserve">0          </v>
      </c>
      <c r="H394" s="7" t="str">
        <f t="shared" si="248"/>
        <v xml:space="preserve">0          </v>
      </c>
      <c r="I394" s="7" t="str">
        <f t="shared" si="249"/>
        <v xml:space="preserve">0          </v>
      </c>
      <c r="J394" s="7" t="str">
        <f t="shared" si="250"/>
        <v xml:space="preserve">170.2          </v>
      </c>
      <c r="K394" s="7" t="str">
        <f t="shared" si="251"/>
        <v xml:space="preserve">158.4          </v>
      </c>
      <c r="L394" s="7" t="str">
        <f t="shared" si="252"/>
        <v xml:space="preserve">88.8          </v>
      </c>
      <c r="M394" s="7" t="str">
        <f t="shared" si="253"/>
        <v xml:space="preserve">37          </v>
      </c>
      <c r="N394" s="7" t="str">
        <f t="shared" si="254"/>
        <v xml:space="preserve">4.715          </v>
      </c>
      <c r="O394" s="7" t="str">
        <f t="shared" si="255"/>
        <v xml:space="preserve">2.595          </v>
      </c>
      <c r="P394" s="7" t="str">
        <f t="shared" si="256"/>
        <v xml:space="preserve">3.497          </v>
      </c>
      <c r="Q394" s="7" t="str">
        <f t="shared" si="257"/>
        <v xml:space="preserve">1.5376          </v>
      </c>
      <c r="R394" s="7" t="str">
        <f t="shared" si="258"/>
        <v xml:space="preserve">25530          </v>
      </c>
      <c r="S394" s="7" t="str">
        <f t="shared" si="259"/>
        <v xml:space="preserve">31680          </v>
      </c>
      <c r="T394" s="7" t="str">
        <f t="shared" si="260"/>
        <v xml:space="preserve">35520          </v>
      </c>
      <c r="U394" s="7" t="str">
        <f t="shared" si="261"/>
        <v xml:space="preserve">40700          </v>
      </c>
      <c r="V394" s="7" t="str">
        <f t="shared" si="262"/>
        <v xml:space="preserve">25730          </v>
      </c>
      <c r="W394" s="7" t="str">
        <f t="shared" si="263"/>
        <v xml:space="preserve">32080          </v>
      </c>
      <c r="X394" s="7" t="str">
        <f t="shared" si="264"/>
        <v xml:space="preserve">36520          </v>
      </c>
      <c r="Y394" s="7" t="str">
        <f t="shared" si="265"/>
        <v xml:space="preserve">43200          </v>
      </c>
      <c r="Z394" s="7" t="str">
        <f t="shared" si="266"/>
        <v xml:space="preserve">98.2          </v>
      </c>
      <c r="AA394" s="7" t="str">
        <f t="shared" si="267"/>
        <v xml:space="preserve">39          </v>
      </c>
      <c r="AB394" s="7" t="str">
        <f t="shared" si="268"/>
        <v xml:space="preserve">127.8          </v>
      </c>
      <c r="AC394" s="7" t="str">
        <f t="shared" si="269"/>
        <v xml:space="preserve">61.2          </v>
      </c>
      <c r="AD394" s="7" t="str">
        <f t="shared" si="270"/>
        <v xml:space="preserve">1628          </v>
      </c>
      <c r="AE394" s="7" t="str">
        <f t="shared" si="271"/>
        <v xml:space="preserve">749          </v>
      </c>
      <c r="AF394" s="7" t="str">
        <f t="shared" si="272"/>
        <v xml:space="preserve">1480          </v>
      </c>
      <c r="AG394" s="7" t="str">
        <f t="shared" si="273"/>
        <v xml:space="preserve">296          </v>
      </c>
      <c r="AH394" s="7" t="str">
        <f t="shared" si="274"/>
        <v xml:space="preserve">154.8          </v>
      </c>
      <c r="AI394" s="7" t="str">
        <f t="shared" si="275"/>
        <v xml:space="preserve">161.8          </v>
      </c>
      <c r="AJ394" s="7" t="str">
        <f t="shared" si="276"/>
        <v xml:space="preserve">126.8          </v>
      </c>
      <c r="AK394" s="7" t="str">
        <f t="shared" si="277"/>
        <v xml:space="preserve">46.7          </v>
      </c>
      <c r="AL394" s="7" t="str">
        <f t="shared" si="278"/>
        <v xml:space="preserve">4884          </v>
      </c>
      <c r="AM394" s="7" t="str">
        <f t="shared" si="279"/>
        <v xml:space="preserve">2284          </v>
      </c>
      <c r="AN394" s="7" t="str">
        <f t="shared" si="280"/>
        <v xml:space="preserve">1036          </v>
      </c>
      <c r="AO394" s="7" t="str">
        <f t="shared" si="281"/>
        <v xml:space="preserve">222          </v>
      </c>
    </row>
    <row r="395" spans="2:41" x14ac:dyDescent="0.25">
      <c r="B395" s="7" t="str">
        <f t="shared" si="242"/>
        <v xml:space="preserve">17950          </v>
      </c>
      <c r="C395" s="7" t="str">
        <f t="shared" si="243"/>
        <v xml:space="preserve">9146          </v>
      </c>
      <c r="D395" s="7" t="str">
        <f t="shared" si="244"/>
        <v xml:space="preserve">12150          </v>
      </c>
      <c r="E395" s="7" t="str">
        <f t="shared" si="245"/>
        <v xml:space="preserve">6075          </v>
      </c>
      <c r="F395" s="7" t="str">
        <f t="shared" si="246"/>
        <v xml:space="preserve">0          </v>
      </c>
      <c r="G395" s="7" t="str">
        <f t="shared" si="247"/>
        <v xml:space="preserve">0          </v>
      </c>
      <c r="H395" s="7" t="str">
        <f t="shared" si="248"/>
        <v xml:space="preserve">0          </v>
      </c>
      <c r="I395" s="7" t="str">
        <f t="shared" si="249"/>
        <v xml:space="preserve">0          </v>
      </c>
      <c r="J395" s="7" t="str">
        <f t="shared" si="250"/>
        <v xml:space="preserve">172.5          </v>
      </c>
      <c r="K395" s="7" t="str">
        <f t="shared" si="251"/>
        <v xml:space="preserve">160.5          </v>
      </c>
      <c r="L395" s="7" t="str">
        <f t="shared" si="252"/>
        <v xml:space="preserve">90          </v>
      </c>
      <c r="M395" s="7" t="str">
        <f t="shared" si="253"/>
        <v xml:space="preserve">37.5          </v>
      </c>
      <c r="N395" s="7" t="str">
        <f t="shared" si="254"/>
        <v xml:space="preserve">4.773          </v>
      </c>
      <c r="O395" s="7" t="str">
        <f t="shared" si="255"/>
        <v xml:space="preserve">2.62          </v>
      </c>
      <c r="P395" s="7" t="str">
        <f t="shared" si="256"/>
        <v xml:space="preserve">3.536          </v>
      </c>
      <c r="Q395" s="7" t="str">
        <f t="shared" si="257"/>
        <v xml:space="preserve">1.546          </v>
      </c>
      <c r="R395" s="7" t="str">
        <f t="shared" si="258"/>
        <v xml:space="preserve">25875          </v>
      </c>
      <c r="S395" s="7" t="str">
        <f t="shared" si="259"/>
        <v xml:space="preserve">32100          </v>
      </c>
      <c r="T395" s="7" t="str">
        <f t="shared" si="260"/>
        <v xml:space="preserve">36000          </v>
      </c>
      <c r="U395" s="7" t="str">
        <f t="shared" si="261"/>
        <v xml:space="preserve">41250          </v>
      </c>
      <c r="V395" s="7" t="str">
        <f t="shared" si="262"/>
        <v xml:space="preserve">26075          </v>
      </c>
      <c r="W395" s="7" t="str">
        <f t="shared" si="263"/>
        <v xml:space="preserve">32500          </v>
      </c>
      <c r="X395" s="7" t="str">
        <f t="shared" si="264"/>
        <v xml:space="preserve">37000          </v>
      </c>
      <c r="Y395" s="7" t="str">
        <f t="shared" si="265"/>
        <v xml:space="preserve">43750          </v>
      </c>
      <c r="Z395" s="7" t="str">
        <f t="shared" si="266"/>
        <v xml:space="preserve">99.5          </v>
      </c>
      <c r="AA395" s="7" t="str">
        <f t="shared" si="267"/>
        <v xml:space="preserve">39.5          </v>
      </c>
      <c r="AB395" s="7" t="str">
        <f t="shared" si="268"/>
        <v xml:space="preserve">129.5          </v>
      </c>
      <c r="AC395" s="7" t="str">
        <f t="shared" si="269"/>
        <v xml:space="preserve">62          </v>
      </c>
      <c r="AD395" s="7" t="str">
        <f t="shared" si="270"/>
        <v xml:space="preserve">1650          </v>
      </c>
      <c r="AE395" s="7" t="str">
        <f t="shared" si="271"/>
        <v xml:space="preserve">759          </v>
      </c>
      <c r="AF395" s="7" t="str">
        <f t="shared" si="272"/>
        <v xml:space="preserve">1500          </v>
      </c>
      <c r="AG395" s="7" t="str">
        <f t="shared" si="273"/>
        <v xml:space="preserve">300          </v>
      </c>
      <c r="AH395" s="7" t="str">
        <f t="shared" si="274"/>
        <v xml:space="preserve">156.6          </v>
      </c>
      <c r="AI395" s="7" t="str">
        <f t="shared" si="275"/>
        <v xml:space="preserve">164          </v>
      </c>
      <c r="AJ395" s="7" t="str">
        <f t="shared" si="276"/>
        <v xml:space="preserve">128.5          </v>
      </c>
      <c r="AK395" s="7" t="str">
        <f t="shared" si="277"/>
        <v xml:space="preserve">47.3          </v>
      </c>
      <c r="AL395" s="7" t="str">
        <f t="shared" si="278"/>
        <v xml:space="preserve">4950          </v>
      </c>
      <c r="AM395" s="7" t="str">
        <f t="shared" si="279"/>
        <v xml:space="preserve">2315          </v>
      </c>
      <c r="AN395" s="7" t="str">
        <f t="shared" si="280"/>
        <v xml:space="preserve">1050          </v>
      </c>
      <c r="AO395" s="7" t="str">
        <f t="shared" si="281"/>
        <v xml:space="preserve">225          </v>
      </c>
    </row>
    <row r="396" spans="2:41" x14ac:dyDescent="0.25">
      <c r="B396" s="7" t="str">
        <f t="shared" si="242"/>
        <v xml:space="preserve">18168          </v>
      </c>
      <c r="C396" s="7" t="str">
        <f t="shared" si="243"/>
        <v xml:space="preserve">9233          </v>
      </c>
      <c r="D396" s="7" t="str">
        <f t="shared" si="244"/>
        <v xml:space="preserve">12284          </v>
      </c>
      <c r="E396" s="7" t="str">
        <f t="shared" si="245"/>
        <v xml:space="preserve">6108          </v>
      </c>
      <c r="F396" s="7" t="str">
        <f t="shared" si="246"/>
        <v xml:space="preserve">0          </v>
      </c>
      <c r="G396" s="7" t="str">
        <f t="shared" si="247"/>
        <v xml:space="preserve">0          </v>
      </c>
      <c r="H396" s="7" t="str">
        <f t="shared" si="248"/>
        <v xml:space="preserve">0          </v>
      </c>
      <c r="I396" s="7" t="str">
        <f t="shared" si="249"/>
        <v xml:space="preserve">0          </v>
      </c>
      <c r="J396" s="7" t="str">
        <f t="shared" si="250"/>
        <v xml:space="preserve">174.8          </v>
      </c>
      <c r="K396" s="7" t="str">
        <f t="shared" si="251"/>
        <v xml:space="preserve">162.6          </v>
      </c>
      <c r="L396" s="7" t="str">
        <f t="shared" si="252"/>
        <v xml:space="preserve">91.2          </v>
      </c>
      <c r="M396" s="7" t="str">
        <f t="shared" si="253"/>
        <v xml:space="preserve">38          </v>
      </c>
      <c r="N396" s="7" t="str">
        <f t="shared" si="254"/>
        <v xml:space="preserve">4.831          </v>
      </c>
      <c r="O396" s="7" t="str">
        <f t="shared" si="255"/>
        <v xml:space="preserve">2.645          </v>
      </c>
      <c r="P396" s="7" t="str">
        <f t="shared" si="256"/>
        <v xml:space="preserve">3.575          </v>
      </c>
      <c r="Q396" s="7" t="str">
        <f t="shared" si="257"/>
        <v xml:space="preserve">1.5544          </v>
      </c>
      <c r="R396" s="7" t="str">
        <f t="shared" si="258"/>
        <v xml:space="preserve">26220          </v>
      </c>
      <c r="S396" s="7" t="str">
        <f t="shared" si="259"/>
        <v xml:space="preserve">32520          </v>
      </c>
      <c r="T396" s="7" t="str">
        <f t="shared" si="260"/>
        <v xml:space="preserve">36480          </v>
      </c>
      <c r="U396" s="7" t="str">
        <f t="shared" si="261"/>
        <v xml:space="preserve">41800          </v>
      </c>
      <c r="V396" s="7" t="str">
        <f t="shared" si="262"/>
        <v xml:space="preserve">26420          </v>
      </c>
      <c r="W396" s="7" t="str">
        <f t="shared" si="263"/>
        <v xml:space="preserve">32920          </v>
      </c>
      <c r="X396" s="7" t="str">
        <f t="shared" si="264"/>
        <v xml:space="preserve">37480          </v>
      </c>
      <c r="Y396" s="7" t="str">
        <f t="shared" si="265"/>
        <v xml:space="preserve">44300          </v>
      </c>
      <c r="Z396" s="7" t="str">
        <f t="shared" si="266"/>
        <v xml:space="preserve">100.8          </v>
      </c>
      <c r="AA396" s="7" t="str">
        <f t="shared" si="267"/>
        <v xml:space="preserve">40          </v>
      </c>
      <c r="AB396" s="7" t="str">
        <f t="shared" si="268"/>
        <v xml:space="preserve">131.2          </v>
      </c>
      <c r="AC396" s="7" t="str">
        <f t="shared" si="269"/>
        <v xml:space="preserve">62.8          </v>
      </c>
      <c r="AD396" s="7" t="str">
        <f t="shared" si="270"/>
        <v xml:space="preserve">1672          </v>
      </c>
      <c r="AE396" s="7" t="str">
        <f t="shared" si="271"/>
        <v xml:space="preserve">769          </v>
      </c>
      <c r="AF396" s="7" t="str">
        <f t="shared" si="272"/>
        <v xml:space="preserve">1520          </v>
      </c>
      <c r="AG396" s="7" t="str">
        <f t="shared" si="273"/>
        <v xml:space="preserve">304          </v>
      </c>
      <c r="AH396" s="7" t="str">
        <f t="shared" si="274"/>
        <v xml:space="preserve">158.4          </v>
      </c>
      <c r="AI396" s="7" t="str">
        <f t="shared" si="275"/>
        <v xml:space="preserve">166.2          </v>
      </c>
      <c r="AJ396" s="7" t="str">
        <f t="shared" si="276"/>
        <v xml:space="preserve">130.2          </v>
      </c>
      <c r="AK396" s="7" t="str">
        <f t="shared" si="277"/>
        <v xml:space="preserve">47.9          </v>
      </c>
      <c r="AL396" s="7" t="str">
        <f t="shared" si="278"/>
        <v xml:space="preserve">5016          </v>
      </c>
      <c r="AM396" s="7" t="str">
        <f t="shared" si="279"/>
        <v xml:space="preserve">2346          </v>
      </c>
      <c r="AN396" s="7" t="str">
        <f t="shared" si="280"/>
        <v xml:space="preserve">1064          </v>
      </c>
      <c r="AO396" s="7" t="str">
        <f t="shared" si="281"/>
        <v xml:space="preserve">228          </v>
      </c>
    </row>
    <row r="397" spans="2:41" x14ac:dyDescent="0.25">
      <c r="B397" s="7" t="str">
        <f t="shared" si="242"/>
        <v xml:space="preserve">18386          </v>
      </c>
      <c r="C397" s="7" t="str">
        <f t="shared" si="243"/>
        <v xml:space="preserve">9320          </v>
      </c>
      <c r="D397" s="7" t="str">
        <f t="shared" si="244"/>
        <v xml:space="preserve">12418          </v>
      </c>
      <c r="E397" s="7" t="str">
        <f t="shared" si="245"/>
        <v xml:space="preserve">6141          </v>
      </c>
      <c r="F397" s="7" t="str">
        <f t="shared" si="246"/>
        <v xml:space="preserve">0          </v>
      </c>
      <c r="G397" s="7" t="str">
        <f t="shared" si="247"/>
        <v xml:space="preserve">0          </v>
      </c>
      <c r="H397" s="7" t="str">
        <f t="shared" si="248"/>
        <v xml:space="preserve">0          </v>
      </c>
      <c r="I397" s="7" t="str">
        <f t="shared" si="249"/>
        <v xml:space="preserve">0          </v>
      </c>
      <c r="J397" s="7" t="str">
        <f t="shared" si="250"/>
        <v xml:space="preserve">177.1          </v>
      </c>
      <c r="K397" s="7" t="str">
        <f t="shared" si="251"/>
        <v xml:space="preserve">164.7          </v>
      </c>
      <c r="L397" s="7" t="str">
        <f t="shared" si="252"/>
        <v xml:space="preserve">92.4          </v>
      </c>
      <c r="M397" s="7" t="str">
        <f t="shared" si="253"/>
        <v xml:space="preserve">38.5          </v>
      </c>
      <c r="N397" s="7" t="str">
        <f t="shared" si="254"/>
        <v xml:space="preserve">4.889          </v>
      </c>
      <c r="O397" s="7" t="str">
        <f t="shared" si="255"/>
        <v xml:space="preserve">2.67          </v>
      </c>
      <c r="P397" s="7" t="str">
        <f t="shared" si="256"/>
        <v xml:space="preserve">3.614          </v>
      </c>
      <c r="Q397" s="7" t="str">
        <f t="shared" si="257"/>
        <v xml:space="preserve">1.5628          </v>
      </c>
      <c r="R397" s="7" t="str">
        <f t="shared" si="258"/>
        <v xml:space="preserve">26565          </v>
      </c>
      <c r="S397" s="7" t="str">
        <f t="shared" si="259"/>
        <v xml:space="preserve">32940          </v>
      </c>
      <c r="T397" s="7" t="str">
        <f t="shared" si="260"/>
        <v xml:space="preserve">36960          </v>
      </c>
      <c r="U397" s="7" t="str">
        <f t="shared" si="261"/>
        <v xml:space="preserve">42350          </v>
      </c>
      <c r="V397" s="7" t="str">
        <f t="shared" si="262"/>
        <v xml:space="preserve">26765          </v>
      </c>
      <c r="W397" s="7" t="str">
        <f t="shared" si="263"/>
        <v xml:space="preserve">33340          </v>
      </c>
      <c r="X397" s="7" t="str">
        <f t="shared" si="264"/>
        <v xml:space="preserve">37960          </v>
      </c>
      <c r="Y397" s="7" t="str">
        <f t="shared" si="265"/>
        <v xml:space="preserve">44850          </v>
      </c>
      <c r="Z397" s="7" t="str">
        <f t="shared" si="266"/>
        <v xml:space="preserve">102.1          </v>
      </c>
      <c r="AA397" s="7" t="str">
        <f t="shared" si="267"/>
        <v xml:space="preserve">40.5          </v>
      </c>
      <c r="AB397" s="7" t="str">
        <f t="shared" si="268"/>
        <v xml:space="preserve">132.9          </v>
      </c>
      <c r="AC397" s="7" t="str">
        <f t="shared" si="269"/>
        <v xml:space="preserve">63.6          </v>
      </c>
      <c r="AD397" s="7" t="str">
        <f t="shared" si="270"/>
        <v xml:space="preserve">1694          </v>
      </c>
      <c r="AE397" s="7" t="str">
        <f t="shared" si="271"/>
        <v xml:space="preserve">779          </v>
      </c>
      <c r="AF397" s="7" t="str">
        <f t="shared" si="272"/>
        <v xml:space="preserve">1540          </v>
      </c>
      <c r="AG397" s="7" t="str">
        <f t="shared" si="273"/>
        <v xml:space="preserve">308          </v>
      </c>
      <c r="AH397" s="7" t="str">
        <f t="shared" si="274"/>
        <v xml:space="preserve">160.2          </v>
      </c>
      <c r="AI397" s="7" t="str">
        <f t="shared" si="275"/>
        <v xml:space="preserve">168.4          </v>
      </c>
      <c r="AJ397" s="7" t="str">
        <f t="shared" si="276"/>
        <v xml:space="preserve">131.9          </v>
      </c>
      <c r="AK397" s="7" t="str">
        <f t="shared" si="277"/>
        <v xml:space="preserve">48.5          </v>
      </c>
      <c r="AL397" s="7" t="str">
        <f t="shared" si="278"/>
        <v xml:space="preserve">5082          </v>
      </c>
      <c r="AM397" s="7" t="str">
        <f t="shared" si="279"/>
        <v xml:space="preserve">2377          </v>
      </c>
      <c r="AN397" s="7" t="str">
        <f t="shared" si="280"/>
        <v xml:space="preserve">1078          </v>
      </c>
      <c r="AO397" s="7" t="str">
        <f t="shared" si="281"/>
        <v xml:space="preserve">231          </v>
      </c>
    </row>
    <row r="398" spans="2:41" x14ac:dyDescent="0.25">
      <c r="B398" s="7" t="str">
        <f t="shared" si="242"/>
        <v xml:space="preserve">18604          </v>
      </c>
      <c r="C398" s="7" t="str">
        <f t="shared" si="243"/>
        <v xml:space="preserve">9407          </v>
      </c>
      <c r="D398" s="7" t="str">
        <f t="shared" si="244"/>
        <v xml:space="preserve">12552          </v>
      </c>
      <c r="E398" s="7" t="str">
        <f t="shared" si="245"/>
        <v xml:space="preserve">6174          </v>
      </c>
      <c r="F398" s="7" t="str">
        <f t="shared" si="246"/>
        <v xml:space="preserve">0          </v>
      </c>
      <c r="G398" s="7" t="str">
        <f t="shared" si="247"/>
        <v xml:space="preserve">0          </v>
      </c>
      <c r="H398" s="7" t="str">
        <f t="shared" si="248"/>
        <v xml:space="preserve">0          </v>
      </c>
      <c r="I398" s="7" t="str">
        <f t="shared" si="249"/>
        <v xml:space="preserve">0          </v>
      </c>
      <c r="J398" s="7" t="str">
        <f t="shared" si="250"/>
        <v xml:space="preserve">179.4          </v>
      </c>
      <c r="K398" s="7" t="str">
        <f t="shared" si="251"/>
        <v xml:space="preserve">166.8          </v>
      </c>
      <c r="L398" s="7" t="str">
        <f t="shared" si="252"/>
        <v xml:space="preserve">93.6          </v>
      </c>
      <c r="M398" s="7" t="str">
        <f t="shared" si="253"/>
        <v xml:space="preserve">39          </v>
      </c>
      <c r="N398" s="7" t="str">
        <f t="shared" si="254"/>
        <v xml:space="preserve">4.947          </v>
      </c>
      <c r="O398" s="7" t="str">
        <f t="shared" si="255"/>
        <v xml:space="preserve">2.695          </v>
      </c>
      <c r="P398" s="7" t="str">
        <f t="shared" si="256"/>
        <v xml:space="preserve">3.653          </v>
      </c>
      <c r="Q398" s="7" t="str">
        <f t="shared" si="257"/>
        <v xml:space="preserve">1.5712          </v>
      </c>
      <c r="R398" s="7" t="str">
        <f t="shared" si="258"/>
        <v xml:space="preserve">26910          </v>
      </c>
      <c r="S398" s="7" t="str">
        <f t="shared" si="259"/>
        <v xml:space="preserve">33360          </v>
      </c>
      <c r="T398" s="7" t="str">
        <f t="shared" si="260"/>
        <v xml:space="preserve">37440          </v>
      </c>
      <c r="U398" s="7" t="str">
        <f t="shared" si="261"/>
        <v xml:space="preserve">42900          </v>
      </c>
      <c r="V398" s="7" t="str">
        <f t="shared" si="262"/>
        <v xml:space="preserve">27110          </v>
      </c>
      <c r="W398" s="7" t="str">
        <f t="shared" si="263"/>
        <v xml:space="preserve">33760          </v>
      </c>
      <c r="X398" s="7" t="str">
        <f t="shared" si="264"/>
        <v xml:space="preserve">38440          </v>
      </c>
      <c r="Y398" s="7" t="str">
        <f t="shared" si="265"/>
        <v xml:space="preserve">45400          </v>
      </c>
      <c r="Z398" s="7" t="str">
        <f t="shared" si="266"/>
        <v xml:space="preserve">103.4          </v>
      </c>
      <c r="AA398" s="7" t="str">
        <f t="shared" si="267"/>
        <v xml:space="preserve">41          </v>
      </c>
      <c r="AB398" s="7" t="str">
        <f t="shared" si="268"/>
        <v xml:space="preserve">134.6          </v>
      </c>
      <c r="AC398" s="7" t="str">
        <f t="shared" si="269"/>
        <v xml:space="preserve">64.4          </v>
      </c>
      <c r="AD398" s="7" t="str">
        <f t="shared" si="270"/>
        <v xml:space="preserve">1716          </v>
      </c>
      <c r="AE398" s="7" t="str">
        <f t="shared" si="271"/>
        <v xml:space="preserve">789          </v>
      </c>
      <c r="AF398" s="7" t="str">
        <f t="shared" si="272"/>
        <v xml:space="preserve">1560          </v>
      </c>
      <c r="AG398" s="7" t="str">
        <f t="shared" si="273"/>
        <v xml:space="preserve">312          </v>
      </c>
      <c r="AH398" s="7" t="str">
        <f t="shared" si="274"/>
        <v xml:space="preserve">162          </v>
      </c>
      <c r="AI398" s="7" t="str">
        <f t="shared" si="275"/>
        <v xml:space="preserve">170.6          </v>
      </c>
      <c r="AJ398" s="7" t="str">
        <f t="shared" si="276"/>
        <v xml:space="preserve">133.6          </v>
      </c>
      <c r="AK398" s="7" t="str">
        <f t="shared" si="277"/>
        <v xml:space="preserve">49.1          </v>
      </c>
      <c r="AL398" s="7" t="str">
        <f t="shared" si="278"/>
        <v xml:space="preserve">5148          </v>
      </c>
      <c r="AM398" s="7" t="str">
        <f t="shared" si="279"/>
        <v xml:space="preserve">2408          </v>
      </c>
      <c r="AN398" s="7" t="str">
        <f t="shared" si="280"/>
        <v xml:space="preserve">1092          </v>
      </c>
      <c r="AO398" s="7" t="str">
        <f t="shared" si="281"/>
        <v xml:space="preserve">234          </v>
      </c>
    </row>
    <row r="399" spans="2:41" x14ac:dyDescent="0.25">
      <c r="B399" s="7" t="str">
        <f t="shared" si="242"/>
        <v xml:space="preserve">18822          </v>
      </c>
      <c r="C399" s="7" t="str">
        <f t="shared" si="243"/>
        <v xml:space="preserve">9494          </v>
      </c>
      <c r="D399" s="7" t="str">
        <f t="shared" si="244"/>
        <v xml:space="preserve">12686          </v>
      </c>
      <c r="E399" s="7" t="str">
        <f t="shared" si="245"/>
        <v xml:space="preserve">6207          </v>
      </c>
      <c r="F399" s="7" t="str">
        <f t="shared" si="246"/>
        <v xml:space="preserve">0          </v>
      </c>
      <c r="G399" s="7" t="str">
        <f t="shared" si="247"/>
        <v xml:space="preserve">0          </v>
      </c>
      <c r="H399" s="7" t="str">
        <f t="shared" si="248"/>
        <v xml:space="preserve">0          </v>
      </c>
      <c r="I399" s="7" t="str">
        <f t="shared" si="249"/>
        <v xml:space="preserve">0          </v>
      </c>
      <c r="J399" s="7" t="str">
        <f t="shared" si="250"/>
        <v xml:space="preserve">181.7          </v>
      </c>
      <c r="K399" s="7" t="str">
        <f t="shared" si="251"/>
        <v xml:space="preserve">168.9          </v>
      </c>
      <c r="L399" s="7" t="str">
        <f t="shared" si="252"/>
        <v xml:space="preserve">94.8          </v>
      </c>
      <c r="M399" s="7" t="str">
        <f t="shared" si="253"/>
        <v xml:space="preserve">39.5          </v>
      </c>
      <c r="N399" s="7" t="str">
        <f t="shared" si="254"/>
        <v xml:space="preserve">5.005          </v>
      </c>
      <c r="O399" s="7" t="str">
        <f t="shared" si="255"/>
        <v xml:space="preserve">2.72          </v>
      </c>
      <c r="P399" s="7" t="str">
        <f t="shared" si="256"/>
        <v xml:space="preserve">3.692          </v>
      </c>
      <c r="Q399" s="7" t="str">
        <f t="shared" si="257"/>
        <v xml:space="preserve">1.5796          </v>
      </c>
      <c r="R399" s="7" t="str">
        <f t="shared" si="258"/>
        <v xml:space="preserve">27255          </v>
      </c>
      <c r="S399" s="7" t="str">
        <f t="shared" si="259"/>
        <v xml:space="preserve">33780          </v>
      </c>
      <c r="T399" s="7" t="str">
        <f t="shared" si="260"/>
        <v xml:space="preserve">37920          </v>
      </c>
      <c r="U399" s="7" t="str">
        <f t="shared" si="261"/>
        <v xml:space="preserve">43450          </v>
      </c>
      <c r="V399" s="7" t="str">
        <f t="shared" si="262"/>
        <v xml:space="preserve">27455          </v>
      </c>
      <c r="W399" s="7" t="str">
        <f t="shared" si="263"/>
        <v xml:space="preserve">34180          </v>
      </c>
      <c r="X399" s="7" t="str">
        <f t="shared" si="264"/>
        <v xml:space="preserve">38920          </v>
      </c>
      <c r="Y399" s="7" t="str">
        <f t="shared" si="265"/>
        <v xml:space="preserve">45950          </v>
      </c>
      <c r="Z399" s="7" t="str">
        <f t="shared" si="266"/>
        <v xml:space="preserve">104.7          </v>
      </c>
      <c r="AA399" s="7" t="str">
        <f t="shared" si="267"/>
        <v xml:space="preserve">41.5          </v>
      </c>
      <c r="AB399" s="7" t="str">
        <f t="shared" si="268"/>
        <v xml:space="preserve">136.3          </v>
      </c>
      <c r="AC399" s="7" t="str">
        <f t="shared" si="269"/>
        <v xml:space="preserve">65.2          </v>
      </c>
      <c r="AD399" s="7" t="str">
        <f t="shared" si="270"/>
        <v xml:space="preserve">1738          </v>
      </c>
      <c r="AE399" s="7" t="str">
        <f t="shared" si="271"/>
        <v xml:space="preserve">799          </v>
      </c>
      <c r="AF399" s="7" t="str">
        <f t="shared" si="272"/>
        <v xml:space="preserve">1580          </v>
      </c>
      <c r="AG399" s="7" t="str">
        <f t="shared" si="273"/>
        <v xml:space="preserve">316          </v>
      </c>
      <c r="AH399" s="7" t="str">
        <f t="shared" si="274"/>
        <v xml:space="preserve">163.8          </v>
      </c>
      <c r="AI399" s="7" t="str">
        <f t="shared" si="275"/>
        <v xml:space="preserve">172.8          </v>
      </c>
      <c r="AJ399" s="7" t="str">
        <f t="shared" si="276"/>
        <v xml:space="preserve">135.3          </v>
      </c>
      <c r="AK399" s="7" t="str">
        <f t="shared" si="277"/>
        <v xml:space="preserve">49.7          </v>
      </c>
      <c r="AL399" s="7" t="str">
        <f t="shared" si="278"/>
        <v xml:space="preserve">5214          </v>
      </c>
      <c r="AM399" s="7" t="str">
        <f t="shared" si="279"/>
        <v xml:space="preserve">2439          </v>
      </c>
      <c r="AN399" s="7" t="str">
        <f t="shared" si="280"/>
        <v xml:space="preserve">1106          </v>
      </c>
      <c r="AO399" s="7" t="str">
        <f t="shared" si="281"/>
        <v xml:space="preserve">237          </v>
      </c>
    </row>
    <row r="400" spans="2:41" x14ac:dyDescent="0.25">
      <c r="B400" s="7" t="str">
        <f t="shared" si="242"/>
        <v xml:space="preserve">19040          </v>
      </c>
      <c r="C400" s="7" t="str">
        <f t="shared" si="243"/>
        <v xml:space="preserve">9581          </v>
      </c>
      <c r="D400" s="7" t="str">
        <f t="shared" si="244"/>
        <v xml:space="preserve">12820          </v>
      </c>
      <c r="E400" s="7" t="str">
        <f t="shared" si="245"/>
        <v xml:space="preserve">6240          </v>
      </c>
      <c r="F400" s="7" t="str">
        <f t="shared" si="246"/>
        <v xml:space="preserve">0          </v>
      </c>
      <c r="G400" s="7" t="str">
        <f t="shared" si="247"/>
        <v xml:space="preserve">0          </v>
      </c>
      <c r="H400" s="7" t="str">
        <f t="shared" si="248"/>
        <v xml:space="preserve">0          </v>
      </c>
      <c r="I400" s="7" t="str">
        <f t="shared" si="249"/>
        <v xml:space="preserve">0          </v>
      </c>
      <c r="J400" s="7" t="str">
        <f t="shared" si="250"/>
        <v xml:space="preserve">184          </v>
      </c>
      <c r="K400" s="7" t="str">
        <f t="shared" si="251"/>
        <v xml:space="preserve">171          </v>
      </c>
      <c r="L400" s="7" t="str">
        <f t="shared" si="252"/>
        <v xml:space="preserve">96          </v>
      </c>
      <c r="M400" s="7" t="str">
        <f t="shared" si="253"/>
        <v xml:space="preserve">40          </v>
      </c>
      <c r="N400" s="7" t="str">
        <f t="shared" si="254"/>
        <v xml:space="preserve">5.063          </v>
      </c>
      <c r="O400" s="7" t="str">
        <f t="shared" si="255"/>
        <v xml:space="preserve">2.745          </v>
      </c>
      <c r="P400" s="7" t="str">
        <f t="shared" si="256"/>
        <v xml:space="preserve">3.731          </v>
      </c>
      <c r="Q400" s="7" t="str">
        <f t="shared" si="257"/>
        <v xml:space="preserve">1.588          </v>
      </c>
      <c r="R400" s="7" t="str">
        <f t="shared" si="258"/>
        <v xml:space="preserve">27600          </v>
      </c>
      <c r="S400" s="7" t="str">
        <f t="shared" si="259"/>
        <v xml:space="preserve">34200          </v>
      </c>
      <c r="T400" s="7" t="str">
        <f t="shared" si="260"/>
        <v xml:space="preserve">38400          </v>
      </c>
      <c r="U400" s="7" t="str">
        <f t="shared" si="261"/>
        <v xml:space="preserve">44000          </v>
      </c>
      <c r="V400" s="7" t="str">
        <f t="shared" si="262"/>
        <v xml:space="preserve">27800          </v>
      </c>
      <c r="W400" s="7" t="str">
        <f t="shared" si="263"/>
        <v xml:space="preserve">34600          </v>
      </c>
      <c r="X400" s="7" t="str">
        <f t="shared" si="264"/>
        <v xml:space="preserve">39400          </v>
      </c>
      <c r="Y400" s="7" t="str">
        <f t="shared" si="265"/>
        <v xml:space="preserve">46500          </v>
      </c>
      <c r="Z400" s="7" t="str">
        <f t="shared" si="266"/>
        <v xml:space="preserve">106          </v>
      </c>
      <c r="AA400" s="7" t="str">
        <f t="shared" si="267"/>
        <v xml:space="preserve">42          </v>
      </c>
      <c r="AB400" s="7" t="str">
        <f t="shared" si="268"/>
        <v xml:space="preserve">138          </v>
      </c>
      <c r="AC400" s="7" t="str">
        <f t="shared" si="269"/>
        <v xml:space="preserve">66          </v>
      </c>
      <c r="AD400" s="7" t="str">
        <f t="shared" si="270"/>
        <v xml:space="preserve">1760          </v>
      </c>
      <c r="AE400" s="7" t="str">
        <f t="shared" si="271"/>
        <v xml:space="preserve">809          </v>
      </c>
      <c r="AF400" s="7" t="str">
        <f t="shared" si="272"/>
        <v xml:space="preserve">1600          </v>
      </c>
      <c r="AG400" s="7" t="str">
        <f t="shared" si="273"/>
        <v xml:space="preserve">320          </v>
      </c>
      <c r="AH400" s="7" t="str">
        <f t="shared" si="274"/>
        <v xml:space="preserve">165.6          </v>
      </c>
      <c r="AI400" s="7" t="str">
        <f t="shared" si="275"/>
        <v xml:space="preserve">175          </v>
      </c>
      <c r="AJ400" s="7" t="str">
        <f t="shared" si="276"/>
        <v xml:space="preserve">137          </v>
      </c>
      <c r="AK400" s="7" t="str">
        <f t="shared" si="277"/>
        <v xml:space="preserve">50.3          </v>
      </c>
      <c r="AL400" s="7" t="str">
        <f t="shared" si="278"/>
        <v xml:space="preserve">5280          </v>
      </c>
      <c r="AM400" s="7" t="str">
        <f t="shared" si="279"/>
        <v xml:space="preserve">2470          </v>
      </c>
      <c r="AN400" s="7" t="str">
        <f t="shared" si="280"/>
        <v xml:space="preserve">1120          </v>
      </c>
      <c r="AO400" s="7" t="str">
        <f t="shared" si="281"/>
        <v xml:space="preserve">240          </v>
      </c>
    </row>
    <row r="401" spans="2:41" x14ac:dyDescent="0.25">
      <c r="B401" s="7" t="str">
        <f t="shared" si="242"/>
        <v xml:space="preserve">19258          </v>
      </c>
      <c r="C401" s="7" t="str">
        <f t="shared" si="243"/>
        <v xml:space="preserve">9668          </v>
      </c>
      <c r="D401" s="7" t="str">
        <f t="shared" si="244"/>
        <v xml:space="preserve">12954          </v>
      </c>
      <c r="E401" s="7" t="str">
        <f t="shared" si="245"/>
        <v xml:space="preserve">6273          </v>
      </c>
      <c r="F401" s="7" t="str">
        <f t="shared" si="246"/>
        <v xml:space="preserve">0          </v>
      </c>
      <c r="G401" s="7" t="str">
        <f t="shared" si="247"/>
        <v xml:space="preserve">0          </v>
      </c>
      <c r="H401" s="7" t="str">
        <f t="shared" si="248"/>
        <v xml:space="preserve">0          </v>
      </c>
      <c r="I401" s="7" t="str">
        <f t="shared" si="249"/>
        <v xml:space="preserve">0          </v>
      </c>
      <c r="J401" s="7" t="str">
        <f t="shared" si="250"/>
        <v xml:space="preserve">186.3          </v>
      </c>
      <c r="K401" s="7" t="str">
        <f t="shared" si="251"/>
        <v xml:space="preserve">173.1          </v>
      </c>
      <c r="L401" s="7" t="str">
        <f t="shared" si="252"/>
        <v xml:space="preserve">97.2          </v>
      </c>
      <c r="M401" s="7" t="str">
        <f t="shared" si="253"/>
        <v xml:space="preserve">40.5          </v>
      </c>
      <c r="N401" s="7" t="str">
        <f t="shared" si="254"/>
        <v xml:space="preserve">5.121          </v>
      </c>
      <c r="O401" s="7" t="str">
        <f t="shared" si="255"/>
        <v xml:space="preserve">2.77          </v>
      </c>
      <c r="P401" s="7" t="str">
        <f t="shared" si="256"/>
        <v xml:space="preserve">3.77          </v>
      </c>
      <c r="Q401" s="7" t="str">
        <f t="shared" si="257"/>
        <v xml:space="preserve">1.5964          </v>
      </c>
      <c r="R401" s="7" t="str">
        <f t="shared" si="258"/>
        <v xml:space="preserve">27945          </v>
      </c>
      <c r="S401" s="7" t="str">
        <f t="shared" si="259"/>
        <v xml:space="preserve">34620          </v>
      </c>
      <c r="T401" s="7" t="str">
        <f t="shared" si="260"/>
        <v xml:space="preserve">38880          </v>
      </c>
      <c r="U401" s="7" t="str">
        <f t="shared" si="261"/>
        <v xml:space="preserve">44550          </v>
      </c>
      <c r="V401" s="7" t="str">
        <f t="shared" si="262"/>
        <v xml:space="preserve">28145          </v>
      </c>
      <c r="W401" s="7" t="str">
        <f t="shared" si="263"/>
        <v xml:space="preserve">35020          </v>
      </c>
      <c r="X401" s="7" t="str">
        <f t="shared" si="264"/>
        <v xml:space="preserve">39880          </v>
      </c>
      <c r="Y401" s="7" t="str">
        <f t="shared" si="265"/>
        <v xml:space="preserve">47050          </v>
      </c>
      <c r="Z401" s="7" t="str">
        <f t="shared" si="266"/>
        <v xml:space="preserve">107.3          </v>
      </c>
      <c r="AA401" s="7" t="str">
        <f t="shared" si="267"/>
        <v xml:space="preserve">42.5          </v>
      </c>
      <c r="AB401" s="7" t="str">
        <f t="shared" si="268"/>
        <v xml:space="preserve">139.7          </v>
      </c>
      <c r="AC401" s="7" t="str">
        <f t="shared" si="269"/>
        <v xml:space="preserve">66.8          </v>
      </c>
      <c r="AD401" s="7" t="str">
        <f t="shared" si="270"/>
        <v xml:space="preserve">1782          </v>
      </c>
      <c r="AE401" s="7" t="str">
        <f t="shared" si="271"/>
        <v xml:space="preserve">819          </v>
      </c>
      <c r="AF401" s="7" t="str">
        <f t="shared" si="272"/>
        <v xml:space="preserve">1620          </v>
      </c>
      <c r="AG401" s="7" t="str">
        <f t="shared" si="273"/>
        <v xml:space="preserve">324          </v>
      </c>
      <c r="AH401" s="7" t="str">
        <f t="shared" si="274"/>
        <v xml:space="preserve">167.4          </v>
      </c>
      <c r="AI401" s="7" t="str">
        <f t="shared" si="275"/>
        <v xml:space="preserve">177.2          </v>
      </c>
      <c r="AJ401" s="7" t="str">
        <f t="shared" si="276"/>
        <v xml:space="preserve">138.7          </v>
      </c>
      <c r="AK401" s="7" t="str">
        <f t="shared" si="277"/>
        <v xml:space="preserve">50.9          </v>
      </c>
      <c r="AL401" s="7" t="str">
        <f t="shared" si="278"/>
        <v xml:space="preserve">5346          </v>
      </c>
      <c r="AM401" s="7" t="str">
        <f t="shared" si="279"/>
        <v xml:space="preserve">2501          </v>
      </c>
      <c r="AN401" s="7" t="str">
        <f t="shared" si="280"/>
        <v xml:space="preserve">1134          </v>
      </c>
      <c r="AO401" s="7" t="str">
        <f t="shared" si="281"/>
        <v xml:space="preserve">243          </v>
      </c>
    </row>
    <row r="402" spans="2:41" x14ac:dyDescent="0.25">
      <c r="B402" s="7" t="str">
        <f t="shared" si="242"/>
        <v xml:space="preserve">19476          </v>
      </c>
      <c r="C402" s="7" t="str">
        <f t="shared" si="243"/>
        <v xml:space="preserve">9755          </v>
      </c>
      <c r="D402" s="7" t="str">
        <f t="shared" si="244"/>
        <v xml:space="preserve">13088          </v>
      </c>
      <c r="E402" s="7" t="str">
        <f t="shared" si="245"/>
        <v xml:space="preserve">6306          </v>
      </c>
      <c r="F402" s="7" t="str">
        <f t="shared" si="246"/>
        <v xml:space="preserve">0          </v>
      </c>
      <c r="G402" s="7" t="str">
        <f t="shared" si="247"/>
        <v xml:space="preserve">0          </v>
      </c>
      <c r="H402" s="7" t="str">
        <f t="shared" si="248"/>
        <v xml:space="preserve">0          </v>
      </c>
      <c r="I402" s="7" t="str">
        <f t="shared" si="249"/>
        <v xml:space="preserve">0          </v>
      </c>
      <c r="J402" s="7" t="str">
        <f t="shared" si="250"/>
        <v xml:space="preserve">188.6          </v>
      </c>
      <c r="K402" s="7" t="str">
        <f t="shared" si="251"/>
        <v xml:space="preserve">175.2          </v>
      </c>
      <c r="L402" s="7" t="str">
        <f t="shared" si="252"/>
        <v xml:space="preserve">98.4          </v>
      </c>
      <c r="M402" s="7" t="str">
        <f t="shared" si="253"/>
        <v xml:space="preserve">41          </v>
      </c>
      <c r="N402" s="7" t="str">
        <f t="shared" si="254"/>
        <v xml:space="preserve">5.179          </v>
      </c>
      <c r="O402" s="7" t="str">
        <f t="shared" si="255"/>
        <v xml:space="preserve">2.795          </v>
      </c>
      <c r="P402" s="7" t="str">
        <f t="shared" si="256"/>
        <v xml:space="preserve">3.809          </v>
      </c>
      <c r="Q402" s="7" t="str">
        <f t="shared" si="257"/>
        <v xml:space="preserve">1.6048          </v>
      </c>
      <c r="R402" s="7" t="str">
        <f t="shared" si="258"/>
        <v xml:space="preserve">28290          </v>
      </c>
      <c r="S402" s="7" t="str">
        <f t="shared" si="259"/>
        <v xml:space="preserve">35040          </v>
      </c>
      <c r="T402" s="7" t="str">
        <f t="shared" si="260"/>
        <v xml:space="preserve">39360          </v>
      </c>
      <c r="U402" s="7" t="str">
        <f t="shared" si="261"/>
        <v xml:space="preserve">45100          </v>
      </c>
      <c r="V402" s="7" t="str">
        <f t="shared" si="262"/>
        <v xml:space="preserve">28490          </v>
      </c>
      <c r="W402" s="7" t="str">
        <f t="shared" si="263"/>
        <v xml:space="preserve">35440          </v>
      </c>
      <c r="X402" s="7" t="str">
        <f t="shared" si="264"/>
        <v xml:space="preserve">40360          </v>
      </c>
      <c r="Y402" s="7" t="str">
        <f t="shared" si="265"/>
        <v xml:space="preserve">47600          </v>
      </c>
      <c r="Z402" s="7" t="str">
        <f t="shared" si="266"/>
        <v xml:space="preserve">108.6          </v>
      </c>
      <c r="AA402" s="7" t="str">
        <f t="shared" si="267"/>
        <v xml:space="preserve">43          </v>
      </c>
      <c r="AB402" s="7" t="str">
        <f t="shared" si="268"/>
        <v xml:space="preserve">141.4          </v>
      </c>
      <c r="AC402" s="7" t="str">
        <f t="shared" si="269"/>
        <v xml:space="preserve">67.6          </v>
      </c>
      <c r="AD402" s="7" t="str">
        <f t="shared" si="270"/>
        <v xml:space="preserve">1804          </v>
      </c>
      <c r="AE402" s="7" t="str">
        <f t="shared" si="271"/>
        <v xml:space="preserve">829          </v>
      </c>
      <c r="AF402" s="7" t="str">
        <f t="shared" si="272"/>
        <v xml:space="preserve">1640          </v>
      </c>
      <c r="AG402" s="7" t="str">
        <f t="shared" si="273"/>
        <v xml:space="preserve">328          </v>
      </c>
      <c r="AH402" s="7" t="str">
        <f t="shared" si="274"/>
        <v xml:space="preserve">169.2          </v>
      </c>
      <c r="AI402" s="7" t="str">
        <f t="shared" si="275"/>
        <v xml:space="preserve">179.4          </v>
      </c>
      <c r="AJ402" s="7" t="str">
        <f t="shared" si="276"/>
        <v xml:space="preserve">140.4          </v>
      </c>
      <c r="AK402" s="7" t="str">
        <f t="shared" si="277"/>
        <v xml:space="preserve">51.5          </v>
      </c>
      <c r="AL402" s="7" t="str">
        <f t="shared" si="278"/>
        <v xml:space="preserve">5412          </v>
      </c>
      <c r="AM402" s="7" t="str">
        <f t="shared" si="279"/>
        <v xml:space="preserve">2532          </v>
      </c>
      <c r="AN402" s="7" t="str">
        <f t="shared" si="280"/>
        <v xml:space="preserve">1148          </v>
      </c>
      <c r="AO402" s="7" t="str">
        <f t="shared" si="281"/>
        <v xml:space="preserve">246          </v>
      </c>
    </row>
    <row r="403" spans="2:41" x14ac:dyDescent="0.25">
      <c r="B403" s="7" t="str">
        <f t="shared" si="242"/>
        <v xml:space="preserve">19694          </v>
      </c>
      <c r="C403" s="7" t="str">
        <f t="shared" si="243"/>
        <v xml:space="preserve">9842          </v>
      </c>
      <c r="D403" s="7" t="str">
        <f t="shared" si="244"/>
        <v xml:space="preserve">13222          </v>
      </c>
      <c r="E403" s="7" t="str">
        <f t="shared" si="245"/>
        <v xml:space="preserve">6339          </v>
      </c>
      <c r="F403" s="7" t="str">
        <f t="shared" si="246"/>
        <v xml:space="preserve">0          </v>
      </c>
      <c r="G403" s="7" t="str">
        <f t="shared" si="247"/>
        <v xml:space="preserve">0          </v>
      </c>
      <c r="H403" s="7" t="str">
        <f t="shared" si="248"/>
        <v xml:space="preserve">0          </v>
      </c>
      <c r="I403" s="7" t="str">
        <f t="shared" si="249"/>
        <v xml:space="preserve">0          </v>
      </c>
      <c r="J403" s="7" t="str">
        <f t="shared" si="250"/>
        <v xml:space="preserve">190.9          </v>
      </c>
      <c r="K403" s="7" t="str">
        <f t="shared" si="251"/>
        <v xml:space="preserve">177.3          </v>
      </c>
      <c r="L403" s="7" t="str">
        <f t="shared" si="252"/>
        <v xml:space="preserve">99.6          </v>
      </c>
      <c r="M403" s="7" t="str">
        <f t="shared" si="253"/>
        <v xml:space="preserve">41.5          </v>
      </c>
      <c r="N403" s="7" t="str">
        <f t="shared" si="254"/>
        <v xml:space="preserve">5.237          </v>
      </c>
      <c r="O403" s="7" t="str">
        <f t="shared" si="255"/>
        <v xml:space="preserve">2.82          </v>
      </c>
      <c r="P403" s="7" t="str">
        <f t="shared" si="256"/>
        <v xml:space="preserve">3.848          </v>
      </c>
      <c r="Q403" s="7" t="str">
        <f t="shared" si="257"/>
        <v xml:space="preserve">1.6132          </v>
      </c>
      <c r="R403" s="7" t="str">
        <f t="shared" si="258"/>
        <v xml:space="preserve">28635          </v>
      </c>
      <c r="S403" s="7" t="str">
        <f t="shared" si="259"/>
        <v xml:space="preserve">35460          </v>
      </c>
      <c r="T403" s="7" t="str">
        <f t="shared" si="260"/>
        <v xml:space="preserve">39840          </v>
      </c>
      <c r="U403" s="7" t="str">
        <f t="shared" si="261"/>
        <v xml:space="preserve">45650          </v>
      </c>
      <c r="V403" s="7" t="str">
        <f t="shared" si="262"/>
        <v xml:space="preserve">28835          </v>
      </c>
      <c r="W403" s="7" t="str">
        <f t="shared" si="263"/>
        <v xml:space="preserve">35860          </v>
      </c>
      <c r="X403" s="7" t="str">
        <f t="shared" si="264"/>
        <v xml:space="preserve">40840          </v>
      </c>
      <c r="Y403" s="7" t="str">
        <f t="shared" si="265"/>
        <v xml:space="preserve">48150          </v>
      </c>
      <c r="Z403" s="7" t="str">
        <f t="shared" si="266"/>
        <v xml:space="preserve">109.9          </v>
      </c>
      <c r="AA403" s="7" t="str">
        <f t="shared" si="267"/>
        <v xml:space="preserve">43.5          </v>
      </c>
      <c r="AB403" s="7" t="str">
        <f t="shared" si="268"/>
        <v xml:space="preserve">143.1          </v>
      </c>
      <c r="AC403" s="7" t="str">
        <f t="shared" si="269"/>
        <v xml:space="preserve">68.4          </v>
      </c>
      <c r="AD403" s="7" t="str">
        <f t="shared" si="270"/>
        <v xml:space="preserve">1826          </v>
      </c>
      <c r="AE403" s="7" t="str">
        <f t="shared" si="271"/>
        <v xml:space="preserve">839          </v>
      </c>
      <c r="AF403" s="7" t="str">
        <f t="shared" si="272"/>
        <v xml:space="preserve">1660          </v>
      </c>
      <c r="AG403" s="7" t="str">
        <f t="shared" si="273"/>
        <v xml:space="preserve">332          </v>
      </c>
      <c r="AH403" s="7" t="str">
        <f t="shared" si="274"/>
        <v xml:space="preserve">171          </v>
      </c>
      <c r="AI403" s="7" t="str">
        <f t="shared" si="275"/>
        <v xml:space="preserve">181.6          </v>
      </c>
      <c r="AJ403" s="7" t="str">
        <f t="shared" si="276"/>
        <v xml:space="preserve">142.1          </v>
      </c>
      <c r="AK403" s="7" t="str">
        <f t="shared" si="277"/>
        <v xml:space="preserve">52.1          </v>
      </c>
      <c r="AL403" s="7" t="str">
        <f t="shared" si="278"/>
        <v xml:space="preserve">5478          </v>
      </c>
      <c r="AM403" s="7" t="str">
        <f t="shared" si="279"/>
        <v xml:space="preserve">2563          </v>
      </c>
      <c r="AN403" s="7" t="str">
        <f t="shared" si="280"/>
        <v xml:space="preserve">1162          </v>
      </c>
      <c r="AO403" s="7" t="str">
        <f t="shared" si="281"/>
        <v xml:space="preserve">249          </v>
      </c>
    </row>
    <row r="404" spans="2:41" x14ac:dyDescent="0.25">
      <c r="B404" s="7" t="str">
        <f t="shared" si="242"/>
        <v xml:space="preserve">19912          </v>
      </c>
      <c r="C404" s="7" t="str">
        <f t="shared" si="243"/>
        <v xml:space="preserve">9929          </v>
      </c>
      <c r="D404" s="7" t="str">
        <f t="shared" si="244"/>
        <v xml:space="preserve">13356          </v>
      </c>
      <c r="E404" s="7" t="str">
        <f t="shared" si="245"/>
        <v xml:space="preserve">6372          </v>
      </c>
      <c r="F404" s="7" t="str">
        <f t="shared" si="246"/>
        <v xml:space="preserve">0          </v>
      </c>
      <c r="G404" s="7" t="str">
        <f t="shared" si="247"/>
        <v xml:space="preserve">0          </v>
      </c>
      <c r="H404" s="7" t="str">
        <f t="shared" si="248"/>
        <v xml:space="preserve">0          </v>
      </c>
      <c r="I404" s="7" t="str">
        <f t="shared" si="249"/>
        <v xml:space="preserve">0          </v>
      </c>
      <c r="J404" s="7" t="str">
        <f t="shared" si="250"/>
        <v xml:space="preserve">193.2          </v>
      </c>
      <c r="K404" s="7" t="str">
        <f t="shared" si="251"/>
        <v xml:space="preserve">179.4          </v>
      </c>
      <c r="L404" s="7" t="str">
        <f t="shared" si="252"/>
        <v xml:space="preserve">100.8          </v>
      </c>
      <c r="M404" s="7" t="str">
        <f t="shared" si="253"/>
        <v xml:space="preserve">42          </v>
      </c>
      <c r="N404" s="7" t="str">
        <f t="shared" si="254"/>
        <v xml:space="preserve">5.295          </v>
      </c>
      <c r="O404" s="7" t="str">
        <f t="shared" si="255"/>
        <v xml:space="preserve">2.845          </v>
      </c>
      <c r="P404" s="7" t="str">
        <f t="shared" si="256"/>
        <v xml:space="preserve">3.887          </v>
      </c>
      <c r="Q404" s="7" t="str">
        <f t="shared" si="257"/>
        <v xml:space="preserve">1.6216          </v>
      </c>
      <c r="R404" s="7" t="str">
        <f t="shared" si="258"/>
        <v xml:space="preserve">28980          </v>
      </c>
      <c r="S404" s="7" t="str">
        <f t="shared" si="259"/>
        <v xml:space="preserve">35880          </v>
      </c>
      <c r="T404" s="7" t="str">
        <f t="shared" si="260"/>
        <v xml:space="preserve">40320          </v>
      </c>
      <c r="U404" s="7" t="str">
        <f t="shared" si="261"/>
        <v xml:space="preserve">46200          </v>
      </c>
      <c r="V404" s="7" t="str">
        <f t="shared" si="262"/>
        <v xml:space="preserve">29180          </v>
      </c>
      <c r="W404" s="7" t="str">
        <f t="shared" si="263"/>
        <v xml:space="preserve">36280          </v>
      </c>
      <c r="X404" s="7" t="str">
        <f t="shared" si="264"/>
        <v xml:space="preserve">41320          </v>
      </c>
      <c r="Y404" s="7" t="str">
        <f t="shared" si="265"/>
        <v xml:space="preserve">48700          </v>
      </c>
      <c r="Z404" s="7" t="str">
        <f t="shared" si="266"/>
        <v xml:space="preserve">111.2          </v>
      </c>
      <c r="AA404" s="7" t="str">
        <f t="shared" si="267"/>
        <v xml:space="preserve">44          </v>
      </c>
      <c r="AB404" s="7" t="str">
        <f t="shared" si="268"/>
        <v xml:space="preserve">144.8          </v>
      </c>
      <c r="AC404" s="7" t="str">
        <f t="shared" si="269"/>
        <v xml:space="preserve">69.2          </v>
      </c>
      <c r="AD404" s="7" t="str">
        <f t="shared" si="270"/>
        <v xml:space="preserve">1848          </v>
      </c>
      <c r="AE404" s="7" t="str">
        <f t="shared" si="271"/>
        <v xml:space="preserve">849          </v>
      </c>
      <c r="AF404" s="7" t="str">
        <f t="shared" si="272"/>
        <v xml:space="preserve">1680          </v>
      </c>
      <c r="AG404" s="7" t="str">
        <f t="shared" si="273"/>
        <v xml:space="preserve">336          </v>
      </c>
      <c r="AH404" s="7" t="str">
        <f t="shared" si="274"/>
        <v xml:space="preserve">172.8          </v>
      </c>
      <c r="AI404" s="7" t="str">
        <f t="shared" si="275"/>
        <v xml:space="preserve">183.8          </v>
      </c>
      <c r="AJ404" s="7" t="str">
        <f t="shared" si="276"/>
        <v xml:space="preserve">143.8          </v>
      </c>
      <c r="AK404" s="7" t="str">
        <f t="shared" si="277"/>
        <v xml:space="preserve">52.7          </v>
      </c>
      <c r="AL404" s="7" t="str">
        <f t="shared" si="278"/>
        <v xml:space="preserve">5544          </v>
      </c>
      <c r="AM404" s="7" t="str">
        <f t="shared" si="279"/>
        <v xml:space="preserve">2594          </v>
      </c>
      <c r="AN404" s="7" t="str">
        <f t="shared" si="280"/>
        <v xml:space="preserve">1176          </v>
      </c>
      <c r="AO404" s="7" t="str">
        <f t="shared" si="281"/>
        <v xml:space="preserve">252          </v>
      </c>
    </row>
    <row r="405" spans="2:41" x14ac:dyDescent="0.25">
      <c r="B405" s="7" t="str">
        <f t="shared" si="242"/>
        <v xml:space="preserve">20130          </v>
      </c>
      <c r="C405" s="7" t="str">
        <f t="shared" si="243"/>
        <v xml:space="preserve">10016          </v>
      </c>
      <c r="D405" s="7" t="str">
        <f t="shared" si="244"/>
        <v xml:space="preserve">13490          </v>
      </c>
      <c r="E405" s="7" t="str">
        <f t="shared" si="245"/>
        <v xml:space="preserve">6405          </v>
      </c>
      <c r="F405" s="7" t="str">
        <f t="shared" si="246"/>
        <v xml:space="preserve">0          </v>
      </c>
      <c r="G405" s="7" t="str">
        <f t="shared" si="247"/>
        <v xml:space="preserve">0          </v>
      </c>
      <c r="H405" s="7" t="str">
        <f t="shared" si="248"/>
        <v xml:space="preserve">0          </v>
      </c>
      <c r="I405" s="7" t="str">
        <f t="shared" si="249"/>
        <v xml:space="preserve">0          </v>
      </c>
      <c r="J405" s="7" t="str">
        <f t="shared" si="250"/>
        <v xml:space="preserve">195.5          </v>
      </c>
      <c r="K405" s="7" t="str">
        <f t="shared" si="251"/>
        <v xml:space="preserve">181.5          </v>
      </c>
      <c r="L405" s="7" t="str">
        <f t="shared" si="252"/>
        <v xml:space="preserve">102          </v>
      </c>
      <c r="M405" s="7" t="str">
        <f t="shared" si="253"/>
        <v xml:space="preserve">42.5          </v>
      </c>
      <c r="N405" s="7" t="str">
        <f t="shared" si="254"/>
        <v xml:space="preserve">5.353          </v>
      </c>
      <c r="O405" s="7" t="str">
        <f t="shared" si="255"/>
        <v xml:space="preserve">2.87          </v>
      </c>
      <c r="P405" s="7" t="str">
        <f t="shared" si="256"/>
        <v xml:space="preserve">3.926          </v>
      </c>
      <c r="Q405" s="7" t="str">
        <f t="shared" si="257"/>
        <v xml:space="preserve">1.63          </v>
      </c>
      <c r="R405" s="7" t="str">
        <f t="shared" si="258"/>
        <v xml:space="preserve">29325          </v>
      </c>
      <c r="S405" s="7" t="str">
        <f t="shared" si="259"/>
        <v xml:space="preserve">36300          </v>
      </c>
      <c r="T405" s="7" t="str">
        <f t="shared" si="260"/>
        <v xml:space="preserve">40800          </v>
      </c>
      <c r="U405" s="7" t="str">
        <f t="shared" si="261"/>
        <v xml:space="preserve">46750          </v>
      </c>
      <c r="V405" s="7" t="str">
        <f t="shared" si="262"/>
        <v xml:space="preserve">29525          </v>
      </c>
      <c r="W405" s="7" t="str">
        <f t="shared" si="263"/>
        <v xml:space="preserve">36700          </v>
      </c>
      <c r="X405" s="7" t="str">
        <f t="shared" si="264"/>
        <v xml:space="preserve">41800          </v>
      </c>
      <c r="Y405" s="7" t="str">
        <f t="shared" si="265"/>
        <v xml:space="preserve">49250          </v>
      </c>
      <c r="Z405" s="7" t="str">
        <f t="shared" si="266"/>
        <v xml:space="preserve">112.5          </v>
      </c>
      <c r="AA405" s="7" t="str">
        <f t="shared" si="267"/>
        <v xml:space="preserve">44.5          </v>
      </c>
      <c r="AB405" s="7" t="str">
        <f t="shared" si="268"/>
        <v xml:space="preserve">146.5          </v>
      </c>
      <c r="AC405" s="7" t="str">
        <f t="shared" si="269"/>
        <v xml:space="preserve">70          </v>
      </c>
      <c r="AD405" s="7" t="str">
        <f t="shared" si="270"/>
        <v xml:space="preserve">1870          </v>
      </c>
      <c r="AE405" s="7" t="str">
        <f t="shared" si="271"/>
        <v xml:space="preserve">859          </v>
      </c>
      <c r="AF405" s="7" t="str">
        <f t="shared" si="272"/>
        <v xml:space="preserve">1700          </v>
      </c>
      <c r="AG405" s="7" t="str">
        <f t="shared" si="273"/>
        <v xml:space="preserve">340          </v>
      </c>
      <c r="AH405" s="7" t="str">
        <f t="shared" si="274"/>
        <v xml:space="preserve">174.6          </v>
      </c>
      <c r="AI405" s="7" t="str">
        <f t="shared" si="275"/>
        <v xml:space="preserve">186          </v>
      </c>
      <c r="AJ405" s="7" t="str">
        <f t="shared" si="276"/>
        <v xml:space="preserve">145.5          </v>
      </c>
      <c r="AK405" s="7" t="str">
        <f t="shared" si="277"/>
        <v xml:space="preserve">53.3          </v>
      </c>
      <c r="AL405" s="7" t="str">
        <f t="shared" si="278"/>
        <v xml:space="preserve">5610          </v>
      </c>
      <c r="AM405" s="7" t="str">
        <f t="shared" si="279"/>
        <v xml:space="preserve">2625          </v>
      </c>
      <c r="AN405" s="7" t="str">
        <f t="shared" si="280"/>
        <v xml:space="preserve">1190          </v>
      </c>
      <c r="AO405" s="7" t="str">
        <f t="shared" si="281"/>
        <v xml:space="preserve">255          </v>
      </c>
    </row>
    <row r="406" spans="2:41" x14ac:dyDescent="0.25">
      <c r="B406" s="7" t="str">
        <f t="shared" si="242"/>
        <v xml:space="preserve">20348          </v>
      </c>
      <c r="C406" s="7" t="str">
        <f t="shared" si="243"/>
        <v xml:space="preserve">10103          </v>
      </c>
      <c r="D406" s="7" t="str">
        <f t="shared" si="244"/>
        <v xml:space="preserve">13624          </v>
      </c>
      <c r="E406" s="7" t="str">
        <f t="shared" si="245"/>
        <v xml:space="preserve">6438          </v>
      </c>
      <c r="F406" s="7" t="str">
        <f t="shared" si="246"/>
        <v xml:space="preserve">0          </v>
      </c>
      <c r="G406" s="7" t="str">
        <f t="shared" si="247"/>
        <v xml:space="preserve">0          </v>
      </c>
      <c r="H406" s="7" t="str">
        <f t="shared" si="248"/>
        <v xml:space="preserve">0          </v>
      </c>
      <c r="I406" s="7" t="str">
        <f t="shared" si="249"/>
        <v xml:space="preserve">0          </v>
      </c>
      <c r="J406" s="7" t="str">
        <f t="shared" si="250"/>
        <v xml:space="preserve">197.8          </v>
      </c>
      <c r="K406" s="7" t="str">
        <f t="shared" si="251"/>
        <v xml:space="preserve">183.6          </v>
      </c>
      <c r="L406" s="7" t="str">
        <f t="shared" si="252"/>
        <v xml:space="preserve">103.2          </v>
      </c>
      <c r="M406" s="7" t="str">
        <f t="shared" si="253"/>
        <v xml:space="preserve">43          </v>
      </c>
      <c r="N406" s="7" t="str">
        <f t="shared" si="254"/>
        <v xml:space="preserve">5.411          </v>
      </c>
      <c r="O406" s="7" t="str">
        <f t="shared" si="255"/>
        <v xml:space="preserve">2.895          </v>
      </c>
      <c r="P406" s="7" t="str">
        <f t="shared" si="256"/>
        <v xml:space="preserve">3.965          </v>
      </c>
      <c r="Q406" s="7" t="str">
        <f t="shared" si="257"/>
        <v xml:space="preserve">1.6384          </v>
      </c>
      <c r="R406" s="7" t="str">
        <f t="shared" si="258"/>
        <v xml:space="preserve">29670          </v>
      </c>
      <c r="S406" s="7" t="str">
        <f t="shared" si="259"/>
        <v xml:space="preserve">36720          </v>
      </c>
      <c r="T406" s="7" t="str">
        <f t="shared" si="260"/>
        <v xml:space="preserve">41280          </v>
      </c>
      <c r="U406" s="7" t="str">
        <f t="shared" si="261"/>
        <v xml:space="preserve">47300          </v>
      </c>
      <c r="V406" s="7" t="str">
        <f t="shared" si="262"/>
        <v xml:space="preserve">29870          </v>
      </c>
      <c r="W406" s="7" t="str">
        <f t="shared" si="263"/>
        <v xml:space="preserve">37120          </v>
      </c>
      <c r="X406" s="7" t="str">
        <f t="shared" si="264"/>
        <v xml:space="preserve">42280          </v>
      </c>
      <c r="Y406" s="7" t="str">
        <f t="shared" si="265"/>
        <v xml:space="preserve">49800          </v>
      </c>
      <c r="Z406" s="7" t="str">
        <f t="shared" si="266"/>
        <v xml:space="preserve">113.8          </v>
      </c>
      <c r="AA406" s="7" t="str">
        <f t="shared" si="267"/>
        <v xml:space="preserve">45          </v>
      </c>
      <c r="AB406" s="7" t="str">
        <f t="shared" si="268"/>
        <v xml:space="preserve">148.2          </v>
      </c>
      <c r="AC406" s="7" t="str">
        <f t="shared" si="269"/>
        <v xml:space="preserve">70.8          </v>
      </c>
      <c r="AD406" s="7" t="str">
        <f t="shared" si="270"/>
        <v xml:space="preserve">1892          </v>
      </c>
      <c r="AE406" s="7" t="str">
        <f t="shared" si="271"/>
        <v xml:space="preserve">869          </v>
      </c>
      <c r="AF406" s="7" t="str">
        <f t="shared" si="272"/>
        <v xml:space="preserve">1720          </v>
      </c>
      <c r="AG406" s="7" t="str">
        <f t="shared" si="273"/>
        <v xml:space="preserve">344          </v>
      </c>
      <c r="AH406" s="7" t="str">
        <f t="shared" si="274"/>
        <v xml:space="preserve">176.4          </v>
      </c>
      <c r="AI406" s="7" t="str">
        <f t="shared" si="275"/>
        <v xml:space="preserve">188.2          </v>
      </c>
      <c r="AJ406" s="7" t="str">
        <f t="shared" si="276"/>
        <v xml:space="preserve">147.2          </v>
      </c>
      <c r="AK406" s="7" t="str">
        <f t="shared" si="277"/>
        <v xml:space="preserve">53.9          </v>
      </c>
      <c r="AL406" s="7" t="str">
        <f t="shared" si="278"/>
        <v xml:space="preserve">5676          </v>
      </c>
      <c r="AM406" s="7" t="str">
        <f t="shared" si="279"/>
        <v xml:space="preserve">2656          </v>
      </c>
      <c r="AN406" s="7" t="str">
        <f t="shared" si="280"/>
        <v xml:space="preserve">1204          </v>
      </c>
      <c r="AO406" s="7" t="str">
        <f t="shared" si="281"/>
        <v xml:space="preserve">258          </v>
      </c>
    </row>
    <row r="407" spans="2:41" x14ac:dyDescent="0.25">
      <c r="B407" s="7" t="str">
        <f t="shared" si="242"/>
        <v xml:space="preserve">20566          </v>
      </c>
      <c r="C407" s="7" t="str">
        <f t="shared" si="243"/>
        <v xml:space="preserve">10190          </v>
      </c>
      <c r="D407" s="7" t="str">
        <f t="shared" si="244"/>
        <v xml:space="preserve">13758          </v>
      </c>
      <c r="E407" s="7" t="str">
        <f t="shared" si="245"/>
        <v xml:space="preserve">6471          </v>
      </c>
      <c r="F407" s="7" t="str">
        <f t="shared" si="246"/>
        <v xml:space="preserve">0          </v>
      </c>
      <c r="G407" s="7" t="str">
        <f t="shared" si="247"/>
        <v xml:space="preserve">0          </v>
      </c>
      <c r="H407" s="7" t="str">
        <f t="shared" si="248"/>
        <v xml:space="preserve">0          </v>
      </c>
      <c r="I407" s="7" t="str">
        <f t="shared" si="249"/>
        <v xml:space="preserve">0          </v>
      </c>
      <c r="J407" s="7" t="str">
        <f t="shared" si="250"/>
        <v xml:space="preserve">200.1          </v>
      </c>
      <c r="K407" s="7" t="str">
        <f t="shared" si="251"/>
        <v xml:space="preserve">185.7          </v>
      </c>
      <c r="L407" s="7" t="str">
        <f t="shared" si="252"/>
        <v xml:space="preserve">104.4          </v>
      </c>
      <c r="M407" s="7" t="str">
        <f t="shared" si="253"/>
        <v xml:space="preserve">43.5          </v>
      </c>
      <c r="N407" s="7" t="str">
        <f t="shared" si="254"/>
        <v xml:space="preserve">5.469          </v>
      </c>
      <c r="O407" s="7" t="str">
        <f t="shared" si="255"/>
        <v xml:space="preserve">2.92          </v>
      </c>
      <c r="P407" s="7" t="str">
        <f t="shared" si="256"/>
        <v xml:space="preserve">4.004          </v>
      </c>
      <c r="Q407" s="7" t="str">
        <f t="shared" si="257"/>
        <v xml:space="preserve">1.6468          </v>
      </c>
      <c r="R407" s="7" t="str">
        <f t="shared" si="258"/>
        <v xml:space="preserve">30015          </v>
      </c>
      <c r="S407" s="7" t="str">
        <f t="shared" si="259"/>
        <v xml:space="preserve">37140          </v>
      </c>
      <c r="T407" s="7" t="str">
        <f t="shared" si="260"/>
        <v xml:space="preserve">41760          </v>
      </c>
      <c r="U407" s="7" t="str">
        <f t="shared" si="261"/>
        <v xml:space="preserve">47850          </v>
      </c>
      <c r="V407" s="7" t="str">
        <f t="shared" si="262"/>
        <v xml:space="preserve">30215          </v>
      </c>
      <c r="W407" s="7" t="str">
        <f t="shared" si="263"/>
        <v xml:space="preserve">37540          </v>
      </c>
      <c r="X407" s="7" t="str">
        <f t="shared" si="264"/>
        <v xml:space="preserve">42760          </v>
      </c>
      <c r="Y407" s="7" t="str">
        <f t="shared" si="265"/>
        <v xml:space="preserve">50350          </v>
      </c>
      <c r="Z407" s="7" t="str">
        <f t="shared" si="266"/>
        <v xml:space="preserve">115.1          </v>
      </c>
      <c r="AA407" s="7" t="str">
        <f t="shared" si="267"/>
        <v xml:space="preserve">45.5          </v>
      </c>
      <c r="AB407" s="7" t="str">
        <f t="shared" si="268"/>
        <v xml:space="preserve">149.9          </v>
      </c>
      <c r="AC407" s="7" t="str">
        <f t="shared" si="269"/>
        <v xml:space="preserve">71.6          </v>
      </c>
      <c r="AD407" s="7" t="str">
        <f t="shared" si="270"/>
        <v xml:space="preserve">1914          </v>
      </c>
      <c r="AE407" s="7" t="str">
        <f t="shared" si="271"/>
        <v xml:space="preserve">879          </v>
      </c>
      <c r="AF407" s="7" t="str">
        <f t="shared" si="272"/>
        <v xml:space="preserve">1740          </v>
      </c>
      <c r="AG407" s="7" t="str">
        <f t="shared" si="273"/>
        <v xml:space="preserve">348          </v>
      </c>
      <c r="AH407" s="7" t="str">
        <f t="shared" si="274"/>
        <v xml:space="preserve">178.2          </v>
      </c>
      <c r="AI407" s="7" t="str">
        <f t="shared" si="275"/>
        <v xml:space="preserve">190.4          </v>
      </c>
      <c r="AJ407" s="7" t="str">
        <f t="shared" si="276"/>
        <v xml:space="preserve">148.9          </v>
      </c>
      <c r="AK407" s="7" t="str">
        <f t="shared" si="277"/>
        <v xml:space="preserve">54.5          </v>
      </c>
      <c r="AL407" s="7" t="str">
        <f t="shared" si="278"/>
        <v xml:space="preserve">5742          </v>
      </c>
      <c r="AM407" s="7" t="str">
        <f t="shared" si="279"/>
        <v xml:space="preserve">2687          </v>
      </c>
      <c r="AN407" s="7" t="str">
        <f t="shared" si="280"/>
        <v xml:space="preserve">1218          </v>
      </c>
      <c r="AO407" s="7" t="str">
        <f t="shared" si="281"/>
        <v xml:space="preserve">261          </v>
      </c>
    </row>
    <row r="408" spans="2:41" x14ac:dyDescent="0.25">
      <c r="B408" s="7" t="str">
        <f t="shared" si="242"/>
        <v xml:space="preserve">20784          </v>
      </c>
      <c r="C408" s="7" t="str">
        <f t="shared" si="243"/>
        <v xml:space="preserve">10277          </v>
      </c>
      <c r="D408" s="7" t="str">
        <f t="shared" si="244"/>
        <v xml:space="preserve">13892          </v>
      </c>
      <c r="E408" s="7" t="str">
        <f t="shared" si="245"/>
        <v xml:space="preserve">6504          </v>
      </c>
      <c r="F408" s="7" t="str">
        <f t="shared" si="246"/>
        <v xml:space="preserve">0          </v>
      </c>
      <c r="G408" s="7" t="str">
        <f t="shared" si="247"/>
        <v xml:space="preserve">0          </v>
      </c>
      <c r="H408" s="7" t="str">
        <f t="shared" si="248"/>
        <v xml:space="preserve">0          </v>
      </c>
      <c r="I408" s="7" t="str">
        <f t="shared" si="249"/>
        <v xml:space="preserve">0          </v>
      </c>
      <c r="J408" s="7" t="str">
        <f t="shared" si="250"/>
        <v xml:space="preserve">202.4          </v>
      </c>
      <c r="K408" s="7" t="str">
        <f t="shared" si="251"/>
        <v xml:space="preserve">187.8          </v>
      </c>
      <c r="L408" s="7" t="str">
        <f t="shared" si="252"/>
        <v xml:space="preserve">105.6          </v>
      </c>
      <c r="M408" s="7" t="str">
        <f t="shared" si="253"/>
        <v xml:space="preserve">44          </v>
      </c>
      <c r="N408" s="7" t="str">
        <f t="shared" si="254"/>
        <v xml:space="preserve">5.527          </v>
      </c>
      <c r="O408" s="7" t="str">
        <f t="shared" si="255"/>
        <v xml:space="preserve">2.945          </v>
      </c>
      <c r="P408" s="7" t="str">
        <f t="shared" si="256"/>
        <v xml:space="preserve">4.043          </v>
      </c>
      <c r="Q408" s="7" t="str">
        <f t="shared" si="257"/>
        <v xml:space="preserve">1.6552          </v>
      </c>
      <c r="R408" s="7" t="str">
        <f t="shared" si="258"/>
        <v xml:space="preserve">30360          </v>
      </c>
      <c r="S408" s="7" t="str">
        <f t="shared" si="259"/>
        <v xml:space="preserve">37560          </v>
      </c>
      <c r="T408" s="7" t="str">
        <f t="shared" si="260"/>
        <v xml:space="preserve">42240          </v>
      </c>
      <c r="U408" s="7" t="str">
        <f t="shared" si="261"/>
        <v xml:space="preserve">48400          </v>
      </c>
      <c r="V408" s="7" t="str">
        <f t="shared" si="262"/>
        <v xml:space="preserve">30560          </v>
      </c>
      <c r="W408" s="7" t="str">
        <f t="shared" si="263"/>
        <v xml:space="preserve">37960          </v>
      </c>
      <c r="X408" s="7" t="str">
        <f t="shared" si="264"/>
        <v xml:space="preserve">43240          </v>
      </c>
      <c r="Y408" s="7" t="str">
        <f t="shared" si="265"/>
        <v xml:space="preserve">50900          </v>
      </c>
      <c r="Z408" s="7" t="str">
        <f t="shared" si="266"/>
        <v xml:space="preserve">116.4          </v>
      </c>
      <c r="AA408" s="7" t="str">
        <f t="shared" si="267"/>
        <v xml:space="preserve">46          </v>
      </c>
      <c r="AB408" s="7" t="str">
        <f t="shared" si="268"/>
        <v xml:space="preserve">151.6          </v>
      </c>
      <c r="AC408" s="7" t="str">
        <f t="shared" si="269"/>
        <v xml:space="preserve">72.4          </v>
      </c>
      <c r="AD408" s="7" t="str">
        <f t="shared" si="270"/>
        <v xml:space="preserve">1936          </v>
      </c>
      <c r="AE408" s="7" t="str">
        <f t="shared" si="271"/>
        <v xml:space="preserve">889          </v>
      </c>
      <c r="AF408" s="7" t="str">
        <f t="shared" si="272"/>
        <v xml:space="preserve">1760          </v>
      </c>
      <c r="AG408" s="7" t="str">
        <f t="shared" si="273"/>
        <v xml:space="preserve">352          </v>
      </c>
      <c r="AH408" s="7" t="str">
        <f t="shared" si="274"/>
        <v xml:space="preserve">180          </v>
      </c>
      <c r="AI408" s="7" t="str">
        <f t="shared" si="275"/>
        <v xml:space="preserve">192.6          </v>
      </c>
      <c r="AJ408" s="7" t="str">
        <f t="shared" si="276"/>
        <v xml:space="preserve">150.6          </v>
      </c>
      <c r="AK408" s="7" t="str">
        <f t="shared" si="277"/>
        <v xml:space="preserve">55.1          </v>
      </c>
      <c r="AL408" s="7" t="str">
        <f t="shared" si="278"/>
        <v xml:space="preserve">5808          </v>
      </c>
      <c r="AM408" s="7" t="str">
        <f t="shared" si="279"/>
        <v xml:space="preserve">2718          </v>
      </c>
      <c r="AN408" s="7" t="str">
        <f t="shared" si="280"/>
        <v xml:space="preserve">1232          </v>
      </c>
      <c r="AO408" s="7" t="str">
        <f t="shared" si="281"/>
        <v xml:space="preserve">264          </v>
      </c>
    </row>
    <row r="409" spans="2:41" x14ac:dyDescent="0.25">
      <c r="B409" s="7" t="str">
        <f t="shared" si="242"/>
        <v xml:space="preserve">21002          </v>
      </c>
      <c r="C409" s="7" t="str">
        <f t="shared" si="243"/>
        <v xml:space="preserve">10364          </v>
      </c>
      <c r="D409" s="7" t="str">
        <f t="shared" si="244"/>
        <v xml:space="preserve">14026          </v>
      </c>
      <c r="E409" s="7" t="str">
        <f t="shared" si="245"/>
        <v xml:space="preserve">6537          </v>
      </c>
      <c r="F409" s="7" t="str">
        <f t="shared" si="246"/>
        <v xml:space="preserve">0          </v>
      </c>
      <c r="G409" s="7" t="str">
        <f t="shared" si="247"/>
        <v xml:space="preserve">0          </v>
      </c>
      <c r="H409" s="7" t="str">
        <f t="shared" si="248"/>
        <v xml:space="preserve">0          </v>
      </c>
      <c r="I409" s="7" t="str">
        <f t="shared" si="249"/>
        <v xml:space="preserve">0          </v>
      </c>
      <c r="J409" s="7" t="str">
        <f t="shared" si="250"/>
        <v xml:space="preserve">204.7          </v>
      </c>
      <c r="K409" s="7" t="str">
        <f t="shared" si="251"/>
        <v xml:space="preserve">189.9          </v>
      </c>
      <c r="L409" s="7" t="str">
        <f t="shared" si="252"/>
        <v xml:space="preserve">106.8          </v>
      </c>
      <c r="M409" s="7" t="str">
        <f t="shared" si="253"/>
        <v xml:space="preserve">44.5          </v>
      </c>
      <c r="N409" s="7" t="str">
        <f t="shared" si="254"/>
        <v xml:space="preserve">5.585          </v>
      </c>
      <c r="O409" s="7" t="str">
        <f t="shared" si="255"/>
        <v xml:space="preserve">2.97          </v>
      </c>
      <c r="P409" s="7" t="str">
        <f t="shared" si="256"/>
        <v xml:space="preserve">4.082          </v>
      </c>
      <c r="Q409" s="7" t="str">
        <f t="shared" si="257"/>
        <v xml:space="preserve">1.6636          </v>
      </c>
      <c r="R409" s="7" t="str">
        <f t="shared" si="258"/>
        <v xml:space="preserve">30705          </v>
      </c>
      <c r="S409" s="7" t="str">
        <f t="shared" si="259"/>
        <v xml:space="preserve">37980          </v>
      </c>
      <c r="T409" s="7" t="str">
        <f t="shared" si="260"/>
        <v xml:space="preserve">42720          </v>
      </c>
      <c r="U409" s="7" t="str">
        <f t="shared" si="261"/>
        <v xml:space="preserve">48950          </v>
      </c>
      <c r="V409" s="7" t="str">
        <f t="shared" si="262"/>
        <v xml:space="preserve">30905          </v>
      </c>
      <c r="W409" s="7" t="str">
        <f t="shared" si="263"/>
        <v xml:space="preserve">38380          </v>
      </c>
      <c r="X409" s="7" t="str">
        <f t="shared" si="264"/>
        <v xml:space="preserve">43720          </v>
      </c>
      <c r="Y409" s="7" t="str">
        <f t="shared" si="265"/>
        <v xml:space="preserve">51450          </v>
      </c>
      <c r="Z409" s="7" t="str">
        <f t="shared" si="266"/>
        <v xml:space="preserve">117.7          </v>
      </c>
      <c r="AA409" s="7" t="str">
        <f t="shared" si="267"/>
        <v xml:space="preserve">46.5          </v>
      </c>
      <c r="AB409" s="7" t="str">
        <f t="shared" si="268"/>
        <v xml:space="preserve">153.3          </v>
      </c>
      <c r="AC409" s="7" t="str">
        <f t="shared" si="269"/>
        <v xml:space="preserve">73.2          </v>
      </c>
      <c r="AD409" s="7" t="str">
        <f t="shared" si="270"/>
        <v xml:space="preserve">1958          </v>
      </c>
      <c r="AE409" s="7" t="str">
        <f t="shared" si="271"/>
        <v xml:space="preserve">899          </v>
      </c>
      <c r="AF409" s="7" t="str">
        <f t="shared" si="272"/>
        <v xml:space="preserve">1780          </v>
      </c>
      <c r="AG409" s="7" t="str">
        <f t="shared" si="273"/>
        <v xml:space="preserve">356          </v>
      </c>
      <c r="AH409" s="7" t="str">
        <f t="shared" si="274"/>
        <v xml:space="preserve">181.8          </v>
      </c>
      <c r="AI409" s="7" t="str">
        <f t="shared" si="275"/>
        <v xml:space="preserve">194.8          </v>
      </c>
      <c r="AJ409" s="7" t="str">
        <f t="shared" si="276"/>
        <v xml:space="preserve">152.3          </v>
      </c>
      <c r="AK409" s="7" t="str">
        <f t="shared" si="277"/>
        <v xml:space="preserve">55.7          </v>
      </c>
      <c r="AL409" s="7" t="str">
        <f t="shared" si="278"/>
        <v xml:space="preserve">5874          </v>
      </c>
      <c r="AM409" s="7" t="str">
        <f t="shared" si="279"/>
        <v xml:space="preserve">2749          </v>
      </c>
      <c r="AN409" s="7" t="str">
        <f t="shared" si="280"/>
        <v xml:space="preserve">1246          </v>
      </c>
      <c r="AO409" s="7" t="str">
        <f t="shared" si="281"/>
        <v xml:space="preserve">267          </v>
      </c>
    </row>
    <row r="410" spans="2:41" x14ac:dyDescent="0.25">
      <c r="B410" s="7" t="str">
        <f t="shared" si="242"/>
        <v xml:space="preserve">21220          </v>
      </c>
      <c r="C410" s="7" t="str">
        <f t="shared" si="243"/>
        <v xml:space="preserve">10451          </v>
      </c>
      <c r="D410" s="7" t="str">
        <f t="shared" si="244"/>
        <v xml:space="preserve">14160          </v>
      </c>
      <c r="E410" s="7" t="str">
        <f t="shared" si="245"/>
        <v xml:space="preserve">6570          </v>
      </c>
      <c r="F410" s="7" t="str">
        <f t="shared" si="246"/>
        <v xml:space="preserve">0          </v>
      </c>
      <c r="G410" s="7" t="str">
        <f t="shared" si="247"/>
        <v xml:space="preserve">0          </v>
      </c>
      <c r="H410" s="7" t="str">
        <f t="shared" si="248"/>
        <v xml:space="preserve">0          </v>
      </c>
      <c r="I410" s="7" t="str">
        <f t="shared" si="249"/>
        <v xml:space="preserve">0          </v>
      </c>
      <c r="J410" s="7" t="str">
        <f t="shared" si="250"/>
        <v xml:space="preserve">207          </v>
      </c>
      <c r="K410" s="7" t="str">
        <f t="shared" si="251"/>
        <v xml:space="preserve">192          </v>
      </c>
      <c r="L410" s="7" t="str">
        <f t="shared" si="252"/>
        <v xml:space="preserve">108          </v>
      </c>
      <c r="M410" s="7" t="str">
        <f t="shared" si="253"/>
        <v xml:space="preserve">45          </v>
      </c>
      <c r="N410" s="7" t="str">
        <f t="shared" si="254"/>
        <v xml:space="preserve">5.643          </v>
      </c>
      <c r="O410" s="7" t="str">
        <f t="shared" si="255"/>
        <v xml:space="preserve">2.995          </v>
      </c>
      <c r="P410" s="7" t="str">
        <f t="shared" si="256"/>
        <v xml:space="preserve">4.121          </v>
      </c>
      <c r="Q410" s="7" t="str">
        <f t="shared" si="257"/>
        <v xml:space="preserve">1.672          </v>
      </c>
      <c r="R410" s="7" t="str">
        <f t="shared" si="258"/>
        <v xml:space="preserve">31050          </v>
      </c>
      <c r="S410" s="7" t="str">
        <f t="shared" si="259"/>
        <v xml:space="preserve">38400          </v>
      </c>
      <c r="T410" s="7" t="str">
        <f t="shared" si="260"/>
        <v xml:space="preserve">43200          </v>
      </c>
      <c r="U410" s="7" t="str">
        <f t="shared" si="261"/>
        <v xml:space="preserve">49500          </v>
      </c>
      <c r="V410" s="7" t="str">
        <f t="shared" si="262"/>
        <v xml:space="preserve">31250          </v>
      </c>
      <c r="W410" s="7" t="str">
        <f t="shared" si="263"/>
        <v xml:space="preserve">38800          </v>
      </c>
      <c r="X410" s="7" t="str">
        <f t="shared" si="264"/>
        <v xml:space="preserve">44200          </v>
      </c>
      <c r="Y410" s="7" t="str">
        <f t="shared" si="265"/>
        <v xml:space="preserve">52000          </v>
      </c>
      <c r="Z410" s="7" t="str">
        <f t="shared" si="266"/>
        <v xml:space="preserve">119          </v>
      </c>
      <c r="AA410" s="7" t="str">
        <f t="shared" si="267"/>
        <v xml:space="preserve">47          </v>
      </c>
      <c r="AB410" s="7" t="str">
        <f t="shared" si="268"/>
        <v xml:space="preserve">155          </v>
      </c>
      <c r="AC410" s="7" t="str">
        <f t="shared" si="269"/>
        <v xml:space="preserve">74          </v>
      </c>
      <c r="AD410" s="7" t="str">
        <f t="shared" si="270"/>
        <v xml:space="preserve">1980          </v>
      </c>
      <c r="AE410" s="7" t="str">
        <f t="shared" si="271"/>
        <v xml:space="preserve">909          </v>
      </c>
      <c r="AF410" s="7" t="str">
        <f t="shared" si="272"/>
        <v xml:space="preserve">1800          </v>
      </c>
      <c r="AG410" s="7" t="str">
        <f t="shared" si="273"/>
        <v xml:space="preserve">360          </v>
      </c>
      <c r="AH410" s="7" t="str">
        <f t="shared" si="274"/>
        <v xml:space="preserve">183.6          </v>
      </c>
      <c r="AI410" s="7" t="str">
        <f t="shared" si="275"/>
        <v xml:space="preserve">197          </v>
      </c>
      <c r="AJ410" s="7" t="str">
        <f t="shared" si="276"/>
        <v xml:space="preserve">154          </v>
      </c>
      <c r="AK410" s="7" t="str">
        <f t="shared" si="277"/>
        <v xml:space="preserve">56.3          </v>
      </c>
      <c r="AL410" s="7" t="str">
        <f t="shared" si="278"/>
        <v xml:space="preserve">5940          </v>
      </c>
      <c r="AM410" s="7" t="str">
        <f t="shared" si="279"/>
        <v xml:space="preserve">2780          </v>
      </c>
      <c r="AN410" s="7" t="str">
        <f t="shared" si="280"/>
        <v xml:space="preserve">1260          </v>
      </c>
      <c r="AO410" s="7" t="str">
        <f t="shared" si="281"/>
        <v xml:space="preserve">270          </v>
      </c>
    </row>
    <row r="411" spans="2:41" x14ac:dyDescent="0.25">
      <c r="B411" s="7" t="str">
        <f t="shared" si="242"/>
        <v xml:space="preserve">21438          </v>
      </c>
      <c r="C411" s="7" t="str">
        <f t="shared" si="243"/>
        <v xml:space="preserve">10538          </v>
      </c>
      <c r="D411" s="7" t="str">
        <f t="shared" si="244"/>
        <v xml:space="preserve">14294          </v>
      </c>
      <c r="E411" s="7" t="str">
        <f t="shared" si="245"/>
        <v xml:space="preserve">6603          </v>
      </c>
      <c r="F411" s="7" t="str">
        <f t="shared" si="246"/>
        <v xml:space="preserve">0          </v>
      </c>
      <c r="G411" s="7" t="str">
        <f t="shared" si="247"/>
        <v xml:space="preserve">0          </v>
      </c>
      <c r="H411" s="7" t="str">
        <f t="shared" si="248"/>
        <v xml:space="preserve">0          </v>
      </c>
      <c r="I411" s="7" t="str">
        <f t="shared" si="249"/>
        <v xml:space="preserve">0          </v>
      </c>
      <c r="J411" s="7" t="str">
        <f t="shared" si="250"/>
        <v xml:space="preserve">209.3          </v>
      </c>
      <c r="K411" s="7" t="str">
        <f t="shared" si="251"/>
        <v xml:space="preserve">194.1          </v>
      </c>
      <c r="L411" s="7" t="str">
        <f t="shared" si="252"/>
        <v xml:space="preserve">109.2          </v>
      </c>
      <c r="M411" s="7" t="str">
        <f t="shared" si="253"/>
        <v xml:space="preserve">45.5          </v>
      </c>
      <c r="N411" s="7" t="str">
        <f t="shared" si="254"/>
        <v xml:space="preserve">5.701          </v>
      </c>
      <c r="O411" s="7" t="str">
        <f t="shared" si="255"/>
        <v xml:space="preserve">3.02          </v>
      </c>
      <c r="P411" s="7" t="str">
        <f t="shared" si="256"/>
        <v xml:space="preserve">4.16          </v>
      </c>
      <c r="Q411" s="7" t="str">
        <f t="shared" si="257"/>
        <v xml:space="preserve">1.6804          </v>
      </c>
      <c r="R411" s="7" t="str">
        <f t="shared" si="258"/>
        <v xml:space="preserve">31395          </v>
      </c>
      <c r="S411" s="7" t="str">
        <f t="shared" si="259"/>
        <v xml:space="preserve">38820          </v>
      </c>
      <c r="T411" s="7" t="str">
        <f t="shared" si="260"/>
        <v xml:space="preserve">43680          </v>
      </c>
      <c r="U411" s="7" t="str">
        <f t="shared" si="261"/>
        <v xml:space="preserve">50050          </v>
      </c>
      <c r="V411" s="7" t="str">
        <f t="shared" si="262"/>
        <v xml:space="preserve">31595          </v>
      </c>
      <c r="W411" s="7" t="str">
        <f t="shared" si="263"/>
        <v xml:space="preserve">39220          </v>
      </c>
      <c r="X411" s="7" t="str">
        <f t="shared" si="264"/>
        <v xml:space="preserve">44680          </v>
      </c>
      <c r="Y411" s="7" t="str">
        <f t="shared" si="265"/>
        <v xml:space="preserve">52550          </v>
      </c>
      <c r="Z411" s="7" t="str">
        <f t="shared" si="266"/>
        <v xml:space="preserve">120.3          </v>
      </c>
      <c r="AA411" s="7" t="str">
        <f t="shared" si="267"/>
        <v xml:space="preserve">47.5          </v>
      </c>
      <c r="AB411" s="7" t="str">
        <f t="shared" si="268"/>
        <v xml:space="preserve">156.7          </v>
      </c>
      <c r="AC411" s="7" t="str">
        <f t="shared" si="269"/>
        <v xml:space="preserve">74.8          </v>
      </c>
      <c r="AD411" s="7" t="str">
        <f t="shared" si="270"/>
        <v xml:space="preserve">2002          </v>
      </c>
      <c r="AE411" s="7" t="str">
        <f t="shared" si="271"/>
        <v xml:space="preserve">919          </v>
      </c>
      <c r="AF411" s="7" t="str">
        <f t="shared" si="272"/>
        <v xml:space="preserve">1820          </v>
      </c>
      <c r="AG411" s="7" t="str">
        <f t="shared" si="273"/>
        <v xml:space="preserve">364          </v>
      </c>
      <c r="AH411" s="7" t="str">
        <f t="shared" si="274"/>
        <v xml:space="preserve">185.4          </v>
      </c>
      <c r="AI411" s="7" t="str">
        <f t="shared" si="275"/>
        <v xml:space="preserve">199.2          </v>
      </c>
      <c r="AJ411" s="7" t="str">
        <f t="shared" si="276"/>
        <v xml:space="preserve">155.7          </v>
      </c>
      <c r="AK411" s="7" t="str">
        <f t="shared" si="277"/>
        <v xml:space="preserve">56.9          </v>
      </c>
      <c r="AL411" s="7" t="str">
        <f t="shared" si="278"/>
        <v xml:space="preserve">6006          </v>
      </c>
      <c r="AM411" s="7" t="str">
        <f t="shared" si="279"/>
        <v xml:space="preserve">2811          </v>
      </c>
      <c r="AN411" s="7" t="str">
        <f t="shared" si="280"/>
        <v xml:space="preserve">1274          </v>
      </c>
      <c r="AO411" s="7" t="str">
        <f t="shared" si="281"/>
        <v xml:space="preserve">273          </v>
      </c>
    </row>
    <row r="412" spans="2:41" x14ac:dyDescent="0.25">
      <c r="B412" s="7" t="str">
        <f t="shared" si="242"/>
        <v xml:space="preserve">21656          </v>
      </c>
      <c r="C412" s="7" t="str">
        <f t="shared" si="243"/>
        <v xml:space="preserve">10625          </v>
      </c>
      <c r="D412" s="7" t="str">
        <f t="shared" si="244"/>
        <v xml:space="preserve">14428          </v>
      </c>
      <c r="E412" s="7" t="str">
        <f t="shared" si="245"/>
        <v xml:space="preserve">6636          </v>
      </c>
      <c r="F412" s="7" t="str">
        <f t="shared" si="246"/>
        <v xml:space="preserve">0          </v>
      </c>
      <c r="G412" s="7" t="str">
        <f t="shared" si="247"/>
        <v xml:space="preserve">0          </v>
      </c>
      <c r="H412" s="7" t="str">
        <f t="shared" si="248"/>
        <v xml:space="preserve">0          </v>
      </c>
      <c r="I412" s="7" t="str">
        <f t="shared" si="249"/>
        <v xml:space="preserve">0          </v>
      </c>
      <c r="J412" s="7" t="str">
        <f t="shared" si="250"/>
        <v xml:space="preserve">211.6          </v>
      </c>
      <c r="K412" s="7" t="str">
        <f t="shared" si="251"/>
        <v xml:space="preserve">196.2          </v>
      </c>
      <c r="L412" s="7" t="str">
        <f t="shared" si="252"/>
        <v xml:space="preserve">110.4          </v>
      </c>
      <c r="M412" s="7" t="str">
        <f t="shared" si="253"/>
        <v xml:space="preserve">46          </v>
      </c>
      <c r="N412" s="7" t="str">
        <f t="shared" si="254"/>
        <v xml:space="preserve">5.759          </v>
      </c>
      <c r="O412" s="7" t="str">
        <f t="shared" si="255"/>
        <v xml:space="preserve">3.045          </v>
      </c>
      <c r="P412" s="7" t="str">
        <f t="shared" si="256"/>
        <v xml:space="preserve">4.199          </v>
      </c>
      <c r="Q412" s="7" t="str">
        <f t="shared" si="257"/>
        <v xml:space="preserve">1.6888          </v>
      </c>
      <c r="R412" s="7" t="str">
        <f t="shared" si="258"/>
        <v xml:space="preserve">31740          </v>
      </c>
      <c r="S412" s="7" t="str">
        <f t="shared" si="259"/>
        <v xml:space="preserve">39240          </v>
      </c>
      <c r="T412" s="7" t="str">
        <f t="shared" si="260"/>
        <v xml:space="preserve">44160          </v>
      </c>
      <c r="U412" s="7" t="str">
        <f t="shared" si="261"/>
        <v xml:space="preserve">50600          </v>
      </c>
      <c r="V412" s="7" t="str">
        <f t="shared" si="262"/>
        <v xml:space="preserve">31940          </v>
      </c>
      <c r="W412" s="7" t="str">
        <f t="shared" si="263"/>
        <v xml:space="preserve">39640          </v>
      </c>
      <c r="X412" s="7" t="str">
        <f t="shared" si="264"/>
        <v xml:space="preserve">45160          </v>
      </c>
      <c r="Y412" s="7" t="str">
        <f t="shared" si="265"/>
        <v xml:space="preserve">53100          </v>
      </c>
      <c r="Z412" s="7" t="str">
        <f t="shared" si="266"/>
        <v xml:space="preserve">121.6          </v>
      </c>
      <c r="AA412" s="7" t="str">
        <f t="shared" si="267"/>
        <v xml:space="preserve">48          </v>
      </c>
      <c r="AB412" s="7" t="str">
        <f t="shared" si="268"/>
        <v xml:space="preserve">158.4          </v>
      </c>
      <c r="AC412" s="7" t="str">
        <f t="shared" si="269"/>
        <v xml:space="preserve">75.6          </v>
      </c>
      <c r="AD412" s="7" t="str">
        <f t="shared" si="270"/>
        <v xml:space="preserve">2024          </v>
      </c>
      <c r="AE412" s="7" t="str">
        <f t="shared" si="271"/>
        <v xml:space="preserve">929          </v>
      </c>
      <c r="AF412" s="7" t="str">
        <f t="shared" si="272"/>
        <v xml:space="preserve">1840          </v>
      </c>
      <c r="AG412" s="7" t="str">
        <f t="shared" si="273"/>
        <v xml:space="preserve">368          </v>
      </c>
      <c r="AH412" s="7" t="str">
        <f t="shared" si="274"/>
        <v xml:space="preserve">187.2          </v>
      </c>
      <c r="AI412" s="7" t="str">
        <f t="shared" si="275"/>
        <v xml:space="preserve">201.4          </v>
      </c>
      <c r="AJ412" s="7" t="str">
        <f t="shared" si="276"/>
        <v xml:space="preserve">157.4          </v>
      </c>
      <c r="AK412" s="7" t="str">
        <f t="shared" si="277"/>
        <v xml:space="preserve">57.5          </v>
      </c>
      <c r="AL412" s="7" t="str">
        <f t="shared" si="278"/>
        <v xml:space="preserve">6072          </v>
      </c>
      <c r="AM412" s="7" t="str">
        <f t="shared" si="279"/>
        <v xml:space="preserve">2842          </v>
      </c>
      <c r="AN412" s="7" t="str">
        <f t="shared" si="280"/>
        <v xml:space="preserve">1288          </v>
      </c>
      <c r="AO412" s="7" t="str">
        <f t="shared" si="281"/>
        <v xml:space="preserve">276          </v>
      </c>
    </row>
    <row r="413" spans="2:41" x14ac:dyDescent="0.25">
      <c r="B413" s="7" t="str">
        <f t="shared" si="242"/>
        <v xml:space="preserve">21874          </v>
      </c>
      <c r="C413" s="7" t="str">
        <f t="shared" si="243"/>
        <v xml:space="preserve">10712          </v>
      </c>
      <c r="D413" s="7" t="str">
        <f t="shared" si="244"/>
        <v xml:space="preserve">14562          </v>
      </c>
      <c r="E413" s="7" t="str">
        <f t="shared" si="245"/>
        <v xml:space="preserve">6669          </v>
      </c>
      <c r="F413" s="7" t="str">
        <f t="shared" si="246"/>
        <v xml:space="preserve">0          </v>
      </c>
      <c r="G413" s="7" t="str">
        <f t="shared" si="247"/>
        <v xml:space="preserve">0          </v>
      </c>
      <c r="H413" s="7" t="str">
        <f t="shared" si="248"/>
        <v xml:space="preserve">0          </v>
      </c>
      <c r="I413" s="7" t="str">
        <f t="shared" si="249"/>
        <v xml:space="preserve">0          </v>
      </c>
      <c r="J413" s="7" t="str">
        <f t="shared" si="250"/>
        <v xml:space="preserve">213.9          </v>
      </c>
      <c r="K413" s="7" t="str">
        <f t="shared" si="251"/>
        <v xml:space="preserve">198.3          </v>
      </c>
      <c r="L413" s="7" t="str">
        <f t="shared" si="252"/>
        <v xml:space="preserve">111.6          </v>
      </c>
      <c r="M413" s="7" t="str">
        <f t="shared" si="253"/>
        <v xml:space="preserve">46.5          </v>
      </c>
      <c r="N413" s="7" t="str">
        <f t="shared" si="254"/>
        <v xml:space="preserve">5.817          </v>
      </c>
      <c r="O413" s="7" t="str">
        <f t="shared" si="255"/>
        <v xml:space="preserve">3.07          </v>
      </c>
      <c r="P413" s="7" t="str">
        <f t="shared" si="256"/>
        <v xml:space="preserve">4.238          </v>
      </c>
      <c r="Q413" s="7" t="str">
        <f t="shared" si="257"/>
        <v xml:space="preserve">1.6972          </v>
      </c>
      <c r="R413" s="7" t="str">
        <f t="shared" si="258"/>
        <v xml:space="preserve">32085          </v>
      </c>
      <c r="S413" s="7" t="str">
        <f t="shared" si="259"/>
        <v xml:space="preserve">39660          </v>
      </c>
      <c r="T413" s="7" t="str">
        <f t="shared" si="260"/>
        <v xml:space="preserve">44640          </v>
      </c>
      <c r="U413" s="7" t="str">
        <f t="shared" si="261"/>
        <v xml:space="preserve">51150          </v>
      </c>
      <c r="V413" s="7" t="str">
        <f t="shared" si="262"/>
        <v xml:space="preserve">32285          </v>
      </c>
      <c r="W413" s="7" t="str">
        <f t="shared" si="263"/>
        <v xml:space="preserve">40060          </v>
      </c>
      <c r="X413" s="7" t="str">
        <f t="shared" si="264"/>
        <v xml:space="preserve">45640          </v>
      </c>
      <c r="Y413" s="7" t="str">
        <f t="shared" si="265"/>
        <v xml:space="preserve">53650          </v>
      </c>
      <c r="Z413" s="7" t="str">
        <f t="shared" si="266"/>
        <v xml:space="preserve">122.9          </v>
      </c>
      <c r="AA413" s="7" t="str">
        <f t="shared" si="267"/>
        <v xml:space="preserve">48.5          </v>
      </c>
      <c r="AB413" s="7" t="str">
        <f t="shared" si="268"/>
        <v xml:space="preserve">160.1          </v>
      </c>
      <c r="AC413" s="7" t="str">
        <f t="shared" si="269"/>
        <v xml:space="preserve">76.4          </v>
      </c>
      <c r="AD413" s="7" t="str">
        <f t="shared" si="270"/>
        <v xml:space="preserve">2046          </v>
      </c>
      <c r="AE413" s="7" t="str">
        <f t="shared" si="271"/>
        <v xml:space="preserve">939          </v>
      </c>
      <c r="AF413" s="7" t="str">
        <f t="shared" si="272"/>
        <v xml:space="preserve">1860          </v>
      </c>
      <c r="AG413" s="7" t="str">
        <f t="shared" si="273"/>
        <v xml:space="preserve">372          </v>
      </c>
      <c r="AH413" s="7" t="str">
        <f t="shared" si="274"/>
        <v xml:space="preserve">189          </v>
      </c>
      <c r="AI413" s="7" t="str">
        <f t="shared" si="275"/>
        <v xml:space="preserve">203.6          </v>
      </c>
      <c r="AJ413" s="7" t="str">
        <f t="shared" si="276"/>
        <v xml:space="preserve">159.1          </v>
      </c>
      <c r="AK413" s="7" t="str">
        <f t="shared" si="277"/>
        <v xml:space="preserve">58.1          </v>
      </c>
      <c r="AL413" s="7" t="str">
        <f t="shared" si="278"/>
        <v xml:space="preserve">6138          </v>
      </c>
      <c r="AM413" s="7" t="str">
        <f t="shared" si="279"/>
        <v xml:space="preserve">2873          </v>
      </c>
      <c r="AN413" s="7" t="str">
        <f t="shared" si="280"/>
        <v xml:space="preserve">1302          </v>
      </c>
      <c r="AO413" s="7" t="str">
        <f t="shared" si="281"/>
        <v xml:space="preserve">279          </v>
      </c>
    </row>
    <row r="414" spans="2:41" x14ac:dyDescent="0.25">
      <c r="B414" s="7" t="str">
        <f t="shared" si="242"/>
        <v xml:space="preserve">22092          </v>
      </c>
      <c r="C414" s="7" t="str">
        <f t="shared" si="243"/>
        <v xml:space="preserve">10799          </v>
      </c>
      <c r="D414" s="7" t="str">
        <f t="shared" si="244"/>
        <v xml:space="preserve">14696          </v>
      </c>
      <c r="E414" s="7" t="str">
        <f t="shared" si="245"/>
        <v xml:space="preserve">6702          </v>
      </c>
      <c r="F414" s="7" t="str">
        <f t="shared" si="246"/>
        <v xml:space="preserve">0          </v>
      </c>
      <c r="G414" s="7" t="str">
        <f t="shared" si="247"/>
        <v xml:space="preserve">0          </v>
      </c>
      <c r="H414" s="7" t="str">
        <f t="shared" si="248"/>
        <v xml:space="preserve">0          </v>
      </c>
      <c r="I414" s="7" t="str">
        <f t="shared" si="249"/>
        <v xml:space="preserve">0          </v>
      </c>
      <c r="J414" s="7" t="str">
        <f t="shared" si="250"/>
        <v xml:space="preserve">216.2          </v>
      </c>
      <c r="K414" s="7" t="str">
        <f t="shared" si="251"/>
        <v xml:space="preserve">200.4          </v>
      </c>
      <c r="L414" s="7" t="str">
        <f t="shared" si="252"/>
        <v xml:space="preserve">112.8          </v>
      </c>
      <c r="M414" s="7" t="str">
        <f t="shared" si="253"/>
        <v xml:space="preserve">47          </v>
      </c>
      <c r="N414" s="7" t="str">
        <f t="shared" si="254"/>
        <v xml:space="preserve">5.875          </v>
      </c>
      <c r="O414" s="7" t="str">
        <f t="shared" si="255"/>
        <v xml:space="preserve">3.095          </v>
      </c>
      <c r="P414" s="7" t="str">
        <f t="shared" si="256"/>
        <v xml:space="preserve">4.277          </v>
      </c>
      <c r="Q414" s="7" t="str">
        <f t="shared" si="257"/>
        <v xml:space="preserve">1.7056          </v>
      </c>
      <c r="R414" s="7" t="str">
        <f t="shared" si="258"/>
        <v xml:space="preserve">32430          </v>
      </c>
      <c r="S414" s="7" t="str">
        <f t="shared" si="259"/>
        <v xml:space="preserve">40080          </v>
      </c>
      <c r="T414" s="7" t="str">
        <f t="shared" si="260"/>
        <v xml:space="preserve">45120          </v>
      </c>
      <c r="U414" s="7" t="str">
        <f t="shared" si="261"/>
        <v xml:space="preserve">51700          </v>
      </c>
      <c r="V414" s="7" t="str">
        <f t="shared" si="262"/>
        <v xml:space="preserve">32630          </v>
      </c>
      <c r="W414" s="7" t="str">
        <f t="shared" si="263"/>
        <v xml:space="preserve">40480          </v>
      </c>
      <c r="X414" s="7" t="str">
        <f t="shared" si="264"/>
        <v xml:space="preserve">46120          </v>
      </c>
      <c r="Y414" s="7" t="str">
        <f t="shared" si="265"/>
        <v xml:space="preserve">54200          </v>
      </c>
      <c r="Z414" s="7" t="str">
        <f t="shared" si="266"/>
        <v xml:space="preserve">124.2          </v>
      </c>
      <c r="AA414" s="7" t="str">
        <f t="shared" si="267"/>
        <v xml:space="preserve">49          </v>
      </c>
      <c r="AB414" s="7" t="str">
        <f t="shared" si="268"/>
        <v xml:space="preserve">161.8          </v>
      </c>
      <c r="AC414" s="7" t="str">
        <f t="shared" si="269"/>
        <v xml:space="preserve">77.2          </v>
      </c>
      <c r="AD414" s="7" t="str">
        <f t="shared" si="270"/>
        <v xml:space="preserve">2068          </v>
      </c>
      <c r="AE414" s="7" t="str">
        <f t="shared" si="271"/>
        <v xml:space="preserve">949          </v>
      </c>
      <c r="AF414" s="7" t="str">
        <f t="shared" si="272"/>
        <v xml:space="preserve">1880          </v>
      </c>
      <c r="AG414" s="7" t="str">
        <f t="shared" si="273"/>
        <v xml:space="preserve">376          </v>
      </c>
      <c r="AH414" s="7" t="str">
        <f t="shared" si="274"/>
        <v xml:space="preserve">190.8          </v>
      </c>
      <c r="AI414" s="7" t="str">
        <f t="shared" si="275"/>
        <v xml:space="preserve">205.8          </v>
      </c>
      <c r="AJ414" s="7" t="str">
        <f t="shared" si="276"/>
        <v xml:space="preserve">160.8          </v>
      </c>
      <c r="AK414" s="7" t="str">
        <f t="shared" si="277"/>
        <v xml:space="preserve">58.7          </v>
      </c>
      <c r="AL414" s="7" t="str">
        <f t="shared" si="278"/>
        <v xml:space="preserve">6204          </v>
      </c>
      <c r="AM414" s="7" t="str">
        <f t="shared" si="279"/>
        <v xml:space="preserve">2904          </v>
      </c>
      <c r="AN414" s="7" t="str">
        <f t="shared" si="280"/>
        <v xml:space="preserve">1316          </v>
      </c>
      <c r="AO414" s="7" t="str">
        <f t="shared" si="281"/>
        <v xml:space="preserve">282          </v>
      </c>
    </row>
    <row r="415" spans="2:41" x14ac:dyDescent="0.25">
      <c r="B415" s="7" t="str">
        <f t="shared" si="242"/>
        <v xml:space="preserve">22310          </v>
      </c>
      <c r="C415" s="7" t="str">
        <f t="shared" si="243"/>
        <v xml:space="preserve">10886          </v>
      </c>
      <c r="D415" s="7" t="str">
        <f t="shared" si="244"/>
        <v xml:space="preserve">14830          </v>
      </c>
      <c r="E415" s="7" t="str">
        <f t="shared" si="245"/>
        <v xml:space="preserve">6735          </v>
      </c>
      <c r="F415" s="7" t="str">
        <f t="shared" si="246"/>
        <v xml:space="preserve">0          </v>
      </c>
      <c r="G415" s="7" t="str">
        <f t="shared" si="247"/>
        <v xml:space="preserve">0          </v>
      </c>
      <c r="H415" s="7" t="str">
        <f t="shared" si="248"/>
        <v xml:space="preserve">0          </v>
      </c>
      <c r="I415" s="7" t="str">
        <f t="shared" si="249"/>
        <v xml:space="preserve">0          </v>
      </c>
      <c r="J415" s="7" t="str">
        <f t="shared" si="250"/>
        <v xml:space="preserve">218.5          </v>
      </c>
      <c r="K415" s="7" t="str">
        <f t="shared" si="251"/>
        <v xml:space="preserve">202.5          </v>
      </c>
      <c r="L415" s="7" t="str">
        <f t="shared" si="252"/>
        <v xml:space="preserve">114          </v>
      </c>
      <c r="M415" s="7" t="str">
        <f t="shared" si="253"/>
        <v xml:space="preserve">47.5          </v>
      </c>
      <c r="N415" s="7" t="str">
        <f t="shared" si="254"/>
        <v xml:space="preserve">5.933          </v>
      </c>
      <c r="O415" s="7" t="str">
        <f t="shared" si="255"/>
        <v xml:space="preserve">3.12          </v>
      </c>
      <c r="P415" s="7" t="str">
        <f t="shared" si="256"/>
        <v xml:space="preserve">4.316          </v>
      </c>
      <c r="Q415" s="7" t="str">
        <f t="shared" si="257"/>
        <v xml:space="preserve">1.714          </v>
      </c>
      <c r="R415" s="7" t="str">
        <f t="shared" si="258"/>
        <v xml:space="preserve">32775          </v>
      </c>
      <c r="S415" s="7" t="str">
        <f t="shared" si="259"/>
        <v xml:space="preserve">40500          </v>
      </c>
      <c r="T415" s="7" t="str">
        <f t="shared" si="260"/>
        <v xml:space="preserve">45600          </v>
      </c>
      <c r="U415" s="7" t="str">
        <f t="shared" si="261"/>
        <v xml:space="preserve">52250          </v>
      </c>
      <c r="V415" s="7" t="str">
        <f t="shared" si="262"/>
        <v xml:space="preserve">32975          </v>
      </c>
      <c r="W415" s="7" t="str">
        <f t="shared" si="263"/>
        <v xml:space="preserve">40900          </v>
      </c>
      <c r="X415" s="7" t="str">
        <f t="shared" si="264"/>
        <v xml:space="preserve">46600          </v>
      </c>
      <c r="Y415" s="7" t="str">
        <f t="shared" si="265"/>
        <v xml:space="preserve">54750          </v>
      </c>
      <c r="Z415" s="7" t="str">
        <f t="shared" si="266"/>
        <v xml:space="preserve">125.5          </v>
      </c>
      <c r="AA415" s="7" t="str">
        <f t="shared" si="267"/>
        <v xml:space="preserve">49.5          </v>
      </c>
      <c r="AB415" s="7" t="str">
        <f t="shared" si="268"/>
        <v xml:space="preserve">163.5          </v>
      </c>
      <c r="AC415" s="7" t="str">
        <f t="shared" si="269"/>
        <v xml:space="preserve">78          </v>
      </c>
      <c r="AD415" s="7" t="str">
        <f t="shared" si="270"/>
        <v xml:space="preserve">2090          </v>
      </c>
      <c r="AE415" s="7" t="str">
        <f t="shared" si="271"/>
        <v xml:space="preserve">959          </v>
      </c>
      <c r="AF415" s="7" t="str">
        <f t="shared" si="272"/>
        <v xml:space="preserve">1900          </v>
      </c>
      <c r="AG415" s="7" t="str">
        <f t="shared" si="273"/>
        <v xml:space="preserve">380          </v>
      </c>
      <c r="AH415" s="7" t="str">
        <f t="shared" si="274"/>
        <v xml:space="preserve">192.6          </v>
      </c>
      <c r="AI415" s="7" t="str">
        <f t="shared" si="275"/>
        <v xml:space="preserve">208          </v>
      </c>
      <c r="AJ415" s="7" t="str">
        <f t="shared" si="276"/>
        <v xml:space="preserve">162.5          </v>
      </c>
      <c r="AK415" s="7" t="str">
        <f t="shared" si="277"/>
        <v xml:space="preserve">59.3          </v>
      </c>
      <c r="AL415" s="7" t="str">
        <f t="shared" si="278"/>
        <v xml:space="preserve">6270          </v>
      </c>
      <c r="AM415" s="7" t="str">
        <f t="shared" si="279"/>
        <v xml:space="preserve">2935          </v>
      </c>
      <c r="AN415" s="7" t="str">
        <f t="shared" si="280"/>
        <v xml:space="preserve">1330          </v>
      </c>
      <c r="AO415" s="7" t="str">
        <f t="shared" si="281"/>
        <v xml:space="preserve">285          </v>
      </c>
    </row>
    <row r="416" spans="2:41" x14ac:dyDescent="0.25">
      <c r="B416" s="7" t="str">
        <f t="shared" ref="B416:B421" si="282">IF($B$2, B108, B107 / $B$8 &amp; REPT( " ", $B$5 ))</f>
        <v xml:space="preserve">22528          </v>
      </c>
      <c r="C416" s="7" t="str">
        <f t="shared" ref="C416:C421" si="283">IF($C$2, C108, C107 / $C$8 &amp; REPT( " ", $C$5 ))</f>
        <v xml:space="preserve">10973          </v>
      </c>
      <c r="D416" s="7" t="str">
        <f t="shared" ref="D416:D421" si="284">IF($D$2, D108, D107 / $D$8 &amp; REPT( " ", $D$5 ))</f>
        <v xml:space="preserve">14964          </v>
      </c>
      <c r="E416" s="7" t="str">
        <f t="shared" ref="E416:E421" si="285">IF($E$2, E108, E107 / $E$8 &amp; REPT( " ", $E$5 ))</f>
        <v xml:space="preserve">6768          </v>
      </c>
      <c r="F416" s="7" t="str">
        <f t="shared" ref="F416:F421" si="286">IF($F$2, F108, F107 / $F$8 &amp; REPT( " ", $F$5 ))</f>
        <v xml:space="preserve">0          </v>
      </c>
      <c r="G416" s="7" t="str">
        <f t="shared" ref="G416:G421" si="287">IF($G$2, G108, G107 / $G$8 &amp; REPT( " ", $G$5 ))</f>
        <v xml:space="preserve">0          </v>
      </c>
      <c r="H416" s="7" t="str">
        <f t="shared" ref="H416:H421" si="288">IF($H$2, H108, H107 / $H$8 &amp; REPT( " ", $H$5 ))</f>
        <v xml:space="preserve">0          </v>
      </c>
      <c r="I416" s="7" t="str">
        <f t="shared" ref="I416:I421" si="289">IF($I$2, I108, I107 / $I$8 &amp; REPT( " ", $I$5 ))</f>
        <v xml:space="preserve">0          </v>
      </c>
      <c r="J416" s="7" t="str">
        <f t="shared" ref="J416:J421" si="290">IF($J$2, J108, J107 / $J$8 &amp; REPT( " ", $J$5 ))</f>
        <v xml:space="preserve">220.8          </v>
      </c>
      <c r="K416" s="7" t="str">
        <f t="shared" ref="K416:K421" si="291">IF($K$2, K108, K107 / $K$8 &amp; REPT( " ", $K$5 ))</f>
        <v xml:space="preserve">204.6          </v>
      </c>
      <c r="L416" s="7" t="str">
        <f t="shared" ref="L416:L421" si="292">IF($L$2, L108, L107 / $L$8 &amp; REPT( " ", $L$5 ))</f>
        <v xml:space="preserve">115.2          </v>
      </c>
      <c r="M416" s="7" t="str">
        <f t="shared" ref="M416:M421" si="293">IF($M$2, M108, M107 / $M$8 &amp; REPT( " ", $M$5 ))</f>
        <v xml:space="preserve">48          </v>
      </c>
      <c r="N416" s="7" t="str">
        <f t="shared" ref="N416:N421" si="294">IF($N$2, N108, N107 / $N$8 &amp; REPT( " ", $N$5 ))</f>
        <v xml:space="preserve">5.991          </v>
      </c>
      <c r="O416" s="7" t="str">
        <f t="shared" ref="O416:O421" si="295">IF($O$2, O108, O107 / $O$8 &amp; REPT( " ", $O$5 ))</f>
        <v xml:space="preserve">3.145          </v>
      </c>
      <c r="P416" s="7" t="str">
        <f t="shared" ref="P416:P421" si="296">IF($P$2, P108, P107 / $P$8 &amp; REPT( " ", $P$5 ))</f>
        <v xml:space="preserve">4.355          </v>
      </c>
      <c r="Q416" s="7" t="str">
        <f t="shared" ref="Q416:Q421" si="297">IF($Q$2, Q108, Q107 / $Q$8 &amp; REPT( " ", $Q$5 ))</f>
        <v xml:space="preserve">1.7224          </v>
      </c>
      <c r="R416" s="7" t="str">
        <f t="shared" ref="R416:R421" si="298">IF($R$2, R108, R107 / $R$8 &amp; REPT( " ", $R$5 ))</f>
        <v xml:space="preserve">33120          </v>
      </c>
      <c r="S416" s="7" t="str">
        <f t="shared" ref="S416:S421" si="299">IF($S$2, S108, S107 / $S$8 &amp; REPT( " ", $S$5 ))</f>
        <v xml:space="preserve">40920          </v>
      </c>
      <c r="T416" s="7" t="str">
        <f t="shared" ref="T416:T421" si="300">IF($T$2, T108, T107 / $T$8 &amp; REPT( " ", $T$5 ))</f>
        <v xml:space="preserve">46080          </v>
      </c>
      <c r="U416" s="7" t="str">
        <f t="shared" ref="U416:U421" si="301">IF($U$2, U108, U107 / $U$8 &amp; REPT( " ", $U$5 ))</f>
        <v xml:space="preserve">52800          </v>
      </c>
      <c r="V416" s="7" t="str">
        <f t="shared" ref="V416:V421" si="302">IF($V$2, V108, V107 / $V$8 &amp; REPT( " ", $V$5 ))</f>
        <v xml:space="preserve">33320          </v>
      </c>
      <c r="W416" s="7" t="str">
        <f t="shared" ref="W416:W421" si="303">IF($W$2, W108, W107 / $W$8 &amp; REPT( " ", $W$5 ))</f>
        <v xml:space="preserve">41320          </v>
      </c>
      <c r="X416" s="7" t="str">
        <f t="shared" ref="X416:X421" si="304">IF($X$2, X108, X107 / $X$8 &amp; REPT( " ", $X$5 ))</f>
        <v xml:space="preserve">47080          </v>
      </c>
      <c r="Y416" s="7" t="str">
        <f t="shared" ref="Y416:Y421" si="305">IF($Y$2, Y108, Y107 / $Y$8 &amp; REPT( " ", $Y$5 ))</f>
        <v xml:space="preserve">55300          </v>
      </c>
      <c r="Z416" s="7" t="str">
        <f t="shared" ref="Z416:Z421" si="306">IF($Z$2, Z108, Z107 / $Z$8 &amp; REPT( " ", $Z$5 ))</f>
        <v xml:space="preserve">126.8          </v>
      </c>
      <c r="AA416" s="7" t="str">
        <f t="shared" ref="AA416:AA421" si="307">IF($AA$2, AA108, AA107 / $AA$8 &amp; REPT( " ", $AA$5 ))</f>
        <v xml:space="preserve">50          </v>
      </c>
      <c r="AB416" s="7" t="str">
        <f t="shared" ref="AB416:AB421" si="308">IF($AB$2, AB108, AB107 / $AB$8 &amp; REPT( " ", $AB$5 ))</f>
        <v xml:space="preserve">165.2          </v>
      </c>
      <c r="AC416" s="7" t="str">
        <f t="shared" ref="AC416:AC421" si="309">IF($AC$2, AC108, AC107 / $AC$8 &amp; REPT( " ", $AC$5 ))</f>
        <v xml:space="preserve">78.8          </v>
      </c>
      <c r="AD416" s="7" t="str">
        <f t="shared" ref="AD416:AD421" si="310">IF($AD$2, AD108, AD107 / $AD$8 &amp; REPT( " ", $AD$5 ))</f>
        <v xml:space="preserve">2112          </v>
      </c>
      <c r="AE416" s="7" t="str">
        <f t="shared" ref="AE416:AE421" si="311">IF($AE$2, AE108, AE107 / $AE$8 &amp; REPT( " ", $AE$5 ))</f>
        <v xml:space="preserve">969          </v>
      </c>
      <c r="AF416" s="7" t="str">
        <f t="shared" ref="AF416:AF421" si="312">IF($AF$2, AF108, AF107 / $AF$8 &amp; REPT( " ", $AF$5 ))</f>
        <v xml:space="preserve">1920          </v>
      </c>
      <c r="AG416" s="7" t="str">
        <f t="shared" ref="AG416:AG421" si="313">IF($AG$2, AG108, AG107 / $AG$8 &amp; REPT( " ", $AG$5 ))</f>
        <v xml:space="preserve">384          </v>
      </c>
      <c r="AH416" s="7" t="str">
        <f t="shared" ref="AH416:AH421" si="314">IF($AH$2, AH108, AH107 / $AH$8 &amp; REPT( " ", $AH$5 ))</f>
        <v xml:space="preserve">194.4          </v>
      </c>
      <c r="AI416" s="7" t="str">
        <f t="shared" ref="AI416:AI421" si="315">IF($AI$2, AI108, AI107 / $AI$8 &amp; REPT( " ", $AI$5 ))</f>
        <v xml:space="preserve">210.2          </v>
      </c>
      <c r="AJ416" s="7" t="str">
        <f t="shared" ref="AJ416:AJ421" si="316">IF($AJ$2, AJ108, AJ107 / $AJ$8 &amp; REPT( " ", $AJ$5 ))</f>
        <v xml:space="preserve">164.2          </v>
      </c>
      <c r="AK416" s="7" t="str">
        <f t="shared" ref="AK416:AK421" si="317">IF($AK$2, AK108, AK107 / $AK$8 &amp; REPT( " ", $AK$5 ))</f>
        <v xml:space="preserve">59.9          </v>
      </c>
      <c r="AL416" s="7" t="str">
        <f t="shared" ref="AL416:AL421" si="318">IF($AL$2, AL108, AL107 / $AL$8 &amp; REPT( " ", $AL$5 ))</f>
        <v xml:space="preserve">6336          </v>
      </c>
      <c r="AM416" s="7" t="str">
        <f t="shared" ref="AM416:AM421" si="319">IF($AM$2, AM108, AM107 / $AM$8 &amp; REPT( " ", $AM$5 ))</f>
        <v xml:space="preserve">2966          </v>
      </c>
      <c r="AN416" s="7" t="str">
        <f t="shared" ref="AN416:AN421" si="320">IF($AN$2, AN108, AN107 / $AN$8 &amp; REPT( " ", $AN$5 ))</f>
        <v xml:space="preserve">1344          </v>
      </c>
      <c r="AO416" s="7" t="str">
        <f t="shared" ref="AO416:AO421" si="321">IF($AO$2, AO108, AO107 / $AO$8 &amp; REPT( " ", $AO$5 ))</f>
        <v xml:space="preserve">288          </v>
      </c>
    </row>
    <row r="417" spans="2:41" x14ac:dyDescent="0.25">
      <c r="B417" s="7" t="str">
        <f t="shared" si="282"/>
        <v xml:space="preserve">22746          </v>
      </c>
      <c r="C417" s="7" t="str">
        <f t="shared" si="283"/>
        <v xml:space="preserve">11060          </v>
      </c>
      <c r="D417" s="7" t="str">
        <f t="shared" si="284"/>
        <v xml:space="preserve">15098          </v>
      </c>
      <c r="E417" s="7" t="str">
        <f t="shared" si="285"/>
        <v xml:space="preserve">6801          </v>
      </c>
      <c r="F417" s="7" t="str">
        <f t="shared" si="286"/>
        <v xml:space="preserve">0          </v>
      </c>
      <c r="G417" s="7" t="str">
        <f t="shared" si="287"/>
        <v xml:space="preserve">0          </v>
      </c>
      <c r="H417" s="7" t="str">
        <f t="shared" si="288"/>
        <v xml:space="preserve">0          </v>
      </c>
      <c r="I417" s="7" t="str">
        <f t="shared" si="289"/>
        <v xml:space="preserve">0          </v>
      </c>
      <c r="J417" s="7" t="str">
        <f t="shared" si="290"/>
        <v xml:space="preserve">223.1          </v>
      </c>
      <c r="K417" s="7" t="str">
        <f t="shared" si="291"/>
        <v xml:space="preserve">206.7          </v>
      </c>
      <c r="L417" s="7" t="str">
        <f t="shared" si="292"/>
        <v xml:space="preserve">116.4          </v>
      </c>
      <c r="M417" s="7" t="str">
        <f t="shared" si="293"/>
        <v xml:space="preserve">48.5          </v>
      </c>
      <c r="N417" s="7" t="str">
        <f t="shared" si="294"/>
        <v xml:space="preserve">6.049          </v>
      </c>
      <c r="O417" s="7" t="str">
        <f t="shared" si="295"/>
        <v xml:space="preserve">3.17          </v>
      </c>
      <c r="P417" s="7" t="str">
        <f t="shared" si="296"/>
        <v xml:space="preserve">4.394          </v>
      </c>
      <c r="Q417" s="7" t="str">
        <f t="shared" si="297"/>
        <v xml:space="preserve">1.7308          </v>
      </c>
      <c r="R417" s="7" t="str">
        <f t="shared" si="298"/>
        <v xml:space="preserve">33465          </v>
      </c>
      <c r="S417" s="7" t="str">
        <f t="shared" si="299"/>
        <v xml:space="preserve">41340          </v>
      </c>
      <c r="T417" s="7" t="str">
        <f t="shared" si="300"/>
        <v xml:space="preserve">46560          </v>
      </c>
      <c r="U417" s="7" t="str">
        <f t="shared" si="301"/>
        <v xml:space="preserve">53350          </v>
      </c>
      <c r="V417" s="7" t="str">
        <f t="shared" si="302"/>
        <v xml:space="preserve">33665          </v>
      </c>
      <c r="W417" s="7" t="str">
        <f t="shared" si="303"/>
        <v xml:space="preserve">41740          </v>
      </c>
      <c r="X417" s="7" t="str">
        <f t="shared" si="304"/>
        <v xml:space="preserve">47560          </v>
      </c>
      <c r="Y417" s="7" t="str">
        <f t="shared" si="305"/>
        <v xml:space="preserve">55850          </v>
      </c>
      <c r="Z417" s="7" t="str">
        <f t="shared" si="306"/>
        <v xml:space="preserve">128.1          </v>
      </c>
      <c r="AA417" s="7" t="str">
        <f t="shared" si="307"/>
        <v xml:space="preserve">50.5          </v>
      </c>
      <c r="AB417" s="7" t="str">
        <f t="shared" si="308"/>
        <v xml:space="preserve">166.9          </v>
      </c>
      <c r="AC417" s="7" t="str">
        <f t="shared" si="309"/>
        <v xml:space="preserve">79.6          </v>
      </c>
      <c r="AD417" s="7" t="str">
        <f t="shared" si="310"/>
        <v xml:space="preserve">2134          </v>
      </c>
      <c r="AE417" s="7" t="str">
        <f t="shared" si="311"/>
        <v xml:space="preserve">979          </v>
      </c>
      <c r="AF417" s="7" t="str">
        <f t="shared" si="312"/>
        <v xml:space="preserve">1940          </v>
      </c>
      <c r="AG417" s="7" t="str">
        <f t="shared" si="313"/>
        <v xml:space="preserve">388          </v>
      </c>
      <c r="AH417" s="7" t="str">
        <f t="shared" si="314"/>
        <v xml:space="preserve">196.2          </v>
      </c>
      <c r="AI417" s="7" t="str">
        <f t="shared" si="315"/>
        <v xml:space="preserve">212.4          </v>
      </c>
      <c r="AJ417" s="7" t="str">
        <f t="shared" si="316"/>
        <v xml:space="preserve">165.9          </v>
      </c>
      <c r="AK417" s="7" t="str">
        <f t="shared" si="317"/>
        <v xml:space="preserve">60.5          </v>
      </c>
      <c r="AL417" s="7" t="str">
        <f t="shared" si="318"/>
        <v xml:space="preserve">6402          </v>
      </c>
      <c r="AM417" s="7" t="str">
        <f t="shared" si="319"/>
        <v xml:space="preserve">2997          </v>
      </c>
      <c r="AN417" s="7" t="str">
        <f t="shared" si="320"/>
        <v xml:space="preserve">1358          </v>
      </c>
      <c r="AO417" s="7" t="str">
        <f t="shared" si="321"/>
        <v xml:space="preserve">291          </v>
      </c>
    </row>
    <row r="418" spans="2:41" x14ac:dyDescent="0.25">
      <c r="B418" s="7" t="str">
        <f t="shared" si="282"/>
        <v xml:space="preserve">22964          </v>
      </c>
      <c r="C418" s="7" t="str">
        <f t="shared" si="283"/>
        <v xml:space="preserve">11147          </v>
      </c>
      <c r="D418" s="7" t="str">
        <f t="shared" si="284"/>
        <v xml:space="preserve">15232          </v>
      </c>
      <c r="E418" s="7" t="str">
        <f t="shared" si="285"/>
        <v xml:space="preserve">6834          </v>
      </c>
      <c r="F418" s="7" t="str">
        <f t="shared" si="286"/>
        <v xml:space="preserve">0          </v>
      </c>
      <c r="G418" s="7" t="str">
        <f t="shared" si="287"/>
        <v xml:space="preserve">0          </v>
      </c>
      <c r="H418" s="7" t="str">
        <f t="shared" si="288"/>
        <v xml:space="preserve">0          </v>
      </c>
      <c r="I418" s="7" t="str">
        <f t="shared" si="289"/>
        <v xml:space="preserve">0          </v>
      </c>
      <c r="J418" s="7" t="str">
        <f t="shared" si="290"/>
        <v xml:space="preserve">225.4          </v>
      </c>
      <c r="K418" s="7" t="str">
        <f t="shared" si="291"/>
        <v xml:space="preserve">208.8          </v>
      </c>
      <c r="L418" s="7" t="str">
        <f t="shared" si="292"/>
        <v xml:space="preserve">117.6          </v>
      </c>
      <c r="M418" s="7" t="str">
        <f t="shared" si="293"/>
        <v xml:space="preserve">49          </v>
      </c>
      <c r="N418" s="7" t="str">
        <f t="shared" si="294"/>
        <v xml:space="preserve">6.107          </v>
      </c>
      <c r="O418" s="7" t="str">
        <f t="shared" si="295"/>
        <v xml:space="preserve">3.195          </v>
      </c>
      <c r="P418" s="7" t="str">
        <f t="shared" si="296"/>
        <v xml:space="preserve">4.433          </v>
      </c>
      <c r="Q418" s="7" t="str">
        <f t="shared" si="297"/>
        <v xml:space="preserve">1.7392          </v>
      </c>
      <c r="R418" s="7" t="str">
        <f t="shared" si="298"/>
        <v xml:space="preserve">33810          </v>
      </c>
      <c r="S418" s="7" t="str">
        <f t="shared" si="299"/>
        <v xml:space="preserve">41760          </v>
      </c>
      <c r="T418" s="7" t="str">
        <f t="shared" si="300"/>
        <v xml:space="preserve">47040          </v>
      </c>
      <c r="U418" s="7" t="str">
        <f t="shared" si="301"/>
        <v xml:space="preserve">53900          </v>
      </c>
      <c r="V418" s="7" t="str">
        <f t="shared" si="302"/>
        <v xml:space="preserve">34010          </v>
      </c>
      <c r="W418" s="7" t="str">
        <f t="shared" si="303"/>
        <v xml:space="preserve">42160          </v>
      </c>
      <c r="X418" s="7" t="str">
        <f t="shared" si="304"/>
        <v xml:space="preserve">48040          </v>
      </c>
      <c r="Y418" s="7" t="str">
        <f t="shared" si="305"/>
        <v xml:space="preserve">56400          </v>
      </c>
      <c r="Z418" s="7" t="str">
        <f t="shared" si="306"/>
        <v xml:space="preserve">129.4          </v>
      </c>
      <c r="AA418" s="7" t="str">
        <f t="shared" si="307"/>
        <v xml:space="preserve">51          </v>
      </c>
      <c r="AB418" s="7" t="str">
        <f t="shared" si="308"/>
        <v xml:space="preserve">168.6          </v>
      </c>
      <c r="AC418" s="7" t="str">
        <f t="shared" si="309"/>
        <v xml:space="preserve">80.4          </v>
      </c>
      <c r="AD418" s="7" t="str">
        <f t="shared" si="310"/>
        <v xml:space="preserve">2156          </v>
      </c>
      <c r="AE418" s="7" t="str">
        <f t="shared" si="311"/>
        <v xml:space="preserve">989          </v>
      </c>
      <c r="AF418" s="7" t="str">
        <f t="shared" si="312"/>
        <v xml:space="preserve">1960          </v>
      </c>
      <c r="AG418" s="7" t="str">
        <f t="shared" si="313"/>
        <v xml:space="preserve">392          </v>
      </c>
      <c r="AH418" s="7" t="str">
        <f t="shared" si="314"/>
        <v xml:space="preserve">198          </v>
      </c>
      <c r="AI418" s="7" t="str">
        <f t="shared" si="315"/>
        <v xml:space="preserve">214.6          </v>
      </c>
      <c r="AJ418" s="7" t="str">
        <f t="shared" si="316"/>
        <v xml:space="preserve">167.6          </v>
      </c>
      <c r="AK418" s="7" t="str">
        <f t="shared" si="317"/>
        <v xml:space="preserve">61.1          </v>
      </c>
      <c r="AL418" s="7" t="str">
        <f t="shared" si="318"/>
        <v xml:space="preserve">6468          </v>
      </c>
      <c r="AM418" s="7" t="str">
        <f t="shared" si="319"/>
        <v xml:space="preserve">3028          </v>
      </c>
      <c r="AN418" s="7" t="str">
        <f t="shared" si="320"/>
        <v xml:space="preserve">1372          </v>
      </c>
      <c r="AO418" s="7" t="str">
        <f t="shared" si="321"/>
        <v xml:space="preserve">294          </v>
      </c>
    </row>
    <row r="419" spans="2:41" x14ac:dyDescent="0.25">
      <c r="B419" s="7" t="str">
        <f t="shared" si="282"/>
        <v xml:space="preserve">23182          </v>
      </c>
      <c r="C419" s="7" t="str">
        <f t="shared" si="283"/>
        <v xml:space="preserve">11234          </v>
      </c>
      <c r="D419" s="7" t="str">
        <f t="shared" si="284"/>
        <v xml:space="preserve">15366          </v>
      </c>
      <c r="E419" s="7" t="str">
        <f t="shared" si="285"/>
        <v xml:space="preserve">6867          </v>
      </c>
      <c r="F419" s="7" t="str">
        <f t="shared" si="286"/>
        <v xml:space="preserve">0          </v>
      </c>
      <c r="G419" s="7" t="str">
        <f t="shared" si="287"/>
        <v xml:space="preserve">0          </v>
      </c>
      <c r="H419" s="7" t="str">
        <f t="shared" si="288"/>
        <v xml:space="preserve">0          </v>
      </c>
      <c r="I419" s="7" t="str">
        <f t="shared" si="289"/>
        <v xml:space="preserve">0          </v>
      </c>
      <c r="J419" s="7" t="str">
        <f t="shared" si="290"/>
        <v xml:space="preserve">227.7          </v>
      </c>
      <c r="K419" s="7" t="str">
        <f t="shared" si="291"/>
        <v xml:space="preserve">210.9          </v>
      </c>
      <c r="L419" s="7" t="str">
        <f t="shared" si="292"/>
        <v xml:space="preserve">118.8          </v>
      </c>
      <c r="M419" s="7" t="str">
        <f t="shared" si="293"/>
        <v xml:space="preserve">49.5          </v>
      </c>
      <c r="N419" s="7" t="str">
        <f t="shared" si="294"/>
        <v xml:space="preserve">6.165          </v>
      </c>
      <c r="O419" s="7" t="str">
        <f t="shared" si="295"/>
        <v xml:space="preserve">3.22          </v>
      </c>
      <c r="P419" s="7" t="str">
        <f t="shared" si="296"/>
        <v xml:space="preserve">4.472          </v>
      </c>
      <c r="Q419" s="7" t="str">
        <f t="shared" si="297"/>
        <v xml:space="preserve">1.7476          </v>
      </c>
      <c r="R419" s="7" t="str">
        <f t="shared" si="298"/>
        <v xml:space="preserve">34155          </v>
      </c>
      <c r="S419" s="7" t="str">
        <f t="shared" si="299"/>
        <v xml:space="preserve">42180          </v>
      </c>
      <c r="T419" s="7" t="str">
        <f t="shared" si="300"/>
        <v xml:space="preserve">47520          </v>
      </c>
      <c r="U419" s="7" t="str">
        <f t="shared" si="301"/>
        <v xml:space="preserve">54450          </v>
      </c>
      <c r="V419" s="7" t="str">
        <f t="shared" si="302"/>
        <v xml:space="preserve">34355          </v>
      </c>
      <c r="W419" s="7" t="str">
        <f t="shared" si="303"/>
        <v xml:space="preserve">42580          </v>
      </c>
      <c r="X419" s="7" t="str">
        <f t="shared" si="304"/>
        <v xml:space="preserve">48520          </v>
      </c>
      <c r="Y419" s="7" t="str">
        <f t="shared" si="305"/>
        <v xml:space="preserve">56950          </v>
      </c>
      <c r="Z419" s="7" t="str">
        <f t="shared" si="306"/>
        <v xml:space="preserve">130.7          </v>
      </c>
      <c r="AA419" s="7" t="str">
        <f t="shared" si="307"/>
        <v xml:space="preserve">51.5          </v>
      </c>
      <c r="AB419" s="7" t="str">
        <f t="shared" si="308"/>
        <v xml:space="preserve">170.3          </v>
      </c>
      <c r="AC419" s="7" t="str">
        <f t="shared" si="309"/>
        <v xml:space="preserve">81.2          </v>
      </c>
      <c r="AD419" s="7" t="str">
        <f t="shared" si="310"/>
        <v xml:space="preserve">2178          </v>
      </c>
      <c r="AE419" s="7" t="str">
        <f t="shared" si="311"/>
        <v xml:space="preserve">999          </v>
      </c>
      <c r="AF419" s="7" t="str">
        <f t="shared" si="312"/>
        <v xml:space="preserve">1980          </v>
      </c>
      <c r="AG419" s="7" t="str">
        <f t="shared" si="313"/>
        <v xml:space="preserve">396          </v>
      </c>
      <c r="AH419" s="7" t="str">
        <f t="shared" si="314"/>
        <v xml:space="preserve">199.8          </v>
      </c>
      <c r="AI419" s="7" t="str">
        <f t="shared" si="315"/>
        <v xml:space="preserve">216.8          </v>
      </c>
      <c r="AJ419" s="7" t="str">
        <f t="shared" si="316"/>
        <v xml:space="preserve">169.3          </v>
      </c>
      <c r="AK419" s="7" t="str">
        <f t="shared" si="317"/>
        <v xml:space="preserve">61.7          </v>
      </c>
      <c r="AL419" s="7" t="str">
        <f t="shared" si="318"/>
        <v xml:space="preserve">6534          </v>
      </c>
      <c r="AM419" s="7" t="str">
        <f t="shared" si="319"/>
        <v xml:space="preserve">3059          </v>
      </c>
      <c r="AN419" s="7" t="str">
        <f t="shared" si="320"/>
        <v xml:space="preserve">1386          </v>
      </c>
      <c r="AO419" s="7" t="str">
        <f t="shared" si="321"/>
        <v xml:space="preserve">297          </v>
      </c>
    </row>
    <row r="420" spans="2:41" x14ac:dyDescent="0.25">
      <c r="B420" s="7" t="str">
        <f t="shared" si="282"/>
        <v xml:space="preserve">23400          </v>
      </c>
      <c r="C420" s="7" t="str">
        <f t="shared" si="283"/>
        <v xml:space="preserve">11321          </v>
      </c>
      <c r="D420" s="7" t="str">
        <f t="shared" si="284"/>
        <v xml:space="preserve">15500          </v>
      </c>
      <c r="E420" s="7" t="str">
        <f t="shared" si="285"/>
        <v xml:space="preserve">6900          </v>
      </c>
      <c r="F420" s="7" t="str">
        <f t="shared" si="286"/>
        <v xml:space="preserve">0          </v>
      </c>
      <c r="G420" s="7" t="str">
        <f t="shared" si="287"/>
        <v xml:space="preserve">0          </v>
      </c>
      <c r="H420" s="7" t="str">
        <f t="shared" si="288"/>
        <v xml:space="preserve">0          </v>
      </c>
      <c r="I420" s="7" t="str">
        <f t="shared" si="289"/>
        <v xml:space="preserve">0          </v>
      </c>
      <c r="J420" s="7" t="str">
        <f t="shared" si="290"/>
        <v xml:space="preserve">230          </v>
      </c>
      <c r="K420" s="7" t="str">
        <f t="shared" si="291"/>
        <v xml:space="preserve">213          </v>
      </c>
      <c r="L420" s="7" t="str">
        <f t="shared" si="292"/>
        <v xml:space="preserve">120          </v>
      </c>
      <c r="M420" s="7" t="str">
        <f t="shared" si="293"/>
        <v xml:space="preserve">50          </v>
      </c>
      <c r="N420" s="7" t="str">
        <f t="shared" si="294"/>
        <v xml:space="preserve">6.223          </v>
      </c>
      <c r="O420" s="7" t="str">
        <f t="shared" si="295"/>
        <v xml:space="preserve">3.245          </v>
      </c>
      <c r="P420" s="7" t="str">
        <f t="shared" si="296"/>
        <v xml:space="preserve">4.511          </v>
      </c>
      <c r="Q420" s="7" t="str">
        <f t="shared" si="297"/>
        <v xml:space="preserve">1.756          </v>
      </c>
      <c r="R420" s="7" t="str">
        <f t="shared" si="298"/>
        <v xml:space="preserve">34500          </v>
      </c>
      <c r="S420" s="7" t="str">
        <f t="shared" si="299"/>
        <v xml:space="preserve">42600          </v>
      </c>
      <c r="T420" s="7" t="str">
        <f t="shared" si="300"/>
        <v xml:space="preserve">48000          </v>
      </c>
      <c r="U420" s="7" t="str">
        <f t="shared" si="301"/>
        <v xml:space="preserve">55000          </v>
      </c>
      <c r="V420" s="7" t="str">
        <f t="shared" si="302"/>
        <v xml:space="preserve">34700          </v>
      </c>
      <c r="W420" s="7" t="str">
        <f t="shared" si="303"/>
        <v xml:space="preserve">43000          </v>
      </c>
      <c r="X420" s="7" t="str">
        <f t="shared" si="304"/>
        <v xml:space="preserve">49000          </v>
      </c>
      <c r="Y420" s="7" t="str">
        <f t="shared" si="305"/>
        <v xml:space="preserve">57500          </v>
      </c>
      <c r="Z420" s="7" t="str">
        <f t="shared" si="306"/>
        <v xml:space="preserve">132          </v>
      </c>
      <c r="AA420" s="7" t="str">
        <f t="shared" si="307"/>
        <v xml:space="preserve">52          </v>
      </c>
      <c r="AB420" s="7" t="str">
        <f t="shared" si="308"/>
        <v xml:space="preserve">172          </v>
      </c>
      <c r="AC420" s="7" t="str">
        <f t="shared" si="309"/>
        <v xml:space="preserve">82          </v>
      </c>
      <c r="AD420" s="7" t="str">
        <f t="shared" si="310"/>
        <v xml:space="preserve">2200          </v>
      </c>
      <c r="AE420" s="7" t="str">
        <f t="shared" si="311"/>
        <v xml:space="preserve">1009          </v>
      </c>
      <c r="AF420" s="7" t="str">
        <f t="shared" si="312"/>
        <v xml:space="preserve">2000          </v>
      </c>
      <c r="AG420" s="7" t="str">
        <f t="shared" si="313"/>
        <v xml:space="preserve">400          </v>
      </c>
      <c r="AH420" s="7" t="str">
        <f t="shared" si="314"/>
        <v xml:space="preserve">201.6          </v>
      </c>
      <c r="AI420" s="7" t="str">
        <f t="shared" si="315"/>
        <v xml:space="preserve">219          </v>
      </c>
      <c r="AJ420" s="7" t="str">
        <f t="shared" si="316"/>
        <v xml:space="preserve">171          </v>
      </c>
      <c r="AK420" s="7" t="str">
        <f t="shared" si="317"/>
        <v xml:space="preserve">62.3          </v>
      </c>
      <c r="AL420" s="7" t="str">
        <f t="shared" si="318"/>
        <v xml:space="preserve">6600          </v>
      </c>
      <c r="AM420" s="7" t="str">
        <f t="shared" si="319"/>
        <v xml:space="preserve">3090          </v>
      </c>
      <c r="AN420" s="7" t="str">
        <f t="shared" si="320"/>
        <v xml:space="preserve">1400          </v>
      </c>
      <c r="AO420" s="7" t="str">
        <f t="shared" si="321"/>
        <v xml:space="preserve">300          </v>
      </c>
    </row>
    <row r="421" spans="2:41" x14ac:dyDescent="0.25">
      <c r="B421" s="7" t="str">
        <f t="shared" si="282"/>
        <v xml:space="preserve">23618          </v>
      </c>
      <c r="C421" s="7" t="str">
        <f t="shared" si="283"/>
        <v xml:space="preserve">11408          </v>
      </c>
      <c r="D421" s="7" t="str">
        <f t="shared" si="284"/>
        <v xml:space="preserve">15634          </v>
      </c>
      <c r="E421" s="7" t="str">
        <f t="shared" si="285"/>
        <v xml:space="preserve">6933          </v>
      </c>
      <c r="F421" s="7" t="str">
        <f t="shared" si="286"/>
        <v xml:space="preserve">0          </v>
      </c>
      <c r="G421" s="7" t="str">
        <f t="shared" si="287"/>
        <v xml:space="preserve">0          </v>
      </c>
      <c r="H421" s="7" t="str">
        <f t="shared" si="288"/>
        <v xml:space="preserve">0          </v>
      </c>
      <c r="I421" s="7" t="str">
        <f t="shared" si="289"/>
        <v xml:space="preserve">0          </v>
      </c>
      <c r="J421" s="7" t="str">
        <f t="shared" si="290"/>
        <v xml:space="preserve">232.3          </v>
      </c>
      <c r="K421" s="7" t="str">
        <f t="shared" si="291"/>
        <v xml:space="preserve">215.1          </v>
      </c>
      <c r="L421" s="7" t="str">
        <f t="shared" si="292"/>
        <v xml:space="preserve">121.2          </v>
      </c>
      <c r="M421" s="7" t="str">
        <f t="shared" si="293"/>
        <v xml:space="preserve">50.5          </v>
      </c>
      <c r="N421" s="7" t="str">
        <f t="shared" si="294"/>
        <v xml:space="preserve">6.281          </v>
      </c>
      <c r="O421" s="7" t="str">
        <f t="shared" si="295"/>
        <v xml:space="preserve">3.27          </v>
      </c>
      <c r="P421" s="7" t="str">
        <f t="shared" si="296"/>
        <v xml:space="preserve">4.55          </v>
      </c>
      <c r="Q421" s="7" t="str">
        <f t="shared" si="297"/>
        <v xml:space="preserve">1.7644          </v>
      </c>
      <c r="R421" s="7" t="str">
        <f t="shared" si="298"/>
        <v xml:space="preserve">34845          </v>
      </c>
      <c r="S421" s="7" t="str">
        <f t="shared" si="299"/>
        <v xml:space="preserve">43020          </v>
      </c>
      <c r="T421" s="7" t="str">
        <f t="shared" si="300"/>
        <v xml:space="preserve">48480          </v>
      </c>
      <c r="U421" s="7" t="str">
        <f t="shared" si="301"/>
        <v xml:space="preserve">55550          </v>
      </c>
      <c r="V421" s="7" t="str">
        <f t="shared" si="302"/>
        <v xml:space="preserve">35045          </v>
      </c>
      <c r="W421" s="7" t="str">
        <f t="shared" si="303"/>
        <v xml:space="preserve">43420          </v>
      </c>
      <c r="X421" s="7" t="str">
        <f t="shared" si="304"/>
        <v xml:space="preserve">49480          </v>
      </c>
      <c r="Y421" s="7" t="str">
        <f t="shared" si="305"/>
        <v xml:space="preserve">58050          </v>
      </c>
      <c r="Z421" s="7" t="str">
        <f t="shared" si="306"/>
        <v xml:space="preserve">133.3          </v>
      </c>
      <c r="AA421" s="7" t="str">
        <f t="shared" si="307"/>
        <v xml:space="preserve">52.5          </v>
      </c>
      <c r="AB421" s="7" t="str">
        <f t="shared" si="308"/>
        <v xml:space="preserve">173.7          </v>
      </c>
      <c r="AC421" s="7" t="str">
        <f t="shared" si="309"/>
        <v xml:space="preserve">82.8          </v>
      </c>
      <c r="AD421" s="7" t="str">
        <f t="shared" si="310"/>
        <v xml:space="preserve">2222          </v>
      </c>
      <c r="AE421" s="7" t="str">
        <f t="shared" si="311"/>
        <v xml:space="preserve">1019          </v>
      </c>
      <c r="AF421" s="7" t="str">
        <f t="shared" si="312"/>
        <v xml:space="preserve">2020          </v>
      </c>
      <c r="AG421" s="7" t="str">
        <f t="shared" si="313"/>
        <v xml:space="preserve">404          </v>
      </c>
      <c r="AH421" s="7" t="str">
        <f t="shared" si="314"/>
        <v xml:space="preserve">203.4          </v>
      </c>
      <c r="AI421" s="7" t="str">
        <f t="shared" si="315"/>
        <v xml:space="preserve">221.2          </v>
      </c>
      <c r="AJ421" s="7" t="str">
        <f t="shared" si="316"/>
        <v xml:space="preserve">172.7          </v>
      </c>
      <c r="AK421" s="7" t="str">
        <f t="shared" si="317"/>
        <v xml:space="preserve">62.9          </v>
      </c>
      <c r="AL421" s="7" t="str">
        <f t="shared" si="318"/>
        <v xml:space="preserve">6666          </v>
      </c>
      <c r="AM421" s="7" t="str">
        <f t="shared" si="319"/>
        <v xml:space="preserve">3121          </v>
      </c>
      <c r="AN421" s="7" t="str">
        <f t="shared" si="320"/>
        <v xml:space="preserve">1414          </v>
      </c>
      <c r="AO421" s="7" t="str">
        <f t="shared" si="321"/>
        <v xml:space="preserve">303         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201</vt:i4>
      </vt:variant>
    </vt:vector>
  </HeadingPairs>
  <TitlesOfParts>
    <vt:vector size="209" baseType="lpstr">
      <vt:lpstr>Probabilistic Computations</vt:lpstr>
      <vt:lpstr>Point Computations</vt:lpstr>
      <vt:lpstr>Lies and Notes</vt:lpstr>
      <vt:lpstr>Uncertainty MODEL</vt:lpstr>
      <vt:lpstr>Point Estimate MODEL</vt:lpstr>
      <vt:lpstr>PMTable</vt:lpstr>
      <vt:lpstr>Threshold Computations</vt:lpstr>
      <vt:lpstr>SIPmath Chart Data</vt:lpstr>
      <vt:lpstr>Availability_S1</vt:lpstr>
      <vt:lpstr>Availability_S2</vt:lpstr>
      <vt:lpstr>Availability_S3</vt:lpstr>
      <vt:lpstr>Availability_S4</vt:lpstr>
      <vt:lpstr>Failures_S1</vt:lpstr>
      <vt:lpstr>Failures_S2</vt:lpstr>
      <vt:lpstr>Failures_S3</vt:lpstr>
      <vt:lpstr>Failures_S4</vt:lpstr>
      <vt:lpstr>LCC_System_1</vt:lpstr>
      <vt:lpstr>LCC_System_2</vt:lpstr>
      <vt:lpstr>LCC_System_3</vt:lpstr>
      <vt:lpstr>LCC_System_4</vt:lpstr>
      <vt:lpstr>PM_Availability_S1_bins</vt:lpstr>
      <vt:lpstr>PM_Availability_S1_cume</vt:lpstr>
      <vt:lpstr>PM_Availability_S1_freq</vt:lpstr>
      <vt:lpstr>PM_Availability_S1_lbls</vt:lpstr>
      <vt:lpstr>PM_Availability_S2_bins</vt:lpstr>
      <vt:lpstr>PM_Availability_S2_cume</vt:lpstr>
      <vt:lpstr>PM_Availability_S2_freq</vt:lpstr>
      <vt:lpstr>PM_Availability_S2_lbls</vt:lpstr>
      <vt:lpstr>PM_Availability_S3_bins</vt:lpstr>
      <vt:lpstr>PM_Availability_S3_cume</vt:lpstr>
      <vt:lpstr>PM_Availability_S3_freq</vt:lpstr>
      <vt:lpstr>PM_Availability_S3_lbls</vt:lpstr>
      <vt:lpstr>PM_Availability_S4_bins</vt:lpstr>
      <vt:lpstr>PM_Availability_S4_cume</vt:lpstr>
      <vt:lpstr>PM_Availability_S4_freq</vt:lpstr>
      <vt:lpstr>PM_Availability_S4_lbls</vt:lpstr>
      <vt:lpstr>PM_Failures_S1_bins</vt:lpstr>
      <vt:lpstr>PM_Failures_S1_cume</vt:lpstr>
      <vt:lpstr>PM_Failures_S1_freq</vt:lpstr>
      <vt:lpstr>PM_Failures_S1_lbls</vt:lpstr>
      <vt:lpstr>PM_Failures_S2_bins</vt:lpstr>
      <vt:lpstr>PM_Failures_S2_cume</vt:lpstr>
      <vt:lpstr>PM_Failures_S2_freq</vt:lpstr>
      <vt:lpstr>PM_Failures_S2_lbls</vt:lpstr>
      <vt:lpstr>PM_Failures_S3_bins</vt:lpstr>
      <vt:lpstr>PM_Failures_S3_cume</vt:lpstr>
      <vt:lpstr>PM_Failures_S3_freq</vt:lpstr>
      <vt:lpstr>PM_Failures_S3_lbls</vt:lpstr>
      <vt:lpstr>PM_Failures_S4_bins</vt:lpstr>
      <vt:lpstr>PM_Failures_S4_cume</vt:lpstr>
      <vt:lpstr>PM_Failures_S4_freq</vt:lpstr>
      <vt:lpstr>PM_Failures_S4_lbls</vt:lpstr>
      <vt:lpstr>PM_Index</vt:lpstr>
      <vt:lpstr>PM_LCC_System_1_bins</vt:lpstr>
      <vt:lpstr>PM_LCC_System_1_cume</vt:lpstr>
      <vt:lpstr>PM_LCC_System_1_freq</vt:lpstr>
      <vt:lpstr>PM_LCC_System_1_lbls</vt:lpstr>
      <vt:lpstr>PM_LCC_System_2_bins</vt:lpstr>
      <vt:lpstr>PM_LCC_System_2_cume</vt:lpstr>
      <vt:lpstr>PM_LCC_System_2_freq</vt:lpstr>
      <vt:lpstr>PM_LCC_System_2_lbls</vt:lpstr>
      <vt:lpstr>PM_LCC_System_3_bins</vt:lpstr>
      <vt:lpstr>PM_LCC_System_3_cume</vt:lpstr>
      <vt:lpstr>PM_LCC_System_3_freq</vt:lpstr>
      <vt:lpstr>PM_LCC_System_3_lbls</vt:lpstr>
      <vt:lpstr>PM_LCC_System_4_bins</vt:lpstr>
      <vt:lpstr>PM_LCC_System_4_cume</vt:lpstr>
      <vt:lpstr>PM_LCC_System_4_freq</vt:lpstr>
      <vt:lpstr>PM_LCC_System_4_lbls</vt:lpstr>
      <vt:lpstr>PM_Repair_Cost_System_1_bins</vt:lpstr>
      <vt:lpstr>PM_Repair_Cost_System_1_cume</vt:lpstr>
      <vt:lpstr>PM_Repair_Cost_System_1_freq</vt:lpstr>
      <vt:lpstr>PM_Repair_Cost_System_1_lbls</vt:lpstr>
      <vt:lpstr>PM_Repair_Cost_System_2_bins</vt:lpstr>
      <vt:lpstr>PM_Repair_Cost_System_2_cume</vt:lpstr>
      <vt:lpstr>PM_Repair_Cost_System_2_freq</vt:lpstr>
      <vt:lpstr>PM_Repair_Cost_System_2_lbls</vt:lpstr>
      <vt:lpstr>PM_Repair_Cost_System_3_bins</vt:lpstr>
      <vt:lpstr>PM_Repair_Cost_System_3_cume</vt:lpstr>
      <vt:lpstr>PM_Repair_Cost_System_3_freq</vt:lpstr>
      <vt:lpstr>PM_Repair_Cost_System_3_lbls</vt:lpstr>
      <vt:lpstr>PM_Repair_Cost_System_4_bins</vt:lpstr>
      <vt:lpstr>PM_Repair_Cost_System_4_cume</vt:lpstr>
      <vt:lpstr>PM_Repair_Cost_System_4_freq</vt:lpstr>
      <vt:lpstr>PM_Repair_Cost_System_4_lbls</vt:lpstr>
      <vt:lpstr>PM_Sys_1_bins</vt:lpstr>
      <vt:lpstr>PM_Sys_1_cume</vt:lpstr>
      <vt:lpstr>PM_Sys_1_freq</vt:lpstr>
      <vt:lpstr>PM_Sys_1_lbls</vt:lpstr>
      <vt:lpstr>PM_Sys_2_bins</vt:lpstr>
      <vt:lpstr>PM_Sys_2_cume</vt:lpstr>
      <vt:lpstr>PM_Sys_2_freq</vt:lpstr>
      <vt:lpstr>PM_Sys_2_lbls</vt:lpstr>
      <vt:lpstr>PM_Sys_3_bins</vt:lpstr>
      <vt:lpstr>PM_Sys_3_cume</vt:lpstr>
      <vt:lpstr>PM_Sys_3_freq</vt:lpstr>
      <vt:lpstr>PM_Sys_3_lbls</vt:lpstr>
      <vt:lpstr>PM_Sys_4_bins</vt:lpstr>
      <vt:lpstr>PM_Sys_4_cume</vt:lpstr>
      <vt:lpstr>PM_Sys_4_freq</vt:lpstr>
      <vt:lpstr>PM_Sys_4_lbls</vt:lpstr>
      <vt:lpstr>PM_System_1_bins</vt:lpstr>
      <vt:lpstr>PM_System_1_cume</vt:lpstr>
      <vt:lpstr>PM_System_1_freq</vt:lpstr>
      <vt:lpstr>PM_System_1_lbls</vt:lpstr>
      <vt:lpstr>PM_System_2_bins</vt:lpstr>
      <vt:lpstr>PM_System_2_cume</vt:lpstr>
      <vt:lpstr>PM_System_2_freq</vt:lpstr>
      <vt:lpstr>PM_System_2_lbls</vt:lpstr>
      <vt:lpstr>PM_System_3_bins</vt:lpstr>
      <vt:lpstr>PM_System_3_cume</vt:lpstr>
      <vt:lpstr>PM_System_3_freq</vt:lpstr>
      <vt:lpstr>PM_System_3_lbls</vt:lpstr>
      <vt:lpstr>PM_System_4_bins</vt:lpstr>
      <vt:lpstr>PM_System_4_cume</vt:lpstr>
      <vt:lpstr>PM_System_4_freq</vt:lpstr>
      <vt:lpstr>PM_System_4_lbls</vt:lpstr>
      <vt:lpstr>PM_System_LDT1_bins</vt:lpstr>
      <vt:lpstr>PM_System_LDT1_cume</vt:lpstr>
      <vt:lpstr>PM_System_LDT1_freq</vt:lpstr>
      <vt:lpstr>PM_System_LDT1_lbls</vt:lpstr>
      <vt:lpstr>PM_System_LDT2_bins</vt:lpstr>
      <vt:lpstr>PM_System_LDT2_cume</vt:lpstr>
      <vt:lpstr>PM_System_LDT2_freq</vt:lpstr>
      <vt:lpstr>PM_System_LDT2_lbls</vt:lpstr>
      <vt:lpstr>PM_System_LDT3_bins</vt:lpstr>
      <vt:lpstr>PM_System_LDT3_cume</vt:lpstr>
      <vt:lpstr>PM_System_LDT3_freq</vt:lpstr>
      <vt:lpstr>PM_System_LDT3_lbls</vt:lpstr>
      <vt:lpstr>PM_System_LDT4_bins</vt:lpstr>
      <vt:lpstr>PM_System_LDT4_cume</vt:lpstr>
      <vt:lpstr>PM_System_LDT4_freq</vt:lpstr>
      <vt:lpstr>PM_System_LDT4_lbls</vt:lpstr>
      <vt:lpstr>PM_System_TTR1_bins</vt:lpstr>
      <vt:lpstr>PM_System_TTR1_cume</vt:lpstr>
      <vt:lpstr>PM_System_TTR1_freq</vt:lpstr>
      <vt:lpstr>PM_System_TTR1_lbls</vt:lpstr>
      <vt:lpstr>PM_System_TTR2_bins</vt:lpstr>
      <vt:lpstr>PM_System_TTR2_cume</vt:lpstr>
      <vt:lpstr>PM_System_TTR2_freq</vt:lpstr>
      <vt:lpstr>PM_System_TTR2_lbls</vt:lpstr>
      <vt:lpstr>PM_System_TTR3_bins</vt:lpstr>
      <vt:lpstr>PM_System_TTR3_cume</vt:lpstr>
      <vt:lpstr>PM_System_TTR3_freq</vt:lpstr>
      <vt:lpstr>PM_System_TTR3_lbls</vt:lpstr>
      <vt:lpstr>PM_System_TTR4_bins</vt:lpstr>
      <vt:lpstr>PM_System_TTR4_cume</vt:lpstr>
      <vt:lpstr>PM_System_TTR4_freq</vt:lpstr>
      <vt:lpstr>PM_System_TTR4_lbls</vt:lpstr>
      <vt:lpstr>PM_Total_LDT_System_1_bins</vt:lpstr>
      <vt:lpstr>PM_Total_LDT_System_1_cume</vt:lpstr>
      <vt:lpstr>PM_Total_LDT_System_1_freq</vt:lpstr>
      <vt:lpstr>PM_Total_LDT_System_1_lbls</vt:lpstr>
      <vt:lpstr>PM_Total_LDT_System_2_bins</vt:lpstr>
      <vt:lpstr>PM_Total_LDT_System_2_cume</vt:lpstr>
      <vt:lpstr>PM_Total_LDT_System_2_freq</vt:lpstr>
      <vt:lpstr>PM_Total_LDT_System_2_lbls</vt:lpstr>
      <vt:lpstr>PM_Total_LDT_System_3_bins</vt:lpstr>
      <vt:lpstr>PM_Total_LDT_System_3_cume</vt:lpstr>
      <vt:lpstr>PM_Total_LDT_System_3_freq</vt:lpstr>
      <vt:lpstr>PM_Total_LDT_System_3_lbls</vt:lpstr>
      <vt:lpstr>PM_Total_LDT_System_4_bins</vt:lpstr>
      <vt:lpstr>PM_Total_LDT_System_4_cume</vt:lpstr>
      <vt:lpstr>PM_Total_LDT_System_4_freq</vt:lpstr>
      <vt:lpstr>PM_Total_LDT_System_4_lbls</vt:lpstr>
      <vt:lpstr>PM_Total_Repair_Time_S1_bins</vt:lpstr>
      <vt:lpstr>PM_Total_Repair_Time_S1_cume</vt:lpstr>
      <vt:lpstr>PM_Total_Repair_Time_S1_freq</vt:lpstr>
      <vt:lpstr>PM_Total_Repair_Time_S1_lbls</vt:lpstr>
      <vt:lpstr>PM_Total_Repair_Time_S2_bins</vt:lpstr>
      <vt:lpstr>PM_Total_Repair_Time_S2_cume</vt:lpstr>
      <vt:lpstr>PM_Total_Repair_Time_S2_freq</vt:lpstr>
      <vt:lpstr>PM_Total_Repair_Time_S2_lbls</vt:lpstr>
      <vt:lpstr>PM_Total_Repair_Time_S3_bins</vt:lpstr>
      <vt:lpstr>PM_Total_Repair_Time_S3_cume</vt:lpstr>
      <vt:lpstr>PM_Total_Repair_Time_S3_freq</vt:lpstr>
      <vt:lpstr>PM_Total_Repair_Time_S3_lbls</vt:lpstr>
      <vt:lpstr>PM_Total_Repair_Time_S4_bins</vt:lpstr>
      <vt:lpstr>PM_Total_Repair_Time_S4_cume</vt:lpstr>
      <vt:lpstr>PM_Total_Repair_Time_S4_freq</vt:lpstr>
      <vt:lpstr>PM_Total_Repair_Time_S4_lbls</vt:lpstr>
      <vt:lpstr>Repair_Cost_System_1</vt:lpstr>
      <vt:lpstr>Repair_Cost_System_2</vt:lpstr>
      <vt:lpstr>Repair_Cost_System_3</vt:lpstr>
      <vt:lpstr>Repair_Cost_System_4</vt:lpstr>
      <vt:lpstr>Sys_1</vt:lpstr>
      <vt:lpstr>Sys_2</vt:lpstr>
      <vt:lpstr>Sys_3</vt:lpstr>
      <vt:lpstr>Sys_4</vt:lpstr>
      <vt:lpstr>System_1</vt:lpstr>
      <vt:lpstr>System_2</vt:lpstr>
      <vt:lpstr>System_3</vt:lpstr>
      <vt:lpstr>System_4</vt:lpstr>
      <vt:lpstr>System_LDT1</vt:lpstr>
      <vt:lpstr>System_LDT2</vt:lpstr>
      <vt:lpstr>System_LDT3</vt:lpstr>
      <vt:lpstr>System_LDT4</vt:lpstr>
      <vt:lpstr>System_TTR1</vt:lpstr>
      <vt:lpstr>System_TTR2</vt:lpstr>
      <vt:lpstr>System_TTR3</vt:lpstr>
      <vt:lpstr>System_TTR4</vt:lpstr>
      <vt:lpstr>Total_LDT_System_1</vt:lpstr>
      <vt:lpstr>Total_LDT_System_2</vt:lpstr>
      <vt:lpstr>Total_LDT_System_3</vt:lpstr>
      <vt:lpstr>Total_LDT_System_4</vt:lpstr>
      <vt:lpstr>Total_Repair_Time_S1</vt:lpstr>
      <vt:lpstr>Total_Repair_Time_S2</vt:lpstr>
      <vt:lpstr>Total_Repair_Time_S3</vt:lpstr>
      <vt:lpstr>Total_Repair_Time_S4</vt:lpstr>
    </vt:vector>
  </TitlesOfParts>
  <Company>Lockheed Martin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Fahringer, Philip (US)</dc:creator>
  <cp:keywords/>
  <cp:lastModifiedBy>Fahringer, Philip (US)</cp:lastModifiedBy>
  <dcterms:created xsi:type="dcterms:W3CDTF">2017-02-27T15:43:37Z</dcterms:created>
  <dcterms:modified xsi:type="dcterms:W3CDTF">2017-03-13T19:01:36Z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M SIP Document Sensitivity">
    <vt:lpwstr/>
  </property>
  <property fmtid="{D5CDD505-2E9C-101B-9397-08002B2CF9AE}" pid="3" name="Document Author">
    <vt:lpwstr>ACCT04\fahringp</vt:lpwstr>
  </property>
  <property fmtid="{D5CDD505-2E9C-101B-9397-08002B2CF9AE}" pid="4" name="Document Sensitivity">
    <vt:lpwstr>1</vt:lpwstr>
  </property>
  <property fmtid="{D5CDD505-2E9C-101B-9397-08002B2CF9AE}" pid="5" name="ThirdParty">
    <vt:lpwstr/>
  </property>
  <property fmtid="{D5CDD505-2E9C-101B-9397-08002B2CF9AE}" pid="6" name="OCI Restriction">
    <vt:bool>false</vt:bool>
  </property>
  <property fmtid="{D5CDD505-2E9C-101B-9397-08002B2CF9AE}" pid="7" name="OCI Additional Info">
    <vt:lpwstr/>
  </property>
  <property fmtid="{D5CDD505-2E9C-101B-9397-08002B2CF9AE}" pid="8" name="Allow Header Overwrite">
    <vt:bool>false</vt:bool>
  </property>
  <property fmtid="{D5CDD505-2E9C-101B-9397-08002B2CF9AE}" pid="9" name="Allow Footer Overwrite">
    <vt:bool>false</vt:bool>
  </property>
  <property fmtid="{D5CDD505-2E9C-101B-9397-08002B2CF9AE}" pid="10" name="Multiple Selected">
    <vt:lpwstr>-1</vt:lpwstr>
  </property>
  <property fmtid="{D5CDD505-2E9C-101B-9397-08002B2CF9AE}" pid="11" name="SIPLongWording">
    <vt:lpwstr/>
  </property>
  <property fmtid="{D5CDD505-2E9C-101B-9397-08002B2CF9AE}" pid="12" name="checkedProgramsCount">
    <vt:i4>0</vt:i4>
  </property>
  <property fmtid="{D5CDD505-2E9C-101B-9397-08002B2CF9AE}" pid="13" name="ExpCountry">
    <vt:lpwstr/>
  </property>
</Properties>
</file>