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3535" windowHeight="10710"/>
  </bookViews>
  <sheets>
    <sheet name="Description" sheetId="5" r:id="rId1"/>
    <sheet name="Model" sheetId="1" r:id="rId2"/>
    <sheet name="PMTable" sheetId="4" r:id="rId3"/>
  </sheets>
  <definedNames>
    <definedName name="Amt_Stocked">Model!$C$2</definedName>
    <definedName name="Cost_bins">PMTable!$C$44:$C$52</definedName>
    <definedName name="Cost_cume">PMTable!$C$65:$C$74</definedName>
    <definedName name="Cost_freq">PMTable!$C$54:$C$63</definedName>
    <definedName name="Demand">Model!$A$2</definedName>
    <definedName name="Demand_Data">Model!$C$12:$C$47</definedName>
    <definedName name="Exp_Cost">Model!$C$5</definedName>
    <definedName name="F_Cost">Model!$C$6</definedName>
    <definedName name="library_file_name">"Beyond Budget.xlsx"</definedName>
    <definedName name="local_library">TRUE</definedName>
    <definedName name="Operating_Cost">PMTable!$C$4:$C$39</definedName>
    <definedName name="PM_Index">PMTable!$A$1</definedName>
    <definedName name="PM_Trials">Model!$P$1</definedName>
  </definedNames>
  <calcPr calcId="145621" concurrentCalc="0"/>
</workbook>
</file>

<file path=xl/calcChain.xml><?xml version="1.0" encoding="utf-8"?>
<calcChain xmlns="http://schemas.openxmlformats.org/spreadsheetml/2006/main">
  <c r="A1" i="4" l="1"/>
  <c r="C53" i="4"/>
  <c r="C43" i="4"/>
  <c r="C42" i="4"/>
  <c r="C44" i="4"/>
  <c r="C45" i="4"/>
  <c r="C46" i="4"/>
  <c r="C47" i="4"/>
  <c r="C48" i="4"/>
  <c r="C49" i="4"/>
  <c r="C50" i="4"/>
  <c r="C51" i="4"/>
  <c r="C52" i="4"/>
  <c r="C54" i="4" a="1"/>
  <c r="C54" i="4"/>
  <c r="C65" i="4"/>
  <c r="C55" i="4"/>
  <c r="C66" i="4"/>
  <c r="C56" i="4"/>
  <c r="C67" i="4"/>
  <c r="C57" i="4"/>
  <c r="C68" i="4"/>
  <c r="C58" i="4"/>
  <c r="C69" i="4"/>
  <c r="C59" i="4"/>
  <c r="C70" i="4"/>
  <c r="C60" i="4"/>
  <c r="C71" i="4"/>
  <c r="C61" i="4"/>
  <c r="C72" i="4"/>
  <c r="C62" i="4"/>
  <c r="C73" i="4"/>
  <c r="C63" i="4"/>
  <c r="C74" i="4"/>
  <c r="A2" i="1"/>
  <c r="H3" i="1"/>
  <c r="D5" i="1"/>
  <c r="D6" i="1"/>
  <c r="D8" i="1"/>
  <c r="C3" i="4"/>
  <c r="D12" i="1"/>
</calcChain>
</file>

<file path=xl/sharedStrings.xml><?xml version="1.0" encoding="utf-8"?>
<sst xmlns="http://schemas.openxmlformats.org/spreadsheetml/2006/main" count="27" uniqueCount="26">
  <si>
    <t>Demand</t>
  </si>
  <si>
    <t>Amt Stocked</t>
  </si>
  <si>
    <t>Costs</t>
  </si>
  <si>
    <t>Per Unit</t>
  </si>
  <si>
    <t>Total</t>
  </si>
  <si>
    <t>Expiration Cost</t>
  </si>
  <si>
    <t>Air Freight</t>
  </si>
  <si>
    <t>Overall Cost</t>
  </si>
  <si>
    <t>Month</t>
  </si>
  <si>
    <t>Average</t>
  </si>
  <si>
    <t>Generated with the SIPmath™ Modeling Tools from ProbabilityManagement.org</t>
  </si>
  <si>
    <t>Index</t>
  </si>
  <si>
    <t>Values</t>
  </si>
  <si>
    <t>Overall_Cost</t>
  </si>
  <si>
    <t>Actual Demand</t>
  </si>
  <si>
    <t xml:space="preserve">           Historical Data</t>
  </si>
  <si>
    <t>Experiment with the Amount Stocked</t>
  </si>
  <si>
    <t>on the Model Sheet</t>
  </si>
  <si>
    <t>Operating Cost</t>
  </si>
  <si>
    <t>The Flaw of Averages in Operating Costs: Why Everything is Beyond Budget</t>
  </si>
  <si>
    <t>Copyright © 2013 ProbabilityManagement.org, all rights reserved.</t>
  </si>
  <si>
    <t>www.probabilitymanagement.org</t>
  </si>
  <si>
    <t xml:space="preserve">To learn more about the open SIPmath standard visit </t>
  </si>
  <si>
    <t>For an article in Analytics Magazine visit</t>
  </si>
  <si>
    <t>http://www.probabilitymanagement.org/Sipmath.htm</t>
  </si>
  <si>
    <t>http://viewer.zmags.com/publication/90ffcc6b#/90ffcc6b/29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</si>
</sst>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7" formatCode="&quot;$&quot;#,##0.00_);\(&quot;$&quot;#,##0.00\)"/>
  </numFmts>
  <fonts count="4" x14ac:knownFonts="1">
    <font>
      <sz val="22"/>
      <color theme="1"/>
      <name val="Calibri"/>
      <family val="2"/>
      <scheme val="minor"/>
    </font>
    <font>
      <sz val="22"/>
      <name val="Arial"/>
      <family val="2"/>
    </font>
    <font>
      <sz val="9"/>
      <color theme="1"/>
      <name val="Verdana"/>
      <family val="2"/>
    </font>
    <font>
      <u/>
      <sz val="10"/>
      <color theme="1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0" fillId="0" borderId="1" xfId="0" applyBorder="1"/>
    <xf numFmtId="7" fontId="0" fillId="0" borderId="2" xfId="0" applyNumberFormat="1" applyBorder="1"/>
    <xf numFmtId="0" fontId="0" fillId="2" borderId="3" xfId="0" applyFill="1" applyBorder="1"/>
    <xf numFmtId="0" fontId="0" fillId="2" borderId="5" xfId="0" applyFill="1" applyBorder="1"/>
    <xf numFmtId="0" fontId="0" fillId="3" borderId="4" xfId="0" applyFill="1" applyBorder="1"/>
    <xf numFmtId="0" fontId="0" fillId="3" borderId="6" xfId="0" applyFill="1" applyBorder="1"/>
    <xf numFmtId="0" fontId="1" fillId="4" borderId="0" xfId="0" applyFont="1" applyFill="1" applyAlignment="1" applyProtection="1">
      <alignment horizontal="left"/>
    </xf>
    <xf numFmtId="0" fontId="1" fillId="4" borderId="0" xfId="0" applyFont="1" applyFill="1"/>
    <xf numFmtId="0" fontId="1" fillId="4" borderId="0" xfId="0" quotePrefix="1" applyFont="1" applyFill="1" applyAlignment="1" applyProtection="1">
      <alignment horizontal="left"/>
    </xf>
    <xf numFmtId="0" fontId="0" fillId="4" borderId="0" xfId="0" applyFont="1" applyFill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 applyProtection="1">
      <alignment horizontal="right"/>
    </xf>
    <xf numFmtId="7" fontId="1" fillId="4" borderId="0" xfId="0" applyNumberFormat="1" applyFont="1" applyFill="1" applyProtection="1"/>
    <xf numFmtId="7" fontId="1" fillId="4" borderId="0" xfId="0" quotePrefix="1" applyNumberFormat="1" applyFont="1" applyFill="1" applyAlignment="1" applyProtection="1">
      <alignment horizontal="left"/>
    </xf>
    <xf numFmtId="0" fontId="1" fillId="4" borderId="0" xfId="0" quotePrefix="1" applyFont="1" applyFill="1" applyAlignment="1">
      <alignment horizontal="left"/>
    </xf>
    <xf numFmtId="0" fontId="1" fillId="6" borderId="0" xfId="0" applyFont="1" applyFill="1"/>
    <xf numFmtId="0" fontId="1" fillId="6" borderId="0" xfId="0" applyFont="1" applyFill="1" applyAlignment="1">
      <alignment horizontal="center"/>
    </xf>
    <xf numFmtId="0" fontId="0" fillId="5" borderId="0" xfId="0" applyFill="1"/>
    <xf numFmtId="0" fontId="1" fillId="2" borderId="0" xfId="0" applyFont="1" applyFill="1" applyAlignment="1" applyProtection="1">
      <alignment horizontal="center"/>
    </xf>
    <xf numFmtId="0" fontId="1" fillId="4" borderId="0" xfId="0" quotePrefix="1" applyFont="1" applyFill="1" applyAlignment="1" applyProtection="1">
      <alignment horizontal="right"/>
    </xf>
    <xf numFmtId="0" fontId="1" fillId="4" borderId="0" xfId="0" applyFont="1" applyFill="1" applyAlignment="1">
      <alignment horizontal="right"/>
    </xf>
    <xf numFmtId="0" fontId="1" fillId="7" borderId="7" xfId="0" applyFont="1" applyFill="1" applyBorder="1" applyAlignment="1" applyProtection="1">
      <alignment horizontal="center"/>
    </xf>
    <xf numFmtId="5" fontId="1" fillId="8" borderId="0" xfId="0" quotePrefix="1" applyNumberFormat="1" applyFont="1" applyFill="1" applyAlignment="1" applyProtection="1">
      <alignment horizontal="left"/>
    </xf>
    <xf numFmtId="0" fontId="2" fillId="5" borderId="0" xfId="0" applyFont="1" applyFill="1"/>
    <xf numFmtId="0" fontId="3" fillId="5" borderId="0" xfId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 of Overall Cost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PMTable!$C$44:$C$53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PMTable!$C$54:$C$63</c:f>
              <c:numCache>
                <c:formatCode>General</c:formatCode>
                <c:ptCount val="10"/>
                <c:pt idx="0">
                  <c:v>0.58333333333333337</c:v>
                </c:pt>
                <c:pt idx="1">
                  <c:v>0.19444444444444445</c:v>
                </c:pt>
                <c:pt idx="2">
                  <c:v>8.3333333333333329E-2</c:v>
                </c:pt>
                <c:pt idx="3">
                  <c:v>0</c:v>
                </c:pt>
                <c:pt idx="4">
                  <c:v>8.3333333333333329E-2</c:v>
                </c:pt>
                <c:pt idx="5">
                  <c:v>0</c:v>
                </c:pt>
                <c:pt idx="6">
                  <c:v>0</c:v>
                </c:pt>
                <c:pt idx="7">
                  <c:v>5.5555555555555552E-2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84053376"/>
        <c:axId val="84175872"/>
      </c:barChart>
      <c:catAx>
        <c:axId val="84053376"/>
        <c:scaling>
          <c:orientation val="minMax"/>
        </c:scaling>
        <c:delete val="0"/>
        <c:axPos val="b"/>
        <c:numFmt formatCode="&quot;$&quot;#,##0" sourceLinked="0"/>
        <c:majorTickMark val="out"/>
        <c:minorTickMark val="none"/>
        <c:tickLblPos val="nextTo"/>
        <c:crossAx val="84175872"/>
        <c:crosses val="autoZero"/>
        <c:auto val="1"/>
        <c:lblAlgn val="ctr"/>
        <c:lblOffset val="100"/>
        <c:noMultiLvlLbl val="0"/>
      </c:catAx>
      <c:valAx>
        <c:axId val="84175872"/>
        <c:scaling>
          <c:orientation val="minMax"/>
          <c:max val="0.5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840533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Spin" dx="16" fmlaLink="$P$2" max="36" min="1" page="1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352425</xdr:colOff>
      <xdr:row>3</xdr:row>
      <xdr:rowOff>104775</xdr:rowOff>
    </xdr:from>
    <xdr:to>
      <xdr:col>7</xdr:col>
      <xdr:colOff>1114940</xdr:colOff>
      <xdr:row>13</xdr:row>
      <xdr:rowOff>124902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24300" y="1190625"/>
          <a:ext cx="5944115" cy="3639627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1</xdr:col>
      <xdr:colOff>495300</xdr:colOff>
      <xdr:row>4</xdr:row>
      <xdr:rowOff>219076</xdr:rowOff>
    </xdr:from>
    <xdr:to>
      <xdr:col>3</xdr:col>
      <xdr:colOff>247649</xdr:colOff>
      <xdr:row>5</xdr:row>
      <xdr:rowOff>257176</xdr:rowOff>
    </xdr:to>
    <xdr:sp macro="" textlink="">
      <xdr:nvSpPr>
        <xdr:cNvPr id="3" name="Rounded Rectangular Callout 2"/>
        <xdr:cNvSpPr/>
      </xdr:nvSpPr>
      <xdr:spPr>
        <a:xfrm>
          <a:off x="1476375" y="1666876"/>
          <a:ext cx="2343149" cy="400050"/>
        </a:xfrm>
        <a:prstGeom prst="wedgeRoundRectCallout">
          <a:avLst>
            <a:gd name="adj1" fmla="val 138185"/>
            <a:gd name="adj2" fmla="val 18546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Cost of the Average</a:t>
          </a:r>
          <a:r>
            <a:rPr lang="en-US" sz="1100" baseline="0"/>
            <a:t> Demand is ZERO</a:t>
          </a:r>
          <a:endParaRPr lang="en-US" sz="1100"/>
        </a:p>
      </xdr:txBody>
    </xdr:sp>
    <xdr:clientData/>
  </xdr:twoCellAnchor>
  <xdr:twoCellAnchor>
    <xdr:from>
      <xdr:col>7</xdr:col>
      <xdr:colOff>609597</xdr:colOff>
      <xdr:row>2</xdr:row>
      <xdr:rowOff>200024</xdr:rowOff>
    </xdr:from>
    <xdr:to>
      <xdr:col>9</xdr:col>
      <xdr:colOff>381000</xdr:colOff>
      <xdr:row>3</xdr:row>
      <xdr:rowOff>180975</xdr:rowOff>
    </xdr:to>
    <xdr:sp macro="" textlink="">
      <xdr:nvSpPr>
        <xdr:cNvPr id="4" name="Rounded Rectangular Callout 3"/>
        <xdr:cNvSpPr/>
      </xdr:nvSpPr>
      <xdr:spPr>
        <a:xfrm>
          <a:off x="9363072" y="923924"/>
          <a:ext cx="2362203" cy="342901"/>
        </a:xfrm>
        <a:prstGeom prst="wedgeRoundRectCallout">
          <a:avLst>
            <a:gd name="adj1" fmla="val -58046"/>
            <a:gd name="adj2" fmla="val 14141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Actual  Average Cost  is  NOT ZERO</a:t>
          </a:r>
        </a:p>
      </xdr:txBody>
    </xdr:sp>
    <xdr:clientData/>
  </xdr:twoCellAnchor>
  <xdr:twoCellAnchor>
    <xdr:from>
      <xdr:col>1</xdr:col>
      <xdr:colOff>685801</xdr:colOff>
      <xdr:row>1</xdr:row>
      <xdr:rowOff>352425</xdr:rowOff>
    </xdr:from>
    <xdr:to>
      <xdr:col>3</xdr:col>
      <xdr:colOff>190501</xdr:colOff>
      <xdr:row>3</xdr:row>
      <xdr:rowOff>114301</xdr:rowOff>
    </xdr:to>
    <xdr:sp macro="" textlink="">
      <xdr:nvSpPr>
        <xdr:cNvPr id="5" name="Rounded Rectangular Callout 4"/>
        <xdr:cNvSpPr/>
      </xdr:nvSpPr>
      <xdr:spPr>
        <a:xfrm>
          <a:off x="1666876" y="714375"/>
          <a:ext cx="2095500" cy="485776"/>
        </a:xfrm>
        <a:prstGeom prst="wedgeRoundRectCallout">
          <a:avLst>
            <a:gd name="adj1" fmla="val 59492"/>
            <a:gd name="adj2" fmla="val 11543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Scroll through Actual</a:t>
          </a:r>
          <a:r>
            <a:rPr lang="en-US" sz="1100" baseline="0"/>
            <a:t> Demand scenarios here</a:t>
          </a:r>
          <a:endParaRPr lang="en-US" sz="1100"/>
        </a:p>
      </xdr:txBody>
    </xdr:sp>
    <xdr:clientData/>
  </xdr:twoCellAnchor>
  <xdr:twoCellAnchor>
    <xdr:from>
      <xdr:col>5</xdr:col>
      <xdr:colOff>609600</xdr:colOff>
      <xdr:row>2</xdr:row>
      <xdr:rowOff>57151</xdr:rowOff>
    </xdr:from>
    <xdr:to>
      <xdr:col>7</xdr:col>
      <xdr:colOff>228600</xdr:colOff>
      <xdr:row>3</xdr:row>
      <xdr:rowOff>95251</xdr:rowOff>
    </xdr:to>
    <xdr:sp macro="" textlink="">
      <xdr:nvSpPr>
        <xdr:cNvPr id="6" name="Rounded Rectangular Callout 5"/>
        <xdr:cNvSpPr/>
      </xdr:nvSpPr>
      <xdr:spPr>
        <a:xfrm>
          <a:off x="6772275" y="781051"/>
          <a:ext cx="2209800" cy="400050"/>
        </a:xfrm>
        <a:prstGeom prst="wedgeRoundRectCallout">
          <a:avLst>
            <a:gd name="adj1" fmla="val -86452"/>
            <a:gd name="adj2" fmla="val 12118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Adjust amount stocked in cell C2</a:t>
          </a:r>
        </a:p>
      </xdr:txBody>
    </xdr:sp>
    <xdr:clientData/>
  </xdr:twoCellAnchor>
  <xdr:twoCellAnchor>
    <xdr:from>
      <xdr:col>5</xdr:col>
      <xdr:colOff>1000125</xdr:colOff>
      <xdr:row>10</xdr:row>
      <xdr:rowOff>314325</xdr:rowOff>
    </xdr:from>
    <xdr:to>
      <xdr:col>7</xdr:col>
      <xdr:colOff>847725</xdr:colOff>
      <xdr:row>13</xdr:row>
      <xdr:rowOff>219074</xdr:rowOff>
    </xdr:to>
    <xdr:sp macro="" textlink="">
      <xdr:nvSpPr>
        <xdr:cNvPr id="7" name="Rounded Rectangular Callout 6"/>
        <xdr:cNvSpPr/>
      </xdr:nvSpPr>
      <xdr:spPr>
        <a:xfrm>
          <a:off x="7162800" y="3933825"/>
          <a:ext cx="2438400" cy="990599"/>
        </a:xfrm>
        <a:prstGeom prst="wedgeRoundRectCallout">
          <a:avLst>
            <a:gd name="adj1" fmla="val -92297"/>
            <a:gd name="adj2" fmla="val -17250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The Operating Cost formula  (D8) drives the Data Table on the PMTable sheet  while running historical demand through the Actual Demand cell (A2).</a:t>
          </a:r>
        </a:p>
      </xdr:txBody>
    </xdr:sp>
    <xdr:clientData/>
  </xdr:twoCellAnchor>
  <xdr:twoCellAnchor>
    <xdr:from>
      <xdr:col>7</xdr:col>
      <xdr:colOff>752475</xdr:colOff>
      <xdr:row>8</xdr:row>
      <xdr:rowOff>219075</xdr:rowOff>
    </xdr:from>
    <xdr:to>
      <xdr:col>9</xdr:col>
      <xdr:colOff>257175</xdr:colOff>
      <xdr:row>9</xdr:row>
      <xdr:rowOff>171450</xdr:rowOff>
    </xdr:to>
    <xdr:sp macro="" textlink="">
      <xdr:nvSpPr>
        <xdr:cNvPr id="8" name="Rounded Rectangular Callout 7"/>
        <xdr:cNvSpPr/>
      </xdr:nvSpPr>
      <xdr:spPr>
        <a:xfrm>
          <a:off x="9505950" y="3114675"/>
          <a:ext cx="2095500" cy="314325"/>
        </a:xfrm>
        <a:prstGeom prst="wedgeRoundRectCallout">
          <a:avLst>
            <a:gd name="adj1" fmla="val -82531"/>
            <a:gd name="adj2" fmla="val -28354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Distribution of  Overall Cost</a:t>
          </a:r>
        </a:p>
      </xdr:txBody>
    </xdr:sp>
    <xdr:clientData/>
  </xdr:twoCellAnchor>
  <xdr:twoCellAnchor>
    <xdr:from>
      <xdr:col>0</xdr:col>
      <xdr:colOff>219075</xdr:colOff>
      <xdr:row>6</xdr:row>
      <xdr:rowOff>276225</xdr:rowOff>
    </xdr:from>
    <xdr:to>
      <xdr:col>3</xdr:col>
      <xdr:colOff>19050</xdr:colOff>
      <xdr:row>13</xdr:row>
      <xdr:rowOff>85726</xdr:rowOff>
    </xdr:to>
    <xdr:sp macro="" textlink="">
      <xdr:nvSpPr>
        <xdr:cNvPr id="10" name="TextBox 9"/>
        <xdr:cNvSpPr txBox="1"/>
      </xdr:nvSpPr>
      <xdr:spPr>
        <a:xfrm>
          <a:off x="219075" y="2447925"/>
          <a:ext cx="3371850" cy="2343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Inventory must be</a:t>
          </a:r>
          <a:r>
            <a:rPr lang="en-US" sz="1800" baseline="0"/>
            <a:t> held in the face of uncertain demand. The </a:t>
          </a:r>
          <a:r>
            <a:rPr lang="en-US" sz="1800" b="1" baseline="0"/>
            <a:t>Average Operating Cost </a:t>
          </a:r>
          <a:r>
            <a:rPr lang="en-US" sz="1800" baseline="0"/>
            <a:t>is greater than the </a:t>
          </a:r>
          <a:r>
            <a:rPr lang="en-US" sz="1800" b="1" baseline="0"/>
            <a:t>Operating Cost of the Average Demand </a:t>
          </a:r>
          <a:r>
            <a:rPr lang="en-US" sz="1800" b="0" baseline="0"/>
            <a:t>because there are penalties when Actual Demand exceeds the stockiing level, and when it falls short.</a:t>
          </a:r>
          <a:endParaRPr lang="en-US" sz="1800" b="1"/>
        </a:p>
      </xdr:txBody>
    </xdr:sp>
    <xdr:clientData/>
  </xdr:twoCellAnchor>
  <xdr:twoCellAnchor editAs="oneCell">
    <xdr:from>
      <xdr:col>9</xdr:col>
      <xdr:colOff>714375</xdr:colOff>
      <xdr:row>12</xdr:row>
      <xdr:rowOff>342900</xdr:rowOff>
    </xdr:from>
    <xdr:to>
      <xdr:col>11</xdr:col>
      <xdr:colOff>172085</xdr:colOff>
      <xdr:row>15</xdr:row>
      <xdr:rowOff>25400</xdr:rowOff>
    </xdr:to>
    <xdr:pic>
      <xdr:nvPicPr>
        <xdr:cNvPr id="12" name="Picture 11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4686300"/>
          <a:ext cx="2048510" cy="7683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323850</xdr:colOff>
      <xdr:row>3</xdr:row>
      <xdr:rowOff>178594</xdr:rowOff>
    </xdr:from>
    <xdr:to>
      <xdr:col>8</xdr:col>
      <xdr:colOff>1009649</xdr:colOff>
      <xdr:row>11</xdr:row>
      <xdr:rowOff>30956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409575</xdr:colOff>
          <xdr:row>1</xdr:row>
          <xdr:rowOff>152400</xdr:rowOff>
        </xdr:from>
        <xdr:to>
          <xdr:col>1</xdr:col>
          <xdr:colOff>914400</xdr:colOff>
          <xdr:row>2</xdr:row>
          <xdr:rowOff>228600</xdr:rowOff>
        </xdr:to>
        <xdr:sp macro="" textlink="">
          <xdr:nvSpPr>
            <xdr:cNvPr id="1026" name="Spinner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probabilitymanagement.or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viewer.zmags.com/publication/90ffcc6b" TargetMode="External"/><Relationship Id="rId1" Type="http://schemas.openxmlformats.org/officeDocument/2006/relationships/hyperlink" Target="http://www.probabilitymanagement.org/Sipmath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6"/>
  <sheetViews>
    <sheetView tabSelected="1" workbookViewId="0">
      <selection activeCell="F16" sqref="F16"/>
    </sheetView>
  </sheetViews>
  <sheetFormatPr defaultRowHeight="28.5" x14ac:dyDescent="0.45"/>
  <cols>
    <col min="1" max="1" width="6.86328125" style="19" customWidth="1"/>
    <col min="2" max="16384" width="9.06640625" style="19"/>
  </cols>
  <sheetData>
    <row r="2" spans="2:9" x14ac:dyDescent="0.45">
      <c r="D2" s="19" t="s">
        <v>19</v>
      </c>
    </row>
    <row r="6" spans="2:9" x14ac:dyDescent="0.45">
      <c r="I6" s="19" t="s">
        <v>16</v>
      </c>
    </row>
    <row r="7" spans="2:9" x14ac:dyDescent="0.45">
      <c r="I7" s="19" t="s">
        <v>17</v>
      </c>
    </row>
    <row r="15" spans="2:9" x14ac:dyDescent="0.45">
      <c r="B15" s="25" t="s">
        <v>20</v>
      </c>
    </row>
    <row r="16" spans="2:9" x14ac:dyDescent="0.45">
      <c r="B16" s="26" t="s">
        <v>21</v>
      </c>
    </row>
  </sheetData>
  <sheetProtection password="CC0C" sheet="1" objects="1" scenarios="1"/>
  <hyperlinks>
    <hyperlink ref="B16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0"/>
  <sheetViews>
    <sheetView zoomScale="80" zoomScaleNormal="80" workbookViewId="0">
      <selection activeCell="A2" sqref="A2"/>
    </sheetView>
  </sheetViews>
  <sheetFormatPr defaultRowHeight="28.5" x14ac:dyDescent="0.45"/>
  <cols>
    <col min="1" max="1" width="6.19921875" style="11" customWidth="1"/>
    <col min="2" max="2" width="13.1328125" style="11" customWidth="1"/>
    <col min="3" max="16384" width="9.06640625" style="11"/>
  </cols>
  <sheetData>
    <row r="1" spans="1:16" x14ac:dyDescent="0.45">
      <c r="A1" s="8" t="s">
        <v>14</v>
      </c>
      <c r="B1" s="9"/>
      <c r="C1" s="10" t="s">
        <v>1</v>
      </c>
      <c r="D1" s="9"/>
      <c r="P1" s="11">
        <v>36</v>
      </c>
    </row>
    <row r="2" spans="1:16" x14ac:dyDescent="0.45">
      <c r="A2" s="20">
        <f>INDEX( [0]!Demand_Data, PM_Index )</f>
        <v>5</v>
      </c>
      <c r="B2" s="12"/>
      <c r="C2" s="23">
        <v>5</v>
      </c>
      <c r="D2" s="9"/>
      <c r="G2" s="11" t="s">
        <v>7</v>
      </c>
      <c r="P2" s="11">
        <v>1</v>
      </c>
    </row>
    <row r="3" spans="1:16" x14ac:dyDescent="0.45">
      <c r="A3" s="9"/>
      <c r="B3" s="9"/>
      <c r="C3" s="9"/>
      <c r="D3" s="9"/>
      <c r="G3" s="11" t="s">
        <v>9</v>
      </c>
      <c r="H3" s="24">
        <f>AVERAGE(Operating_Cost)</f>
        <v>161.11111111111111</v>
      </c>
    </row>
    <row r="4" spans="1:16" x14ac:dyDescent="0.45">
      <c r="B4" s="13" t="s">
        <v>2</v>
      </c>
      <c r="C4" s="13" t="s">
        <v>3</v>
      </c>
      <c r="D4" s="13" t="s">
        <v>4</v>
      </c>
    </row>
    <row r="5" spans="1:16" x14ac:dyDescent="0.45">
      <c r="B5" s="21" t="s">
        <v>5</v>
      </c>
      <c r="C5" s="14">
        <v>50</v>
      </c>
      <c r="D5" s="15">
        <f>IF(Amt_Stocked&gt;Demand,(Amt_Stocked-Demand)*Exp_Cost,0)</f>
        <v>0</v>
      </c>
    </row>
    <row r="6" spans="1:16" x14ac:dyDescent="0.45">
      <c r="B6" s="13" t="s">
        <v>6</v>
      </c>
      <c r="C6" s="14">
        <v>150</v>
      </c>
      <c r="D6" s="15">
        <f>IF(Amt_Stocked&lt;Demand,(Demand-Amt_Stocked)*F_Cost,0)</f>
        <v>0</v>
      </c>
    </row>
    <row r="7" spans="1:16" x14ac:dyDescent="0.45">
      <c r="B7" s="22"/>
      <c r="C7" s="9"/>
      <c r="D7" s="14"/>
      <c r="F7" s="8"/>
    </row>
    <row r="8" spans="1:16" x14ac:dyDescent="0.45">
      <c r="B8" s="13" t="s">
        <v>18</v>
      </c>
      <c r="C8" s="9"/>
      <c r="D8" s="15">
        <f>D5+D6</f>
        <v>0</v>
      </c>
    </row>
    <row r="9" spans="1:16" x14ac:dyDescent="0.45">
      <c r="A9" s="9"/>
      <c r="B9" s="9"/>
      <c r="C9" s="9"/>
      <c r="D9" s="9"/>
    </row>
    <row r="10" spans="1:16" x14ac:dyDescent="0.45">
      <c r="B10" s="16" t="s">
        <v>15</v>
      </c>
      <c r="C10" s="9"/>
      <c r="D10" s="9"/>
    </row>
    <row r="11" spans="1:16" x14ac:dyDescent="0.45">
      <c r="B11" s="17" t="s">
        <v>8</v>
      </c>
      <c r="C11" s="17" t="s">
        <v>0</v>
      </c>
      <c r="D11" s="17" t="s">
        <v>9</v>
      </c>
    </row>
    <row r="12" spans="1:16" x14ac:dyDescent="0.45">
      <c r="B12" s="18">
        <v>1</v>
      </c>
      <c r="C12" s="18">
        <v>5</v>
      </c>
      <c r="D12" s="18">
        <f>AVERAGE(C12:C47)</f>
        <v>5</v>
      </c>
    </row>
    <row r="13" spans="1:16" x14ac:dyDescent="0.45">
      <c r="B13" s="18">
        <v>2</v>
      </c>
      <c r="C13" s="18">
        <v>6</v>
      </c>
      <c r="D13" s="12"/>
    </row>
    <row r="14" spans="1:16" x14ac:dyDescent="0.45">
      <c r="B14" s="18">
        <v>3</v>
      </c>
      <c r="C14" s="18">
        <v>10</v>
      </c>
      <c r="D14" s="12"/>
    </row>
    <row r="15" spans="1:16" x14ac:dyDescent="0.45">
      <c r="B15" s="18">
        <v>4</v>
      </c>
      <c r="C15" s="18">
        <v>8</v>
      </c>
      <c r="D15" s="12"/>
    </row>
    <row r="16" spans="1:16" x14ac:dyDescent="0.45">
      <c r="B16" s="18">
        <v>5</v>
      </c>
      <c r="C16" s="18">
        <v>7</v>
      </c>
      <c r="D16" s="12"/>
    </row>
    <row r="17" spans="2:4" x14ac:dyDescent="0.45">
      <c r="B17" s="18">
        <v>6</v>
      </c>
      <c r="C17" s="18">
        <v>10</v>
      </c>
      <c r="D17" s="12"/>
    </row>
    <row r="18" spans="2:4" x14ac:dyDescent="0.45">
      <c r="B18" s="18">
        <v>7</v>
      </c>
      <c r="C18" s="18">
        <v>5</v>
      </c>
      <c r="D18" s="12"/>
    </row>
    <row r="19" spans="2:4" x14ac:dyDescent="0.45">
      <c r="B19" s="18">
        <v>8</v>
      </c>
      <c r="C19" s="18">
        <v>5</v>
      </c>
      <c r="D19" s="12"/>
    </row>
    <row r="20" spans="2:4" x14ac:dyDescent="0.45">
      <c r="B20" s="18">
        <v>9</v>
      </c>
      <c r="C20" s="18">
        <v>3</v>
      </c>
      <c r="D20" s="12"/>
    </row>
    <row r="21" spans="2:4" x14ac:dyDescent="0.45">
      <c r="B21" s="18">
        <v>10</v>
      </c>
      <c r="C21" s="18">
        <v>2</v>
      </c>
      <c r="D21" s="12"/>
    </row>
    <row r="22" spans="2:4" x14ac:dyDescent="0.45">
      <c r="B22" s="18">
        <v>11</v>
      </c>
      <c r="C22" s="18">
        <v>6</v>
      </c>
      <c r="D22" s="12"/>
    </row>
    <row r="23" spans="2:4" x14ac:dyDescent="0.45">
      <c r="B23" s="18">
        <v>12</v>
      </c>
      <c r="C23" s="18">
        <v>5</v>
      </c>
      <c r="D23" s="12"/>
    </row>
    <row r="24" spans="2:4" x14ac:dyDescent="0.45">
      <c r="B24" s="18">
        <v>13</v>
      </c>
      <c r="C24" s="18">
        <v>6</v>
      </c>
      <c r="D24" s="12"/>
    </row>
    <row r="25" spans="2:4" x14ac:dyDescent="0.45">
      <c r="B25" s="18">
        <v>14</v>
      </c>
      <c r="C25" s="18">
        <v>3</v>
      </c>
      <c r="D25" s="12"/>
    </row>
    <row r="26" spans="2:4" x14ac:dyDescent="0.45">
      <c r="B26" s="18">
        <v>15</v>
      </c>
      <c r="C26" s="18">
        <v>5</v>
      </c>
      <c r="D26" s="12"/>
    </row>
    <row r="27" spans="2:4" x14ac:dyDescent="0.45">
      <c r="B27" s="18">
        <v>16</v>
      </c>
      <c r="C27" s="18">
        <v>4</v>
      </c>
      <c r="D27" s="12"/>
    </row>
    <row r="28" spans="2:4" x14ac:dyDescent="0.45">
      <c r="B28" s="18">
        <v>17</v>
      </c>
      <c r="C28" s="18">
        <v>5</v>
      </c>
      <c r="D28" s="12"/>
    </row>
    <row r="29" spans="2:4" x14ac:dyDescent="0.45">
      <c r="B29" s="18">
        <v>18</v>
      </c>
      <c r="C29" s="18">
        <v>4</v>
      </c>
      <c r="D29" s="12"/>
    </row>
    <row r="30" spans="2:4" x14ac:dyDescent="0.45">
      <c r="B30" s="18">
        <v>19</v>
      </c>
      <c r="C30" s="18">
        <v>4</v>
      </c>
      <c r="D30" s="12"/>
    </row>
    <row r="31" spans="2:4" x14ac:dyDescent="0.45">
      <c r="B31" s="18">
        <v>20</v>
      </c>
      <c r="C31" s="18">
        <v>3</v>
      </c>
      <c r="D31" s="12"/>
    </row>
    <row r="32" spans="2:4" x14ac:dyDescent="0.45">
      <c r="B32" s="18">
        <v>21</v>
      </c>
      <c r="C32" s="18">
        <v>3</v>
      </c>
      <c r="D32" s="12"/>
    </row>
    <row r="33" spans="2:4" x14ac:dyDescent="0.45">
      <c r="B33" s="18">
        <v>22</v>
      </c>
      <c r="C33" s="18">
        <v>3</v>
      </c>
      <c r="D33" s="12"/>
    </row>
    <row r="34" spans="2:4" x14ac:dyDescent="0.45">
      <c r="B34" s="18">
        <v>23</v>
      </c>
      <c r="C34" s="18">
        <v>4</v>
      </c>
      <c r="D34" s="12"/>
    </row>
    <row r="35" spans="2:4" x14ac:dyDescent="0.45">
      <c r="B35" s="18">
        <v>24</v>
      </c>
      <c r="C35" s="18">
        <v>3</v>
      </c>
      <c r="D35" s="12"/>
    </row>
    <row r="36" spans="2:4" x14ac:dyDescent="0.45">
      <c r="B36" s="18">
        <v>25</v>
      </c>
      <c r="C36" s="18">
        <v>8</v>
      </c>
      <c r="D36" s="12"/>
    </row>
    <row r="37" spans="2:4" x14ac:dyDescent="0.45">
      <c r="B37" s="18">
        <v>26</v>
      </c>
      <c r="C37" s="18">
        <v>3</v>
      </c>
      <c r="D37" s="12"/>
    </row>
    <row r="38" spans="2:4" x14ac:dyDescent="0.45">
      <c r="B38" s="18">
        <v>27</v>
      </c>
      <c r="C38" s="18">
        <v>5</v>
      </c>
      <c r="D38" s="12"/>
    </row>
    <row r="39" spans="2:4" x14ac:dyDescent="0.45">
      <c r="B39" s="18">
        <v>28</v>
      </c>
      <c r="C39" s="18">
        <v>2</v>
      </c>
      <c r="D39" s="12"/>
    </row>
    <row r="40" spans="2:4" x14ac:dyDescent="0.45">
      <c r="B40" s="18">
        <v>29</v>
      </c>
      <c r="C40" s="18">
        <v>4</v>
      </c>
      <c r="D40" s="12"/>
    </row>
    <row r="41" spans="2:4" x14ac:dyDescent="0.45">
      <c r="B41" s="18">
        <v>30</v>
      </c>
      <c r="C41" s="18">
        <v>5</v>
      </c>
      <c r="D41" s="12"/>
    </row>
    <row r="42" spans="2:4" x14ac:dyDescent="0.45">
      <c r="B42" s="18">
        <v>31</v>
      </c>
      <c r="C42" s="18">
        <v>7</v>
      </c>
      <c r="D42" s="12"/>
    </row>
    <row r="43" spans="2:4" x14ac:dyDescent="0.45">
      <c r="B43" s="18">
        <v>32</v>
      </c>
      <c r="C43" s="18">
        <v>6</v>
      </c>
      <c r="D43" s="12"/>
    </row>
    <row r="44" spans="2:4" x14ac:dyDescent="0.45">
      <c r="B44" s="18">
        <v>33</v>
      </c>
      <c r="C44" s="18">
        <v>7</v>
      </c>
      <c r="D44" s="12"/>
    </row>
    <row r="45" spans="2:4" x14ac:dyDescent="0.45">
      <c r="B45" s="18">
        <v>34</v>
      </c>
      <c r="C45" s="18">
        <v>8</v>
      </c>
      <c r="D45" s="12"/>
    </row>
    <row r="46" spans="2:4" x14ac:dyDescent="0.45">
      <c r="B46" s="18">
        <v>35</v>
      </c>
      <c r="C46" s="18">
        <v>1</v>
      </c>
      <c r="D46" s="12"/>
    </row>
    <row r="47" spans="2:4" x14ac:dyDescent="0.45">
      <c r="B47" s="18">
        <v>36</v>
      </c>
      <c r="C47" s="18">
        <v>5</v>
      </c>
      <c r="D47" s="12"/>
    </row>
    <row r="50" spans="2:4" x14ac:dyDescent="0.45">
      <c r="B50" s="12"/>
      <c r="C50" s="12"/>
      <c r="D50" s="12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Spinner 2">
              <controlPr defaultSize="0" autoPict="0">
                <anchor moveWithCells="1" sizeWithCells="1">
                  <from>
                    <xdr:col>1</xdr:col>
                    <xdr:colOff>409575</xdr:colOff>
                    <xdr:row>1</xdr:row>
                    <xdr:rowOff>152400</xdr:rowOff>
                  </from>
                  <to>
                    <xdr:col>1</xdr:col>
                    <xdr:colOff>914400</xdr:colOff>
                    <xdr:row>2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zoomScale="90" zoomScaleNormal="90" workbookViewId="0">
      <selection activeCell="G11" sqref="G11"/>
    </sheetView>
  </sheetViews>
  <sheetFormatPr defaultRowHeight="28.5" x14ac:dyDescent="0.45"/>
  <sheetData>
    <row r="1" spans="1:10" x14ac:dyDescent="0.45">
      <c r="A1" s="1">
        <f>Model!P2</f>
        <v>1</v>
      </c>
      <c r="B1" t="s">
        <v>10</v>
      </c>
    </row>
    <row r="2" spans="1:10" x14ac:dyDescent="0.45">
      <c r="B2" t="s">
        <v>11</v>
      </c>
      <c r="C2" t="s">
        <v>13</v>
      </c>
    </row>
    <row r="3" spans="1:10" x14ac:dyDescent="0.45">
      <c r="B3" s="2" t="s">
        <v>12</v>
      </c>
      <c r="C3" s="3">
        <f>Model!$D$8</f>
        <v>0</v>
      </c>
      <c r="E3" t="s">
        <v>22</v>
      </c>
      <c r="J3" s="27" t="s">
        <v>24</v>
      </c>
    </row>
    <row r="4" spans="1:10" x14ac:dyDescent="0.45">
      <c r="B4" s="4">
        <v>1</v>
      </c>
      <c r="C4" s="6">
        <f t="dataTable" ref="C4:C39" dt2D="0" dtr="0" r1="A1"/>
        <v>0</v>
      </c>
    </row>
    <row r="5" spans="1:10" x14ac:dyDescent="0.45">
      <c r="B5" s="4">
        <v>2</v>
      </c>
      <c r="C5" s="6">
        <v>150</v>
      </c>
      <c r="E5" t="s">
        <v>23</v>
      </c>
      <c r="I5" s="27" t="s">
        <v>25</v>
      </c>
    </row>
    <row r="6" spans="1:10" x14ac:dyDescent="0.45">
      <c r="B6" s="4">
        <v>3</v>
      </c>
      <c r="C6" s="6">
        <v>750</v>
      </c>
    </row>
    <row r="7" spans="1:10" x14ac:dyDescent="0.45">
      <c r="B7" s="4">
        <v>4</v>
      </c>
      <c r="C7" s="6">
        <v>450</v>
      </c>
    </row>
    <row r="8" spans="1:10" x14ac:dyDescent="0.45">
      <c r="B8" s="4">
        <v>5</v>
      </c>
      <c r="C8" s="6">
        <v>300</v>
      </c>
    </row>
    <row r="9" spans="1:10" x14ac:dyDescent="0.45">
      <c r="B9" s="4">
        <v>6</v>
      </c>
      <c r="C9" s="6">
        <v>750</v>
      </c>
    </row>
    <row r="10" spans="1:10" x14ac:dyDescent="0.45">
      <c r="B10" s="4">
        <v>7</v>
      </c>
      <c r="C10" s="6">
        <v>0</v>
      </c>
    </row>
    <row r="11" spans="1:10" x14ac:dyDescent="0.45">
      <c r="B11" s="4">
        <v>8</v>
      </c>
      <c r="C11" s="6">
        <v>0</v>
      </c>
    </row>
    <row r="12" spans="1:10" x14ac:dyDescent="0.45">
      <c r="B12" s="4">
        <v>9</v>
      </c>
      <c r="C12" s="6">
        <v>100</v>
      </c>
    </row>
    <row r="13" spans="1:10" x14ac:dyDescent="0.45">
      <c r="B13" s="4">
        <v>10</v>
      </c>
      <c r="C13" s="6">
        <v>150</v>
      </c>
    </row>
    <row r="14" spans="1:10" x14ac:dyDescent="0.45">
      <c r="B14" s="4">
        <v>11</v>
      </c>
      <c r="C14" s="6">
        <v>150</v>
      </c>
    </row>
    <row r="15" spans="1:10" x14ac:dyDescent="0.45">
      <c r="B15" s="4">
        <v>12</v>
      </c>
      <c r="C15" s="6">
        <v>0</v>
      </c>
    </row>
    <row r="16" spans="1:10" x14ac:dyDescent="0.45">
      <c r="B16" s="4">
        <v>13</v>
      </c>
      <c r="C16" s="6">
        <v>150</v>
      </c>
    </row>
    <row r="17" spans="2:3" x14ac:dyDescent="0.45">
      <c r="B17" s="4">
        <v>14</v>
      </c>
      <c r="C17" s="6">
        <v>100</v>
      </c>
    </row>
    <row r="18" spans="2:3" x14ac:dyDescent="0.45">
      <c r="B18" s="4">
        <v>15</v>
      </c>
      <c r="C18" s="6">
        <v>0</v>
      </c>
    </row>
    <row r="19" spans="2:3" x14ac:dyDescent="0.45">
      <c r="B19" s="4">
        <v>16</v>
      </c>
      <c r="C19" s="6">
        <v>50</v>
      </c>
    </row>
    <row r="20" spans="2:3" x14ac:dyDescent="0.45">
      <c r="B20" s="4">
        <v>17</v>
      </c>
      <c r="C20" s="6">
        <v>0</v>
      </c>
    </row>
    <row r="21" spans="2:3" x14ac:dyDescent="0.45">
      <c r="B21" s="4">
        <v>18</v>
      </c>
      <c r="C21" s="6">
        <v>50</v>
      </c>
    </row>
    <row r="22" spans="2:3" x14ac:dyDescent="0.45">
      <c r="B22" s="4">
        <v>19</v>
      </c>
      <c r="C22" s="6">
        <v>50</v>
      </c>
    </row>
    <row r="23" spans="2:3" x14ac:dyDescent="0.45">
      <c r="B23" s="4">
        <v>20</v>
      </c>
      <c r="C23" s="6">
        <v>100</v>
      </c>
    </row>
    <row r="24" spans="2:3" x14ac:dyDescent="0.45">
      <c r="B24" s="4">
        <v>21</v>
      </c>
      <c r="C24" s="6">
        <v>100</v>
      </c>
    </row>
    <row r="25" spans="2:3" x14ac:dyDescent="0.45">
      <c r="B25" s="4">
        <v>22</v>
      </c>
      <c r="C25" s="6">
        <v>100</v>
      </c>
    </row>
    <row r="26" spans="2:3" x14ac:dyDescent="0.45">
      <c r="B26" s="4">
        <v>23</v>
      </c>
      <c r="C26" s="6">
        <v>50</v>
      </c>
    </row>
    <row r="27" spans="2:3" x14ac:dyDescent="0.45">
      <c r="B27" s="4">
        <v>24</v>
      </c>
      <c r="C27" s="6">
        <v>100</v>
      </c>
    </row>
    <row r="28" spans="2:3" x14ac:dyDescent="0.45">
      <c r="B28" s="4">
        <v>25</v>
      </c>
      <c r="C28" s="6">
        <v>450</v>
      </c>
    </row>
    <row r="29" spans="2:3" x14ac:dyDescent="0.45">
      <c r="B29" s="4">
        <v>26</v>
      </c>
      <c r="C29" s="6">
        <v>100</v>
      </c>
    </row>
    <row r="30" spans="2:3" x14ac:dyDescent="0.45">
      <c r="B30" s="4">
        <v>27</v>
      </c>
      <c r="C30" s="6">
        <v>0</v>
      </c>
    </row>
    <row r="31" spans="2:3" x14ac:dyDescent="0.45">
      <c r="B31" s="4">
        <v>28</v>
      </c>
      <c r="C31" s="6">
        <v>150</v>
      </c>
    </row>
    <row r="32" spans="2:3" x14ac:dyDescent="0.45">
      <c r="B32" s="4">
        <v>29</v>
      </c>
      <c r="C32" s="6">
        <v>50</v>
      </c>
    </row>
    <row r="33" spans="2:3" x14ac:dyDescent="0.45">
      <c r="B33" s="4">
        <v>30</v>
      </c>
      <c r="C33" s="6">
        <v>0</v>
      </c>
    </row>
    <row r="34" spans="2:3" x14ac:dyDescent="0.45">
      <c r="B34" s="4">
        <v>31</v>
      </c>
      <c r="C34" s="6">
        <v>300</v>
      </c>
    </row>
    <row r="35" spans="2:3" x14ac:dyDescent="0.45">
      <c r="B35" s="4">
        <v>32</v>
      </c>
      <c r="C35" s="6">
        <v>150</v>
      </c>
    </row>
    <row r="36" spans="2:3" x14ac:dyDescent="0.45">
      <c r="B36" s="4">
        <v>33</v>
      </c>
      <c r="C36" s="6">
        <v>300</v>
      </c>
    </row>
    <row r="37" spans="2:3" x14ac:dyDescent="0.45">
      <c r="B37" s="4">
        <v>34</v>
      </c>
      <c r="C37" s="6">
        <v>450</v>
      </c>
    </row>
    <row r="38" spans="2:3" x14ac:dyDescent="0.45">
      <c r="B38" s="4">
        <v>35</v>
      </c>
      <c r="C38" s="6">
        <v>200</v>
      </c>
    </row>
    <row r="39" spans="2:3" x14ac:dyDescent="0.45">
      <c r="B39" s="5">
        <v>36</v>
      </c>
      <c r="C39" s="7">
        <v>0</v>
      </c>
    </row>
    <row r="41" spans="2:3" x14ac:dyDescent="0.45">
      <c r="C41">
        <v>1000</v>
      </c>
    </row>
    <row r="42" spans="2:3" x14ac:dyDescent="0.45">
      <c r="C42">
        <f>( $C$41 - $C$43 ) / 10</f>
        <v>100</v>
      </c>
    </row>
    <row r="43" spans="2:3" x14ac:dyDescent="0.45">
      <c r="C43">
        <f>MIN( Operating_Cost )</f>
        <v>0</v>
      </c>
    </row>
    <row r="44" spans="2:3" x14ac:dyDescent="0.45">
      <c r="C44">
        <f>$C$43 + $C$42</f>
        <v>100</v>
      </c>
    </row>
    <row r="45" spans="2:3" x14ac:dyDescent="0.45">
      <c r="C45">
        <f>$C$44 + $C$42</f>
        <v>200</v>
      </c>
    </row>
    <row r="46" spans="2:3" x14ac:dyDescent="0.45">
      <c r="C46">
        <f>$C$45 + $C$42</f>
        <v>300</v>
      </c>
    </row>
    <row r="47" spans="2:3" x14ac:dyDescent="0.45">
      <c r="C47">
        <f>$C$46 + $C$42</f>
        <v>400</v>
      </c>
    </row>
    <row r="48" spans="2:3" x14ac:dyDescent="0.45">
      <c r="C48">
        <f>$C$47 + $C$42</f>
        <v>500</v>
      </c>
    </row>
    <row r="49" spans="3:3" x14ac:dyDescent="0.45">
      <c r="C49">
        <f>$C$48 + $C$42</f>
        <v>600</v>
      </c>
    </row>
    <row r="50" spans="3:3" x14ac:dyDescent="0.45">
      <c r="C50">
        <f>$C$49 + $C$42</f>
        <v>700</v>
      </c>
    </row>
    <row r="51" spans="3:3" x14ac:dyDescent="0.45">
      <c r="C51">
        <f>$C$50 + $C$42</f>
        <v>800</v>
      </c>
    </row>
    <row r="52" spans="3:3" x14ac:dyDescent="0.45">
      <c r="C52">
        <f>$C$51 + $C$42</f>
        <v>900</v>
      </c>
    </row>
    <row r="53" spans="3:3" x14ac:dyDescent="0.45">
      <c r="C53">
        <f>C41</f>
        <v>1000</v>
      </c>
    </row>
    <row r="54" spans="3:3" x14ac:dyDescent="0.45">
      <c r="C54">
        <f t="array" ref="C54:C63">FREQUENCY( Operating_Cost, Cost_bins ) / PM_Trials</f>
        <v>0.58333333333333337</v>
      </c>
    </row>
    <row r="55" spans="3:3" x14ac:dyDescent="0.45">
      <c r="C55">
        <v>0.19444444444444445</v>
      </c>
    </row>
    <row r="56" spans="3:3" x14ac:dyDescent="0.45">
      <c r="C56">
        <v>8.3333333333333329E-2</v>
      </c>
    </row>
    <row r="57" spans="3:3" x14ac:dyDescent="0.45">
      <c r="C57">
        <v>0</v>
      </c>
    </row>
    <row r="58" spans="3:3" x14ac:dyDescent="0.45">
      <c r="C58">
        <v>8.3333333333333329E-2</v>
      </c>
    </row>
    <row r="59" spans="3:3" x14ac:dyDescent="0.45">
      <c r="C59">
        <v>0</v>
      </c>
    </row>
    <row r="60" spans="3:3" x14ac:dyDescent="0.45">
      <c r="C60">
        <v>0</v>
      </c>
    </row>
    <row r="61" spans="3:3" x14ac:dyDescent="0.45">
      <c r="C61">
        <v>5.5555555555555552E-2</v>
      </c>
    </row>
    <row r="62" spans="3:3" x14ac:dyDescent="0.45">
      <c r="C62">
        <v>0</v>
      </c>
    </row>
    <row r="63" spans="3:3" x14ac:dyDescent="0.45">
      <c r="C63">
        <v>0</v>
      </c>
    </row>
    <row r="65" spans="3:3" x14ac:dyDescent="0.45">
      <c r="C65">
        <f>C54</f>
        <v>0.58333333333333337</v>
      </c>
    </row>
    <row r="66" spans="3:3" x14ac:dyDescent="0.45">
      <c r="C66">
        <f t="shared" ref="C66:C74" si="0">C65 + C55</f>
        <v>0.77777777777777779</v>
      </c>
    </row>
    <row r="67" spans="3:3" x14ac:dyDescent="0.45">
      <c r="C67">
        <f t="shared" si="0"/>
        <v>0.86111111111111116</v>
      </c>
    </row>
    <row r="68" spans="3:3" x14ac:dyDescent="0.45">
      <c r="C68">
        <f t="shared" si="0"/>
        <v>0.86111111111111116</v>
      </c>
    </row>
    <row r="69" spans="3:3" x14ac:dyDescent="0.45">
      <c r="C69">
        <f t="shared" si="0"/>
        <v>0.94444444444444453</v>
      </c>
    </row>
    <row r="70" spans="3:3" x14ac:dyDescent="0.45">
      <c r="C70">
        <f t="shared" si="0"/>
        <v>0.94444444444444453</v>
      </c>
    </row>
    <row r="71" spans="3:3" x14ac:dyDescent="0.45">
      <c r="C71">
        <f t="shared" si="0"/>
        <v>0.94444444444444453</v>
      </c>
    </row>
    <row r="72" spans="3:3" x14ac:dyDescent="0.45">
      <c r="C72">
        <f t="shared" si="0"/>
        <v>1</v>
      </c>
    </row>
    <row r="73" spans="3:3" x14ac:dyDescent="0.45">
      <c r="C73">
        <f t="shared" si="0"/>
        <v>1</v>
      </c>
    </row>
    <row r="74" spans="3:3" x14ac:dyDescent="0.45">
      <c r="C74">
        <f t="shared" si="0"/>
        <v>1</v>
      </c>
    </row>
  </sheetData>
  <hyperlinks>
    <hyperlink ref="J3" r:id="rId1"/>
    <hyperlink ref="I5" r:id="rId2" location="/90ffcc6b/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</vt:i4>
      </vt:variant>
    </vt:vector>
  </HeadingPairs>
  <TitlesOfParts>
    <vt:vector size="14" baseType="lpstr">
      <vt:lpstr>Description</vt:lpstr>
      <vt:lpstr>Model</vt:lpstr>
      <vt:lpstr>PMTable</vt:lpstr>
      <vt:lpstr>Amt_Stocked</vt:lpstr>
      <vt:lpstr>Cost_bins</vt:lpstr>
      <vt:lpstr>Cost_cume</vt:lpstr>
      <vt:lpstr>Cost_freq</vt:lpstr>
      <vt:lpstr>Demand</vt:lpstr>
      <vt:lpstr>Demand_Data</vt:lpstr>
      <vt:lpstr>Exp_Cost</vt:lpstr>
      <vt:lpstr>F_Cost</vt:lpstr>
      <vt:lpstr>Operating_Cost</vt:lpstr>
      <vt:lpstr>PM_Index</vt:lpstr>
      <vt:lpstr>PM_Trials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Savage</dc:creator>
  <cp:lastModifiedBy>Sam Savage</cp:lastModifiedBy>
  <dcterms:created xsi:type="dcterms:W3CDTF">2013-12-16T04:01:45Z</dcterms:created>
  <dcterms:modified xsi:type="dcterms:W3CDTF">2013-12-17T04:19:02Z</dcterms:modified>
</cp:coreProperties>
</file>