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16815" windowHeight="7755" firstSheet="1" activeTab="1"/>
  </bookViews>
  <sheets>
    <sheet name="Model" sheetId="1" state="veryHidden" r:id="rId1"/>
    <sheet name="Description" sheetId="6" r:id="rId2"/>
    <sheet name="Dashboard" sheetId="2" r:id="rId3"/>
    <sheet name="Standard Normal" sheetId="3" state="veryHidden" r:id="rId4"/>
    <sheet name="PMTable" sheetId="4" state="veryHidden" r:id="rId5"/>
    <sheet name="SIPmath Chart Data" sheetId="5" state="veryHidden" r:id="rId6"/>
  </sheets>
  <definedNames>
    <definedName name="_random_mode">FALSE</definedName>
    <definedName name="Crest">Model!$H$1</definedName>
    <definedName name="damage">PMTable!$D$4:$D$1003</definedName>
    <definedName name="damage_axis_lbls">OFFSET( 'SIPmath Chart Data'!$C$318:$C$419, 0, 0, 'SIPmath Chart Data'!$C$2 )</definedName>
    <definedName name="damage_bins">'SIPmath Chart Data'!$C$10:$C$110</definedName>
    <definedName name="damage_cume">'SIPmath Chart Data'!$C$215:$C$316</definedName>
    <definedName name="damage_cume_data">OFFSET( 'SIPmath Chart Data'!$C$215:$C$316, 0, 0, 'SIPmath Chart Data'!$C$2 )</definedName>
    <definedName name="damage_freq">'SIPmath Chart Data'!$C$112:$C$213</definedName>
    <definedName name="damage_hist_data">OFFSET( 'SIPmath Chart Data'!$C$112:$C$213, 0, 0, 'SIPmath Chart Data'!$C$2 )</definedName>
    <definedName name="damage_lbls">'SIPmath Chart Data'!$C$318:$C$419</definedName>
    <definedName name="Dike">Dashboard!$G$14</definedName>
    <definedName name="Height">PMTable!$C$4:$C$1003</definedName>
    <definedName name="Height_axis_lbls">OFFSET( 'SIPmath Chart Data'!$B$318:$B$419, 0, 0, 'SIPmath Chart Data'!$B$2 )</definedName>
    <definedName name="Height_bins">'SIPmath Chart Data'!$B$10:$B$110</definedName>
    <definedName name="Height_cume">'SIPmath Chart Data'!$B$215:$B$316</definedName>
    <definedName name="Height_cume_data">OFFSET( 'SIPmath Chart Data'!$B$215:$B$316, 0, 0, 'SIPmath Chart Data'!$B$2 )</definedName>
    <definedName name="Height_freq">'SIPmath Chart Data'!$B$112:$B$213</definedName>
    <definedName name="Height_hist_data">OFFSET( 'SIPmath Chart Data'!$B$112:$B$213, 0, 0, 'SIPmath Chart Data'!$B$2 )</definedName>
    <definedName name="Height_lbls">'SIPmath Chart Data'!$B$318:$B$419</definedName>
    <definedName name="Left">Model!$E$1:$E$99</definedName>
    <definedName name="library_file_name">"flood-above crest2..xlsx"</definedName>
    <definedName name="local_library">TRUE</definedName>
    <definedName name="PM_Index">PMTable!$A$1</definedName>
    <definedName name="PM_IV">'Standard Normal'!$G$2:$G$4</definedName>
    <definedName name="PM_IV_Index">'Standard Normal'!$H$2:$H$4</definedName>
    <definedName name="PM_Trials">'Standard Normal'!$A$1</definedName>
    <definedName name="Right">Model!$E$108:$E$205</definedName>
    <definedName name="SNormal01">'Standard Normal'!$D$5:$D$1007</definedName>
    <definedName name="sparklinesForInputs" hidden="1">TRUE</definedName>
    <definedName name="sparklinesForOutputs" hidden="1">TRUE</definedName>
    <definedName name="sparklinesIONumberOfBins" hidden="1">10</definedName>
    <definedName name="XLSIMSIM" hidden="1">{"Sim",1,"Output 1","'Chart'!$K$24","1","3","1,000","0"}</definedName>
  </definedNames>
  <calcPr calcId="145621"/>
</workbook>
</file>

<file path=xl/calcChain.xml><?xml version="1.0" encoding="utf-8"?>
<calcChain xmlns="http://schemas.openxmlformats.org/spreadsheetml/2006/main">
  <c r="A1" i="4" l="1"/>
  <c r="L5" i="2" l="1"/>
  <c r="G6" i="2"/>
  <c r="M8" i="1"/>
  <c r="N11" i="1"/>
  <c r="Q11" i="1" s="1"/>
  <c r="J5" i="1" l="1"/>
  <c r="C8" i="5" l="1"/>
  <c r="C9" i="5"/>
  <c r="B8" i="5"/>
  <c r="B9" i="5"/>
  <c r="B318" i="5" s="1"/>
  <c r="M9" i="2"/>
  <c r="C318" i="5" l="1"/>
  <c r="C4" i="5"/>
  <c r="C10" i="5" s="1"/>
  <c r="B4" i="5"/>
  <c r="B10" i="5" s="1"/>
  <c r="M7" i="2"/>
  <c r="I17" i="1"/>
  <c r="J17" i="1"/>
  <c r="F177" i="1" s="1"/>
  <c r="I18" i="1"/>
  <c r="J18" i="1"/>
  <c r="F172" i="1" s="1"/>
  <c r="I19" i="1"/>
  <c r="J19" i="1"/>
  <c r="F162" i="1" s="1"/>
  <c r="I20" i="1"/>
  <c r="J20" i="1"/>
  <c r="F65" i="1" s="1"/>
  <c r="I21" i="1"/>
  <c r="J21" i="1"/>
  <c r="F144" i="1" s="1"/>
  <c r="I22" i="1"/>
  <c r="J22" i="1"/>
  <c r="F141" i="1" s="1"/>
  <c r="I24" i="1"/>
  <c r="J24" i="1"/>
  <c r="J27" i="1"/>
  <c r="I28" i="1"/>
  <c r="J28" i="1"/>
  <c r="J16" i="1"/>
  <c r="F2" i="1" s="1"/>
  <c r="I16" i="1"/>
  <c r="C319" i="5" l="1"/>
  <c r="C11" i="5"/>
  <c r="B319" i="5"/>
  <c r="B11" i="5"/>
  <c r="F183" i="1"/>
  <c r="F11" i="1"/>
  <c r="F22" i="1"/>
  <c r="F199" i="1"/>
  <c r="F59" i="1"/>
  <c r="F49" i="1"/>
  <c r="F164" i="1"/>
  <c r="F155" i="1"/>
  <c r="F147" i="1"/>
  <c r="F19" i="1"/>
  <c r="F26" i="1"/>
  <c r="F195" i="1"/>
  <c r="F179" i="1"/>
  <c r="F17" i="1"/>
  <c r="F191" i="1"/>
  <c r="F25" i="1"/>
  <c r="F14" i="1"/>
  <c r="F203" i="1"/>
  <c r="F187" i="1"/>
  <c r="F54" i="1"/>
  <c r="F62" i="1"/>
  <c r="F51" i="1"/>
  <c r="F57" i="1"/>
  <c r="F46" i="1"/>
  <c r="F142" i="1"/>
  <c r="F143" i="1"/>
  <c r="F151" i="1"/>
  <c r="F5" i="1"/>
  <c r="F9" i="1"/>
  <c r="F21" i="1"/>
  <c r="F15" i="1"/>
  <c r="F10" i="1"/>
  <c r="F61" i="1"/>
  <c r="F55" i="1"/>
  <c r="F50" i="1"/>
  <c r="F45" i="1"/>
  <c r="F154" i="1"/>
  <c r="F146" i="1"/>
  <c r="F204" i="1"/>
  <c r="F196" i="1"/>
  <c r="F188" i="1"/>
  <c r="F180" i="1"/>
  <c r="F1" i="1"/>
  <c r="F23" i="1"/>
  <c r="F18" i="1"/>
  <c r="F13" i="1"/>
  <c r="F63" i="1"/>
  <c r="F58" i="1"/>
  <c r="F53" i="1"/>
  <c r="F47" i="1"/>
  <c r="F158" i="1"/>
  <c r="F150" i="1"/>
  <c r="F165" i="1"/>
  <c r="F200" i="1"/>
  <c r="F192" i="1"/>
  <c r="F184" i="1"/>
  <c r="F41" i="1"/>
  <c r="F33" i="1"/>
  <c r="F76" i="1"/>
  <c r="F68" i="1"/>
  <c r="F85" i="1"/>
  <c r="F97" i="1"/>
  <c r="F134" i="1"/>
  <c r="F126" i="1"/>
  <c r="F122" i="1"/>
  <c r="F114" i="1"/>
  <c r="F175" i="1"/>
  <c r="F4" i="1"/>
  <c r="F40" i="1"/>
  <c r="F28" i="1"/>
  <c r="F79" i="1"/>
  <c r="F71" i="1"/>
  <c r="F82" i="1"/>
  <c r="F90" i="1"/>
  <c r="F111" i="1"/>
  <c r="F133" i="1"/>
  <c r="F125" i="1"/>
  <c r="F121" i="1"/>
  <c r="F117" i="1"/>
  <c r="F113" i="1"/>
  <c r="F159" i="1"/>
  <c r="F169" i="1"/>
  <c r="F174" i="1"/>
  <c r="F170" i="1"/>
  <c r="F7" i="1"/>
  <c r="F3" i="1"/>
  <c r="F24" i="1"/>
  <c r="F20" i="1"/>
  <c r="F16" i="1"/>
  <c r="F12" i="1"/>
  <c r="F27" i="1"/>
  <c r="F39" i="1"/>
  <c r="F35" i="1"/>
  <c r="F31" i="1"/>
  <c r="F43" i="1"/>
  <c r="F60" i="1"/>
  <c r="F56" i="1"/>
  <c r="F52" i="1"/>
  <c r="F48" i="1"/>
  <c r="F44" i="1"/>
  <c r="F78" i="1"/>
  <c r="F74" i="1"/>
  <c r="F70" i="1"/>
  <c r="F66" i="1"/>
  <c r="F83" i="1"/>
  <c r="F87" i="1"/>
  <c r="F91" i="1"/>
  <c r="F95" i="1"/>
  <c r="F140" i="1"/>
  <c r="F136" i="1"/>
  <c r="F132" i="1"/>
  <c r="F128" i="1"/>
  <c r="F124" i="1"/>
  <c r="F120" i="1"/>
  <c r="F116" i="1"/>
  <c r="F112" i="1"/>
  <c r="F157" i="1"/>
  <c r="F153" i="1"/>
  <c r="F149" i="1"/>
  <c r="F145" i="1"/>
  <c r="F160" i="1"/>
  <c r="F163" i="1"/>
  <c r="F168" i="1"/>
  <c r="F173" i="1"/>
  <c r="F176" i="1"/>
  <c r="F202" i="1"/>
  <c r="F198" i="1"/>
  <c r="F194" i="1"/>
  <c r="F190" i="1"/>
  <c r="F186" i="1"/>
  <c r="F182" i="1"/>
  <c r="F178" i="1"/>
  <c r="F37" i="1"/>
  <c r="F29" i="1"/>
  <c r="F80" i="1"/>
  <c r="F72" i="1"/>
  <c r="F81" i="1"/>
  <c r="F89" i="1"/>
  <c r="F93" i="1"/>
  <c r="F138" i="1"/>
  <c r="F130" i="1"/>
  <c r="F118" i="1"/>
  <c r="F166" i="1"/>
  <c r="F171" i="1"/>
  <c r="F8" i="1"/>
  <c r="F36" i="1"/>
  <c r="F32" i="1"/>
  <c r="F75" i="1"/>
  <c r="F67" i="1"/>
  <c r="F86" i="1"/>
  <c r="F94" i="1"/>
  <c r="F137" i="1"/>
  <c r="F129" i="1"/>
  <c r="F6" i="1"/>
  <c r="F42" i="1"/>
  <c r="F38" i="1"/>
  <c r="F34" i="1"/>
  <c r="F30" i="1"/>
  <c r="F64" i="1"/>
  <c r="F77" i="1"/>
  <c r="F73" i="1"/>
  <c r="F69" i="1"/>
  <c r="F84" i="1"/>
  <c r="F88" i="1"/>
  <c r="F92" i="1"/>
  <c r="F96" i="1"/>
  <c r="F139" i="1"/>
  <c r="F135" i="1"/>
  <c r="F131" i="1"/>
  <c r="F127" i="1"/>
  <c r="F123" i="1"/>
  <c r="F119" i="1"/>
  <c r="F115" i="1"/>
  <c r="F156" i="1"/>
  <c r="F152" i="1"/>
  <c r="F148" i="1"/>
  <c r="F161" i="1"/>
  <c r="F167" i="1"/>
  <c r="F205" i="1"/>
  <c r="F201" i="1"/>
  <c r="F197" i="1"/>
  <c r="F193" i="1"/>
  <c r="F189" i="1"/>
  <c r="F185" i="1"/>
  <c r="F181" i="1"/>
  <c r="L5" i="1"/>
  <c r="C320" i="5" l="1"/>
  <c r="C12" i="5"/>
  <c r="B320" i="5"/>
  <c r="B12" i="5"/>
  <c r="I5" i="1"/>
  <c r="D1" i="1"/>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113" i="1"/>
  <c r="D97" i="1"/>
  <c r="D98" i="1"/>
  <c r="D99" i="1"/>
  <c r="D100" i="1"/>
  <c r="D101" i="1"/>
  <c r="D102" i="1"/>
  <c r="D103" i="1"/>
  <c r="D104" i="1"/>
  <c r="D105" i="1"/>
  <c r="D106" i="1"/>
  <c r="D107" i="1"/>
  <c r="D108" i="1"/>
  <c r="D109" i="1"/>
  <c r="D110" i="1"/>
  <c r="D111" i="1"/>
  <c r="D112" i="1"/>
  <c r="D96" i="1"/>
  <c r="M1" i="1" l="1"/>
  <c r="C3" i="4" s="1"/>
  <c r="C13" i="5"/>
  <c r="C321" i="5"/>
  <c r="B321" i="5"/>
  <c r="B13" i="5"/>
  <c r="C322" i="5" l="1"/>
  <c r="C14" i="5"/>
  <c r="B322" i="5"/>
  <c r="B14" i="5"/>
  <c r="H1" i="1"/>
  <c r="C46" i="1" l="1"/>
  <c r="E46" i="1" s="1"/>
  <c r="W10" i="1"/>
  <c r="C323" i="5"/>
  <c r="C15" i="5"/>
  <c r="B323" i="5"/>
  <c r="B15" i="5"/>
  <c r="C146" i="1"/>
  <c r="C70" i="1"/>
  <c r="C145" i="1"/>
  <c r="C128" i="1"/>
  <c r="C140" i="1"/>
  <c r="C51" i="1"/>
  <c r="C43" i="1"/>
  <c r="C44" i="1"/>
  <c r="C195" i="1"/>
  <c r="C135" i="1"/>
  <c r="C150" i="1"/>
  <c r="C159" i="1"/>
  <c r="C186" i="1"/>
  <c r="C92" i="1"/>
  <c r="I8" i="1"/>
  <c r="C109" i="1" s="1"/>
  <c r="F8" i="2"/>
  <c r="C72" i="1"/>
  <c r="C132" i="1"/>
  <c r="C187" i="1"/>
  <c r="C178" i="1"/>
  <c r="C142" i="1"/>
  <c r="C47" i="1"/>
  <c r="C122" i="1"/>
  <c r="C143" i="1"/>
  <c r="C153" i="1"/>
  <c r="C53" i="1"/>
  <c r="C124" i="1"/>
  <c r="C174" i="1"/>
  <c r="C193" i="1"/>
  <c r="C50" i="1"/>
  <c r="C114" i="1"/>
  <c r="C108" i="1"/>
  <c r="C45" i="1"/>
  <c r="C165" i="1"/>
  <c r="C168" i="1"/>
  <c r="C25" i="1"/>
  <c r="C87" i="1"/>
  <c r="C98" i="1"/>
  <c r="C203" i="1"/>
  <c r="C194" i="1"/>
  <c r="C37" i="1"/>
  <c r="C10" i="1"/>
  <c r="C198" i="1"/>
  <c r="C147" i="1"/>
  <c r="C99" i="1"/>
  <c r="C34" i="1"/>
  <c r="C19" i="1"/>
  <c r="C77" i="1"/>
  <c r="C121" i="1"/>
  <c r="C23" i="1"/>
  <c r="C205" i="1"/>
  <c r="C196" i="1"/>
  <c r="C76" i="1"/>
  <c r="C31" i="1"/>
  <c r="C151" i="1"/>
  <c r="C17" i="1"/>
  <c r="C22" i="1"/>
  <c r="C91" i="1"/>
  <c r="C49" i="1"/>
  <c r="C7" i="1"/>
  <c r="C30" i="1"/>
  <c r="C39" i="1"/>
  <c r="C111" i="1"/>
  <c r="C8" i="1"/>
  <c r="C6" i="1"/>
  <c r="C57" i="1"/>
  <c r="C173" i="1"/>
  <c r="C129" i="1"/>
  <c r="C176" i="1"/>
  <c r="C156" i="1"/>
  <c r="C29" i="1"/>
  <c r="C191" i="1"/>
  <c r="C95" i="1"/>
  <c r="C184" i="1"/>
  <c r="C119" i="1"/>
  <c r="C154" i="1"/>
  <c r="C60" i="1"/>
  <c r="C13" i="1"/>
  <c r="C160" i="1"/>
  <c r="C113" i="1"/>
  <c r="C27" i="1"/>
  <c r="C131" i="1"/>
  <c r="C134" i="1"/>
  <c r="C118" i="1"/>
  <c r="C16" i="1"/>
  <c r="C110" i="1"/>
  <c r="C28" i="1"/>
  <c r="C162" i="1"/>
  <c r="C197" i="1"/>
  <c r="C63" i="1"/>
  <c r="C188" i="1"/>
  <c r="C94" i="1"/>
  <c r="C66" i="1"/>
  <c r="C139" i="1"/>
  <c r="C149" i="1"/>
  <c r="C40" i="1"/>
  <c r="C14" i="1"/>
  <c r="C61" i="1"/>
  <c r="C171" i="1"/>
  <c r="C133" i="1"/>
  <c r="C172" i="1"/>
  <c r="C69" i="1"/>
  <c r="C138" i="1"/>
  <c r="C3" i="1"/>
  <c r="C56" i="1"/>
  <c r="C166" i="1"/>
  <c r="C125" i="1"/>
  <c r="C185" i="1"/>
  <c r="C65" i="1"/>
  <c r="C82" i="1"/>
  <c r="C2" i="1"/>
  <c r="C38" i="1"/>
  <c r="C15" i="1"/>
  <c r="C26" i="1"/>
  <c r="C74" i="1"/>
  <c r="C152" i="1"/>
  <c r="C5" i="1"/>
  <c r="C102" i="1"/>
  <c r="C182" i="1"/>
  <c r="C157" i="1"/>
  <c r="C75" i="1"/>
  <c r="C169" i="1"/>
  <c r="C201" i="1"/>
  <c r="C115" i="1"/>
  <c r="C33" i="1"/>
  <c r="C11" i="1"/>
  <c r="C20" i="1"/>
  <c r="C68" i="1"/>
  <c r="C136" i="1"/>
  <c r="C144" i="1"/>
  <c r="C112" i="1"/>
  <c r="C54" i="1"/>
  <c r="C80" i="1"/>
  <c r="C86" i="1"/>
  <c r="C90" i="1"/>
  <c r="C130" i="1"/>
  <c r="C127" i="1"/>
  <c r="C175" i="1"/>
  <c r="C83" i="1"/>
  <c r="C200" i="1"/>
  <c r="C64" i="1"/>
  <c r="C52" i="1"/>
  <c r="C104" i="1"/>
  <c r="C89" i="1"/>
  <c r="C183" i="1"/>
  <c r="C67" i="1"/>
  <c r="C105" i="1"/>
  <c r="C4" i="1"/>
  <c r="C58" i="1"/>
  <c r="C1" i="1"/>
  <c r="C93" i="1"/>
  <c r="C181" i="1"/>
  <c r="C71" i="1"/>
  <c r="C204" i="1"/>
  <c r="C97" i="1"/>
  <c r="C85" i="1"/>
  <c r="C101" i="1"/>
  <c r="C164" i="1"/>
  <c r="C106" i="1"/>
  <c r="C42" i="1"/>
  <c r="C88" i="1"/>
  <c r="C24" i="1"/>
  <c r="C48" i="1"/>
  <c r="C190" i="1"/>
  <c r="C141" i="1"/>
  <c r="C59" i="1"/>
  <c r="C177" i="1"/>
  <c r="C163" i="1"/>
  <c r="C81" i="1"/>
  <c r="C103" i="1"/>
  <c r="C148" i="1"/>
  <c r="C96" i="1"/>
  <c r="C36" i="1"/>
  <c r="C78" i="1"/>
  <c r="C21" i="1"/>
  <c r="C12" i="1"/>
  <c r="C120" i="1"/>
  <c r="C107" i="1"/>
  <c r="C32" i="1"/>
  <c r="C41" i="1"/>
  <c r="C199" i="1"/>
  <c r="C35" i="1"/>
  <c r="C137" i="1"/>
  <c r="C180" i="1"/>
  <c r="C18" i="1"/>
  <c r="C116" i="1"/>
  <c r="C73" i="1"/>
  <c r="C189" i="1"/>
  <c r="C55" i="1"/>
  <c r="C161" i="1"/>
  <c r="C170" i="1"/>
  <c r="C100" i="1"/>
  <c r="C84" i="1"/>
  <c r="C126" i="1"/>
  <c r="C123" i="1"/>
  <c r="C179" i="1"/>
  <c r="C79" i="1"/>
  <c r="C202" i="1"/>
  <c r="C62" i="1"/>
  <c r="C9" i="1"/>
  <c r="C158" i="1"/>
  <c r="C155" i="1"/>
  <c r="C167" i="1"/>
  <c r="C117" i="1"/>
  <c r="C192" i="1"/>
  <c r="G46" i="1" l="1"/>
  <c r="C324" i="5"/>
  <c r="C16" i="5"/>
  <c r="B324" i="5"/>
  <c r="B16" i="5"/>
  <c r="E192" i="1"/>
  <c r="G192" i="1"/>
  <c r="E79" i="1"/>
  <c r="G79" i="1"/>
  <c r="E84" i="1"/>
  <c r="G84" i="1"/>
  <c r="E18" i="1"/>
  <c r="G18" i="1"/>
  <c r="E199" i="1"/>
  <c r="G199" i="1"/>
  <c r="E36" i="1"/>
  <c r="G36" i="1"/>
  <c r="E81" i="1"/>
  <c r="G81" i="1"/>
  <c r="E88" i="1"/>
  <c r="G88" i="1"/>
  <c r="E71" i="1"/>
  <c r="G71" i="1"/>
  <c r="E58" i="1"/>
  <c r="G58" i="1"/>
  <c r="E64" i="1"/>
  <c r="G64" i="1"/>
  <c r="E127" i="1"/>
  <c r="G127" i="1"/>
  <c r="E136" i="1"/>
  <c r="G136" i="1"/>
  <c r="E33" i="1"/>
  <c r="G33" i="1"/>
  <c r="E5" i="1"/>
  <c r="G5" i="1"/>
  <c r="E65" i="1"/>
  <c r="G65" i="1"/>
  <c r="E56" i="1"/>
  <c r="G56" i="1"/>
  <c r="E14" i="1"/>
  <c r="G14" i="1"/>
  <c r="E63" i="1"/>
  <c r="G63" i="1"/>
  <c r="E131" i="1"/>
  <c r="G131" i="1"/>
  <c r="E13" i="1"/>
  <c r="G13" i="1"/>
  <c r="E156" i="1"/>
  <c r="G156" i="1"/>
  <c r="E57" i="1"/>
  <c r="G57" i="1"/>
  <c r="E91" i="1"/>
  <c r="G91" i="1"/>
  <c r="E23" i="1"/>
  <c r="G23" i="1"/>
  <c r="E10" i="1"/>
  <c r="G10" i="1"/>
  <c r="E98" i="1"/>
  <c r="E50" i="1"/>
  <c r="G50" i="1"/>
  <c r="E53" i="1"/>
  <c r="G53" i="1"/>
  <c r="E132" i="1"/>
  <c r="G132" i="1"/>
  <c r="E92" i="1"/>
  <c r="G92" i="1"/>
  <c r="E135" i="1"/>
  <c r="G135" i="1"/>
  <c r="E51" i="1"/>
  <c r="G51" i="1"/>
  <c r="E117" i="1"/>
  <c r="G117" i="1"/>
  <c r="E9" i="1"/>
  <c r="G9" i="1"/>
  <c r="E180" i="1"/>
  <c r="G180" i="1"/>
  <c r="E12" i="1"/>
  <c r="G12" i="1"/>
  <c r="E96" i="1"/>
  <c r="E190" i="1"/>
  <c r="G190" i="1"/>
  <c r="E85" i="1"/>
  <c r="G85" i="1"/>
  <c r="E4" i="1"/>
  <c r="G4" i="1"/>
  <c r="E200" i="1"/>
  <c r="G200" i="1"/>
  <c r="E54" i="1"/>
  <c r="G54" i="1"/>
  <c r="E157" i="1"/>
  <c r="G157" i="1"/>
  <c r="E38" i="1"/>
  <c r="G38" i="1"/>
  <c r="E3" i="1"/>
  <c r="G3" i="1"/>
  <c r="E40" i="1"/>
  <c r="G40" i="1"/>
  <c r="E197" i="1"/>
  <c r="G197" i="1"/>
  <c r="E16" i="1"/>
  <c r="G16" i="1"/>
  <c r="E27" i="1"/>
  <c r="G27" i="1"/>
  <c r="E95" i="1"/>
  <c r="G95" i="1"/>
  <c r="E176" i="1"/>
  <c r="G176" i="1"/>
  <c r="E6" i="1"/>
  <c r="G6" i="1"/>
  <c r="E30" i="1"/>
  <c r="G30" i="1"/>
  <c r="E22" i="1"/>
  <c r="G22" i="1"/>
  <c r="E76" i="1"/>
  <c r="G76" i="1"/>
  <c r="E121" i="1"/>
  <c r="G121" i="1"/>
  <c r="E99" i="1"/>
  <c r="E37" i="1"/>
  <c r="G37" i="1"/>
  <c r="E87" i="1"/>
  <c r="G87" i="1"/>
  <c r="E45" i="1"/>
  <c r="G45" i="1"/>
  <c r="E193" i="1"/>
  <c r="G193" i="1"/>
  <c r="E153" i="1"/>
  <c r="G153" i="1"/>
  <c r="E142" i="1"/>
  <c r="G142" i="1"/>
  <c r="E72" i="1"/>
  <c r="G72" i="1"/>
  <c r="E186" i="1"/>
  <c r="G186" i="1"/>
  <c r="E195" i="1"/>
  <c r="G195" i="1"/>
  <c r="E140" i="1"/>
  <c r="G140" i="1"/>
  <c r="E146" i="1"/>
  <c r="G146" i="1"/>
  <c r="E167" i="1"/>
  <c r="G167" i="1"/>
  <c r="E62" i="1"/>
  <c r="G62" i="1"/>
  <c r="E123" i="1"/>
  <c r="G123" i="1"/>
  <c r="E170" i="1"/>
  <c r="G170" i="1"/>
  <c r="E73" i="1"/>
  <c r="G73" i="1"/>
  <c r="E137" i="1"/>
  <c r="G137" i="1"/>
  <c r="E32" i="1"/>
  <c r="G32" i="1"/>
  <c r="E21" i="1"/>
  <c r="G21" i="1"/>
  <c r="E148" i="1"/>
  <c r="G148" i="1"/>
  <c r="E177" i="1"/>
  <c r="G177" i="1"/>
  <c r="E48" i="1"/>
  <c r="G48" i="1"/>
  <c r="E97" i="1"/>
  <c r="E93" i="1"/>
  <c r="G93" i="1"/>
  <c r="E83" i="1"/>
  <c r="G83" i="1"/>
  <c r="E90" i="1"/>
  <c r="G90" i="1"/>
  <c r="E112" i="1"/>
  <c r="E20" i="1"/>
  <c r="G20" i="1"/>
  <c r="E201" i="1"/>
  <c r="G201" i="1"/>
  <c r="E182" i="1"/>
  <c r="G182" i="1"/>
  <c r="E74" i="1"/>
  <c r="G74" i="1"/>
  <c r="E2" i="1"/>
  <c r="G2" i="1"/>
  <c r="E125" i="1"/>
  <c r="G125" i="1"/>
  <c r="E138" i="1"/>
  <c r="G138" i="1"/>
  <c r="E171" i="1"/>
  <c r="G171" i="1"/>
  <c r="E149" i="1"/>
  <c r="G149" i="1"/>
  <c r="E94" i="1"/>
  <c r="G94" i="1"/>
  <c r="E162" i="1"/>
  <c r="G162" i="1"/>
  <c r="E118" i="1"/>
  <c r="G118" i="1"/>
  <c r="E113" i="1"/>
  <c r="G113" i="1"/>
  <c r="E154" i="1"/>
  <c r="G154" i="1"/>
  <c r="E191" i="1"/>
  <c r="G191" i="1"/>
  <c r="E129" i="1"/>
  <c r="G129" i="1"/>
  <c r="E8" i="1"/>
  <c r="G8" i="1"/>
  <c r="E7" i="1"/>
  <c r="G7" i="1"/>
  <c r="E17" i="1"/>
  <c r="G17" i="1"/>
  <c r="E196" i="1"/>
  <c r="G196" i="1"/>
  <c r="E77" i="1"/>
  <c r="G77" i="1"/>
  <c r="E147" i="1"/>
  <c r="G147" i="1"/>
  <c r="E194" i="1"/>
  <c r="G194" i="1"/>
  <c r="E25" i="1"/>
  <c r="G25" i="1"/>
  <c r="E108" i="1"/>
  <c r="E174" i="1"/>
  <c r="G174" i="1"/>
  <c r="E143" i="1"/>
  <c r="G143" i="1"/>
  <c r="E178" i="1"/>
  <c r="G178" i="1"/>
  <c r="E159" i="1"/>
  <c r="G159" i="1"/>
  <c r="E44" i="1"/>
  <c r="G44" i="1"/>
  <c r="E128" i="1"/>
  <c r="G128" i="1"/>
  <c r="E158" i="1"/>
  <c r="G158" i="1"/>
  <c r="E55" i="1"/>
  <c r="G55" i="1"/>
  <c r="E120" i="1"/>
  <c r="G120" i="1"/>
  <c r="E141" i="1"/>
  <c r="G141" i="1"/>
  <c r="E183" i="1"/>
  <c r="G183" i="1"/>
  <c r="E80" i="1"/>
  <c r="G80" i="1"/>
  <c r="E75" i="1"/>
  <c r="G75" i="1"/>
  <c r="E15" i="1"/>
  <c r="G15" i="1"/>
  <c r="E172" i="1"/>
  <c r="G172" i="1"/>
  <c r="E139" i="1"/>
  <c r="G139" i="1"/>
  <c r="E110" i="1"/>
  <c r="E184" i="1"/>
  <c r="G184" i="1"/>
  <c r="E39" i="1"/>
  <c r="G39" i="1"/>
  <c r="E31" i="1"/>
  <c r="G31" i="1"/>
  <c r="E34" i="1"/>
  <c r="G34" i="1"/>
  <c r="E165" i="1"/>
  <c r="G165" i="1"/>
  <c r="E47" i="1"/>
  <c r="G47" i="1"/>
  <c r="E70" i="1"/>
  <c r="G70" i="1"/>
  <c r="E179" i="1"/>
  <c r="G179" i="1"/>
  <c r="E189" i="1"/>
  <c r="G189" i="1"/>
  <c r="E41" i="1"/>
  <c r="G41" i="1"/>
  <c r="E163" i="1"/>
  <c r="G163" i="1"/>
  <c r="E42" i="1"/>
  <c r="G42" i="1"/>
  <c r="E181" i="1"/>
  <c r="G181" i="1"/>
  <c r="E89" i="1"/>
  <c r="G89" i="1"/>
  <c r="E130" i="1"/>
  <c r="G130" i="1"/>
  <c r="E68" i="1"/>
  <c r="G68" i="1"/>
  <c r="E115" i="1"/>
  <c r="G115" i="1"/>
  <c r="E152" i="1"/>
  <c r="G152" i="1"/>
  <c r="E185" i="1"/>
  <c r="G185" i="1"/>
  <c r="E133" i="1"/>
  <c r="G133" i="1"/>
  <c r="E66" i="1"/>
  <c r="G66" i="1"/>
  <c r="E60" i="1"/>
  <c r="G60" i="1"/>
  <c r="E155" i="1"/>
  <c r="G155" i="1"/>
  <c r="E202" i="1"/>
  <c r="G202" i="1"/>
  <c r="E126" i="1"/>
  <c r="G126" i="1"/>
  <c r="E161" i="1"/>
  <c r="G161" i="1"/>
  <c r="E116" i="1"/>
  <c r="G116" i="1"/>
  <c r="E35" i="1"/>
  <c r="G35" i="1"/>
  <c r="E78" i="1"/>
  <c r="G78" i="1"/>
  <c r="E59" i="1"/>
  <c r="G59" i="1"/>
  <c r="E24" i="1"/>
  <c r="G24" i="1"/>
  <c r="E164" i="1"/>
  <c r="G164" i="1"/>
  <c r="E204" i="1"/>
  <c r="G204" i="1"/>
  <c r="E1" i="1"/>
  <c r="G1" i="1"/>
  <c r="E67" i="1"/>
  <c r="G67" i="1"/>
  <c r="E52" i="1"/>
  <c r="G52" i="1"/>
  <c r="E175" i="1"/>
  <c r="G175" i="1"/>
  <c r="E86" i="1"/>
  <c r="G86" i="1"/>
  <c r="E144" i="1"/>
  <c r="G144" i="1"/>
  <c r="E11" i="1"/>
  <c r="G11" i="1"/>
  <c r="E169" i="1"/>
  <c r="G169" i="1"/>
  <c r="E26" i="1"/>
  <c r="G26" i="1"/>
  <c r="E82" i="1"/>
  <c r="G82" i="1"/>
  <c r="E166" i="1"/>
  <c r="G166" i="1"/>
  <c r="E69" i="1"/>
  <c r="G69" i="1"/>
  <c r="E61" i="1"/>
  <c r="G61" i="1"/>
  <c r="E188" i="1"/>
  <c r="G188" i="1"/>
  <c r="E28" i="1"/>
  <c r="G28" i="1"/>
  <c r="E134" i="1"/>
  <c r="G134" i="1"/>
  <c r="E160" i="1"/>
  <c r="G160" i="1"/>
  <c r="E119" i="1"/>
  <c r="G119" i="1"/>
  <c r="E29" i="1"/>
  <c r="G29" i="1"/>
  <c r="E173" i="1"/>
  <c r="G173" i="1"/>
  <c r="E111" i="1"/>
  <c r="E49" i="1"/>
  <c r="G49" i="1"/>
  <c r="E151" i="1"/>
  <c r="G151" i="1"/>
  <c r="E205" i="1"/>
  <c r="G205" i="1"/>
  <c r="E19" i="1"/>
  <c r="G19" i="1"/>
  <c r="E198" i="1"/>
  <c r="G198" i="1"/>
  <c r="E203" i="1"/>
  <c r="G203" i="1"/>
  <c r="E168" i="1"/>
  <c r="G168" i="1"/>
  <c r="E114" i="1"/>
  <c r="G114" i="1"/>
  <c r="E124" i="1"/>
  <c r="G124" i="1"/>
  <c r="E122" i="1"/>
  <c r="G122" i="1"/>
  <c r="E187" i="1"/>
  <c r="G187" i="1"/>
  <c r="E109" i="1"/>
  <c r="E150" i="1"/>
  <c r="G150" i="1"/>
  <c r="E43" i="1"/>
  <c r="G43" i="1"/>
  <c r="E145" i="1"/>
  <c r="G145" i="1"/>
  <c r="W11" i="1" l="1"/>
  <c r="C17" i="5"/>
  <c r="C325" i="5"/>
  <c r="B325" i="5"/>
  <c r="B17" i="5"/>
  <c r="H2" i="1"/>
  <c r="C326" i="5" l="1"/>
  <c r="C18" i="5"/>
  <c r="B326" i="5"/>
  <c r="B18" i="5"/>
  <c r="H8" i="2"/>
  <c r="D3" i="4"/>
  <c r="C327" i="5" l="1"/>
  <c r="C19" i="5"/>
  <c r="B327" i="5"/>
  <c r="B19" i="5"/>
  <c r="C328" i="5" l="1"/>
  <c r="C20" i="5"/>
  <c r="B328" i="5"/>
  <c r="B20" i="5"/>
  <c r="C21" i="5" l="1"/>
  <c r="C329" i="5"/>
  <c r="B329" i="5"/>
  <c r="B21" i="5"/>
  <c r="C330" i="5" l="1"/>
  <c r="C22" i="5"/>
  <c r="B330" i="5"/>
  <c r="B22" i="5"/>
  <c r="C331" i="5" l="1"/>
  <c r="C23" i="5"/>
  <c r="B331" i="5"/>
  <c r="B23" i="5"/>
  <c r="C332" i="5" l="1"/>
  <c r="C24" i="5"/>
  <c r="B332" i="5"/>
  <c r="B24" i="5"/>
  <c r="C25" i="5" l="1"/>
  <c r="C333" i="5"/>
  <c r="B333" i="5"/>
  <c r="B25" i="5"/>
  <c r="C334" i="5" l="1"/>
  <c r="C26" i="5"/>
  <c r="B334" i="5"/>
  <c r="B26" i="5"/>
  <c r="C335" i="5" l="1"/>
  <c r="C27" i="5"/>
  <c r="B335" i="5"/>
  <c r="B27" i="5"/>
  <c r="C336" i="5" l="1"/>
  <c r="C28" i="5"/>
  <c r="B336" i="5"/>
  <c r="B28" i="5"/>
  <c r="C29" i="5" l="1"/>
  <c r="C337" i="5"/>
  <c r="B337" i="5"/>
  <c r="B29" i="5"/>
  <c r="C338" i="5" l="1"/>
  <c r="C30" i="5"/>
  <c r="B338" i="5"/>
  <c r="B30" i="5"/>
  <c r="C339" i="5" l="1"/>
  <c r="C31" i="5"/>
  <c r="B339" i="5"/>
  <c r="B31" i="5"/>
  <c r="C340" i="5" l="1"/>
  <c r="C32" i="5"/>
  <c r="B340" i="5"/>
  <c r="B32" i="5"/>
  <c r="C33" i="5" l="1"/>
  <c r="C341" i="5"/>
  <c r="B341" i="5"/>
  <c r="B33" i="5"/>
  <c r="C342" i="5" l="1"/>
  <c r="C34" i="5"/>
  <c r="B342" i="5"/>
  <c r="B34" i="5"/>
  <c r="C343" i="5" l="1"/>
  <c r="C35" i="5"/>
  <c r="B343" i="5"/>
  <c r="B35" i="5"/>
  <c r="C344" i="5" l="1"/>
  <c r="C36" i="5"/>
  <c r="B344" i="5"/>
  <c r="B36" i="5"/>
  <c r="C37" i="5" l="1"/>
  <c r="C345" i="5"/>
  <c r="B345" i="5"/>
  <c r="B37" i="5"/>
  <c r="C346" i="5" l="1"/>
  <c r="C38" i="5"/>
  <c r="B346" i="5"/>
  <c r="B38" i="5"/>
  <c r="C347" i="5" l="1"/>
  <c r="C39" i="5"/>
  <c r="B347" i="5"/>
  <c r="B39" i="5"/>
  <c r="C348" i="5" l="1"/>
  <c r="C40" i="5"/>
  <c r="B348" i="5"/>
  <c r="B40" i="5"/>
  <c r="C41" i="5" l="1"/>
  <c r="C349" i="5"/>
  <c r="B349" i="5"/>
  <c r="B41" i="5"/>
  <c r="C350" i="5" l="1"/>
  <c r="C42" i="5"/>
  <c r="B350" i="5"/>
  <c r="B42" i="5"/>
  <c r="C351" i="5" l="1"/>
  <c r="C43" i="5"/>
  <c r="B351" i="5"/>
  <c r="B43" i="5"/>
  <c r="C352" i="5" l="1"/>
  <c r="C44" i="5"/>
  <c r="B352" i="5"/>
  <c r="B44" i="5"/>
  <c r="C45" i="5" l="1"/>
  <c r="C353" i="5"/>
  <c r="B353" i="5"/>
  <c r="B45" i="5"/>
  <c r="C354" i="5" l="1"/>
  <c r="C46" i="5"/>
  <c r="B354" i="5"/>
  <c r="B46" i="5"/>
  <c r="C355" i="5" l="1"/>
  <c r="C47" i="5"/>
  <c r="B355" i="5"/>
  <c r="B47" i="5"/>
  <c r="C356" i="5" l="1"/>
  <c r="C48" i="5"/>
  <c r="B356" i="5"/>
  <c r="B48" i="5"/>
  <c r="C49" i="5" l="1"/>
  <c r="C357" i="5"/>
  <c r="B357" i="5"/>
  <c r="B49" i="5"/>
  <c r="C358" i="5" l="1"/>
  <c r="C50" i="5"/>
  <c r="B358" i="5"/>
  <c r="B50" i="5"/>
  <c r="C359" i="5" l="1"/>
  <c r="C51" i="5"/>
  <c r="B359" i="5"/>
  <c r="B51" i="5"/>
  <c r="C360" i="5" l="1"/>
  <c r="C52" i="5"/>
  <c r="B360" i="5"/>
  <c r="B52" i="5"/>
  <c r="C53" i="5" l="1"/>
  <c r="C361" i="5"/>
  <c r="B361" i="5"/>
  <c r="B53" i="5"/>
  <c r="C362" i="5" l="1"/>
  <c r="C54" i="5"/>
  <c r="B362" i="5"/>
  <c r="B54" i="5"/>
  <c r="C363" i="5" l="1"/>
  <c r="C55" i="5"/>
  <c r="B363" i="5"/>
  <c r="B55" i="5"/>
  <c r="C364" i="5" l="1"/>
  <c r="C56" i="5"/>
  <c r="B364" i="5"/>
  <c r="B56" i="5"/>
  <c r="C57" i="5" l="1"/>
  <c r="C365" i="5"/>
  <c r="B365" i="5"/>
  <c r="B57" i="5"/>
  <c r="C366" i="5" l="1"/>
  <c r="C58" i="5"/>
  <c r="B366" i="5"/>
  <c r="B58" i="5"/>
  <c r="C367" i="5" l="1"/>
  <c r="C59" i="5"/>
  <c r="B367" i="5"/>
  <c r="B59" i="5"/>
  <c r="C368" i="5" l="1"/>
  <c r="C60" i="5"/>
  <c r="B368" i="5"/>
  <c r="B60" i="5"/>
  <c r="C61" i="5" l="1"/>
  <c r="C369" i="5"/>
  <c r="B369" i="5"/>
  <c r="B61" i="5"/>
  <c r="C370" i="5" l="1"/>
  <c r="C62" i="5"/>
  <c r="B370" i="5"/>
  <c r="B62" i="5"/>
  <c r="C371" i="5" l="1"/>
  <c r="C63" i="5"/>
  <c r="B371" i="5"/>
  <c r="B63" i="5"/>
  <c r="C372" i="5" l="1"/>
  <c r="C64" i="5"/>
  <c r="B372" i="5"/>
  <c r="B64" i="5"/>
  <c r="C65" i="5" l="1"/>
  <c r="C373" i="5"/>
  <c r="B373" i="5"/>
  <c r="B65" i="5"/>
  <c r="C374" i="5" l="1"/>
  <c r="C66" i="5"/>
  <c r="B374" i="5"/>
  <c r="B66" i="5"/>
  <c r="C375" i="5" l="1"/>
  <c r="C67" i="5"/>
  <c r="B375" i="5"/>
  <c r="B67" i="5"/>
  <c r="C376" i="5" l="1"/>
  <c r="C68" i="5"/>
  <c r="B376" i="5"/>
  <c r="B68" i="5"/>
  <c r="C69" i="5" l="1"/>
  <c r="C377" i="5"/>
  <c r="B377" i="5"/>
  <c r="B69" i="5"/>
  <c r="C378" i="5" l="1"/>
  <c r="C70" i="5"/>
  <c r="B378" i="5"/>
  <c r="B70" i="5"/>
  <c r="C379" i="5" l="1"/>
  <c r="C71" i="5"/>
  <c r="B379" i="5"/>
  <c r="B71" i="5"/>
  <c r="C380" i="5" l="1"/>
  <c r="C72" i="5"/>
  <c r="B380" i="5"/>
  <c r="B72" i="5"/>
  <c r="C73" i="5" l="1"/>
  <c r="C381" i="5"/>
  <c r="B381" i="5"/>
  <c r="B73" i="5"/>
  <c r="C382" i="5" l="1"/>
  <c r="C74" i="5"/>
  <c r="B382" i="5"/>
  <c r="B74" i="5"/>
  <c r="C383" i="5" l="1"/>
  <c r="C75" i="5"/>
  <c r="B383" i="5"/>
  <c r="B75" i="5"/>
  <c r="C384" i="5" l="1"/>
  <c r="C76" i="5"/>
  <c r="B384" i="5"/>
  <c r="B76" i="5"/>
  <c r="C77" i="5" l="1"/>
  <c r="C385" i="5"/>
  <c r="B385" i="5"/>
  <c r="B77" i="5"/>
  <c r="C386" i="5" l="1"/>
  <c r="C78" i="5"/>
  <c r="B386" i="5"/>
  <c r="B78" i="5"/>
  <c r="C387" i="5" l="1"/>
  <c r="C79" i="5"/>
  <c r="B387" i="5"/>
  <c r="B79" i="5"/>
  <c r="C388" i="5" l="1"/>
  <c r="C80" i="5"/>
  <c r="B388" i="5"/>
  <c r="B80" i="5"/>
  <c r="C81" i="5" l="1"/>
  <c r="C389" i="5"/>
  <c r="B81" i="5"/>
  <c r="B389" i="5"/>
  <c r="C390" i="5" l="1"/>
  <c r="C82" i="5"/>
  <c r="B390" i="5"/>
  <c r="B82" i="5"/>
  <c r="C391" i="5" l="1"/>
  <c r="C83" i="5"/>
  <c r="B391" i="5"/>
  <c r="B83" i="5"/>
  <c r="C392" i="5" l="1"/>
  <c r="C84" i="5"/>
  <c r="B84" i="5"/>
  <c r="B392" i="5"/>
  <c r="C393" i="5" l="1"/>
  <c r="C85" i="5"/>
  <c r="B85" i="5"/>
  <c r="B393" i="5"/>
  <c r="C394" i="5" l="1"/>
  <c r="C86" i="5"/>
  <c r="B394" i="5"/>
  <c r="B86" i="5"/>
  <c r="C87" i="5" l="1"/>
  <c r="C395" i="5"/>
  <c r="B395" i="5"/>
  <c r="B87" i="5"/>
  <c r="C396" i="5" l="1"/>
  <c r="C88" i="5"/>
  <c r="B88" i="5"/>
  <c r="B396" i="5"/>
  <c r="C397" i="5" l="1"/>
  <c r="C89" i="5"/>
  <c r="B89" i="5"/>
  <c r="B397" i="5"/>
  <c r="C398" i="5" l="1"/>
  <c r="C90" i="5"/>
  <c r="B398" i="5"/>
  <c r="B90" i="5"/>
  <c r="C399" i="5" l="1"/>
  <c r="C91" i="5"/>
  <c r="B399" i="5"/>
  <c r="B91" i="5"/>
  <c r="C400" i="5" l="1"/>
  <c r="C92" i="5"/>
  <c r="B400" i="5"/>
  <c r="B92" i="5"/>
  <c r="C93" i="5" l="1"/>
  <c r="C401" i="5"/>
  <c r="B93" i="5"/>
  <c r="B401" i="5"/>
  <c r="C402" i="5" l="1"/>
  <c r="C94" i="5"/>
  <c r="B402" i="5"/>
  <c r="B94" i="5"/>
  <c r="C403" i="5" l="1"/>
  <c r="C95" i="5"/>
  <c r="B403" i="5"/>
  <c r="B95" i="5"/>
  <c r="C404" i="5" l="1"/>
  <c r="C96" i="5"/>
  <c r="B404" i="5"/>
  <c r="B96" i="5"/>
  <c r="C97" i="5" l="1"/>
  <c r="C405" i="5"/>
  <c r="B97" i="5"/>
  <c r="B405" i="5"/>
  <c r="C406" i="5" l="1"/>
  <c r="C98" i="5"/>
  <c r="B406" i="5"/>
  <c r="B98" i="5"/>
  <c r="C407" i="5" l="1"/>
  <c r="C99" i="5"/>
  <c r="B407" i="5"/>
  <c r="B99" i="5"/>
  <c r="C408" i="5" l="1"/>
  <c r="C100" i="5"/>
  <c r="B408" i="5"/>
  <c r="B100" i="5"/>
  <c r="C409" i="5" l="1"/>
  <c r="C101" i="5"/>
  <c r="B101" i="5"/>
  <c r="B409" i="5"/>
  <c r="C410" i="5" l="1"/>
  <c r="C102" i="5"/>
  <c r="B410" i="5"/>
  <c r="B102" i="5"/>
  <c r="C103" i="5" l="1"/>
  <c r="C411" i="5"/>
  <c r="B411" i="5"/>
  <c r="B103" i="5"/>
  <c r="C412" i="5" l="1"/>
  <c r="C104" i="5"/>
  <c r="B104" i="5"/>
  <c r="B412" i="5"/>
  <c r="C413" i="5" l="1"/>
  <c r="C105" i="5"/>
  <c r="B105" i="5"/>
  <c r="B413" i="5"/>
  <c r="C414" i="5" l="1"/>
  <c r="C106" i="5"/>
  <c r="B414" i="5"/>
  <c r="B106" i="5"/>
  <c r="C415" i="5" l="1"/>
  <c r="C107" i="5"/>
  <c r="B415" i="5"/>
  <c r="B107" i="5"/>
  <c r="C416" i="5" l="1"/>
  <c r="C108" i="5"/>
  <c r="B416" i="5"/>
  <c r="B108" i="5"/>
  <c r="C109" i="5" l="1"/>
  <c r="C417" i="5"/>
  <c r="B109" i="5"/>
  <c r="B417" i="5"/>
  <c r="C418" i="5" l="1"/>
  <c r="C110" i="5"/>
  <c r="B418" i="5"/>
  <c r="B110" i="5"/>
  <c r="C419" i="5" l="1"/>
  <c r="C111" i="5"/>
  <c r="C112" i="5" a="1"/>
  <c r="B419" i="5"/>
  <c r="B111" i="5"/>
  <c r="B112" i="5" a="1"/>
  <c r="C113" i="5" l="1"/>
  <c r="C117" i="5"/>
  <c r="C121" i="5"/>
  <c r="C125" i="5"/>
  <c r="C129" i="5"/>
  <c r="C133" i="5"/>
  <c r="C137" i="5"/>
  <c r="C141" i="5"/>
  <c r="C145" i="5"/>
  <c r="C149" i="5"/>
  <c r="C153" i="5"/>
  <c r="C157" i="5"/>
  <c r="C161" i="5"/>
  <c r="C165" i="5"/>
  <c r="C169" i="5"/>
  <c r="C173" i="5"/>
  <c r="C177" i="5"/>
  <c r="C181" i="5"/>
  <c r="C185" i="5"/>
  <c r="C189" i="5"/>
  <c r="C193" i="5"/>
  <c r="C197" i="5"/>
  <c r="C201" i="5"/>
  <c r="C205" i="5"/>
  <c r="C209" i="5"/>
  <c r="C213" i="5"/>
  <c r="C115" i="5"/>
  <c r="C120" i="5"/>
  <c r="C126" i="5"/>
  <c r="C131" i="5"/>
  <c r="C136" i="5"/>
  <c r="C142" i="5"/>
  <c r="C147" i="5"/>
  <c r="C152" i="5"/>
  <c r="C158" i="5"/>
  <c r="C163" i="5"/>
  <c r="C168" i="5"/>
  <c r="C174" i="5"/>
  <c r="C179" i="5"/>
  <c r="C184" i="5"/>
  <c r="C190" i="5"/>
  <c r="C195" i="5"/>
  <c r="C200" i="5"/>
  <c r="C206" i="5"/>
  <c r="C211" i="5"/>
  <c r="C116" i="5"/>
  <c r="C122" i="5"/>
  <c r="C127" i="5"/>
  <c r="C132" i="5"/>
  <c r="C138" i="5"/>
  <c r="C143" i="5"/>
  <c r="C148" i="5"/>
  <c r="C154" i="5"/>
  <c r="C159" i="5"/>
  <c r="C164" i="5"/>
  <c r="C170" i="5"/>
  <c r="C175" i="5"/>
  <c r="C180" i="5"/>
  <c r="C186" i="5"/>
  <c r="C191" i="5"/>
  <c r="C196" i="5"/>
  <c r="C202" i="5"/>
  <c r="C207" i="5"/>
  <c r="C212" i="5"/>
  <c r="C118" i="5"/>
  <c r="C128" i="5"/>
  <c r="C139" i="5"/>
  <c r="C150" i="5"/>
  <c r="C160" i="5"/>
  <c r="C171" i="5"/>
  <c r="C182" i="5"/>
  <c r="C192" i="5"/>
  <c r="C203" i="5"/>
  <c r="C112" i="5"/>
  <c r="C215" i="5" s="1"/>
  <c r="C123" i="5"/>
  <c r="C134" i="5"/>
  <c r="C144" i="5"/>
  <c r="C155" i="5"/>
  <c r="C166" i="5"/>
  <c r="C176" i="5"/>
  <c r="C187" i="5"/>
  <c r="C198" i="5"/>
  <c r="C208" i="5"/>
  <c r="C114" i="5"/>
  <c r="C124" i="5"/>
  <c r="C135" i="5"/>
  <c r="C146" i="5"/>
  <c r="C156" i="5"/>
  <c r="C167" i="5"/>
  <c r="C178" i="5"/>
  <c r="C188" i="5"/>
  <c r="C199" i="5"/>
  <c r="C210" i="5"/>
  <c r="C119" i="5"/>
  <c r="C130" i="5"/>
  <c r="C140" i="5"/>
  <c r="C151" i="5"/>
  <c r="C162" i="5"/>
  <c r="C172" i="5"/>
  <c r="C183" i="5"/>
  <c r="C194" i="5"/>
  <c r="C204" i="5"/>
  <c r="B112" i="5"/>
  <c r="B215" i="5" s="1"/>
  <c r="B116" i="5"/>
  <c r="B120" i="5"/>
  <c r="B124" i="5"/>
  <c r="B128" i="5"/>
  <c r="B132" i="5"/>
  <c r="B136" i="5"/>
  <c r="B140" i="5"/>
  <c r="B144" i="5"/>
  <c r="B148" i="5"/>
  <c r="B152" i="5"/>
  <c r="B156" i="5"/>
  <c r="B160" i="5"/>
  <c r="B164" i="5"/>
  <c r="B168" i="5"/>
  <c r="B172" i="5"/>
  <c r="B176" i="5"/>
  <c r="B180" i="5"/>
  <c r="B184" i="5"/>
  <c r="B188" i="5"/>
  <c r="B192" i="5"/>
  <c r="B196" i="5"/>
  <c r="B200" i="5"/>
  <c r="B204" i="5"/>
  <c r="B208" i="5"/>
  <c r="B212" i="5"/>
  <c r="B114" i="5"/>
  <c r="B118" i="5"/>
  <c r="B122" i="5"/>
  <c r="B126" i="5"/>
  <c r="B130" i="5"/>
  <c r="B134" i="5"/>
  <c r="B138" i="5"/>
  <c r="B142" i="5"/>
  <c r="B146" i="5"/>
  <c r="B150" i="5"/>
  <c r="B154" i="5"/>
  <c r="B158" i="5"/>
  <c r="B162" i="5"/>
  <c r="B166" i="5"/>
  <c r="B170" i="5"/>
  <c r="B174" i="5"/>
  <c r="B178" i="5"/>
  <c r="B182" i="5"/>
  <c r="B186" i="5"/>
  <c r="B190" i="5"/>
  <c r="B194" i="5"/>
  <c r="B198" i="5"/>
  <c r="B202" i="5"/>
  <c r="B206" i="5"/>
  <c r="B210" i="5"/>
  <c r="B115" i="5"/>
  <c r="B123" i="5"/>
  <c r="B131" i="5"/>
  <c r="B139" i="5"/>
  <c r="B147" i="5"/>
  <c r="B155" i="5"/>
  <c r="B163" i="5"/>
  <c r="B171" i="5"/>
  <c r="B179" i="5"/>
  <c r="B187" i="5"/>
  <c r="B195" i="5"/>
  <c r="B203" i="5"/>
  <c r="B211" i="5"/>
  <c r="B117" i="5"/>
  <c r="B125" i="5"/>
  <c r="B133" i="5"/>
  <c r="B141" i="5"/>
  <c r="B149" i="5"/>
  <c r="B157" i="5"/>
  <c r="B165" i="5"/>
  <c r="B173" i="5"/>
  <c r="B181" i="5"/>
  <c r="B189" i="5"/>
  <c r="B197" i="5"/>
  <c r="B205" i="5"/>
  <c r="B213" i="5"/>
  <c r="B119" i="5"/>
  <c r="B127" i="5"/>
  <c r="B135" i="5"/>
  <c r="B143" i="5"/>
  <c r="B151" i="5"/>
  <c r="B159" i="5"/>
  <c r="B175" i="5"/>
  <c r="B183" i="5"/>
  <c r="B199" i="5"/>
  <c r="B207" i="5"/>
  <c r="B113" i="5"/>
  <c r="B121" i="5"/>
  <c r="B129" i="5"/>
  <c r="B137" i="5"/>
  <c r="B145" i="5"/>
  <c r="B153" i="5"/>
  <c r="B161" i="5"/>
  <c r="B169" i="5"/>
  <c r="B177" i="5"/>
  <c r="B185" i="5"/>
  <c r="B193" i="5"/>
  <c r="B201" i="5"/>
  <c r="B209" i="5"/>
  <c r="B167" i="5"/>
  <c r="B191" i="5"/>
  <c r="C216" i="5" l="1"/>
  <c r="C217" i="5" s="1"/>
  <c r="C218" i="5" s="1"/>
  <c r="C219" i="5" s="1"/>
  <c r="C220" i="5" s="1"/>
  <c r="C221" i="5" s="1"/>
  <c r="C222" i="5" s="1"/>
  <c r="C223" i="5" s="1"/>
  <c r="C224" i="5" s="1"/>
  <c r="C225" i="5" s="1"/>
  <c r="C226" i="5" s="1"/>
  <c r="C227" i="5" s="1"/>
  <c r="C228" i="5" s="1"/>
  <c r="C229" i="5" s="1"/>
  <c r="C230" i="5" s="1"/>
  <c r="C231" i="5" s="1"/>
  <c r="C232" i="5" s="1"/>
  <c r="C233" i="5" s="1"/>
  <c r="C234" i="5" s="1"/>
  <c r="C235" i="5" s="1"/>
  <c r="C236" i="5" s="1"/>
  <c r="C237" i="5" s="1"/>
  <c r="C238" i="5" s="1"/>
  <c r="C239" i="5" s="1"/>
  <c r="C240" i="5" s="1"/>
  <c r="C241" i="5" s="1"/>
  <c r="C242" i="5" s="1"/>
  <c r="C243" i="5" s="1"/>
  <c r="C244" i="5" s="1"/>
  <c r="C245" i="5" s="1"/>
  <c r="C246" i="5" s="1"/>
  <c r="C247" i="5" s="1"/>
  <c r="C248" i="5" s="1"/>
  <c r="C249" i="5" s="1"/>
  <c r="C250" i="5" s="1"/>
  <c r="C251" i="5" s="1"/>
  <c r="C252" i="5" s="1"/>
  <c r="C253" i="5" s="1"/>
  <c r="C254" i="5" s="1"/>
  <c r="C255" i="5" s="1"/>
  <c r="C256" i="5" s="1"/>
  <c r="C257" i="5" s="1"/>
  <c r="C258" i="5" s="1"/>
  <c r="C259" i="5" s="1"/>
  <c r="C260" i="5" s="1"/>
  <c r="C261" i="5" s="1"/>
  <c r="C262" i="5" s="1"/>
  <c r="C263" i="5" s="1"/>
  <c r="C264" i="5" s="1"/>
  <c r="C265" i="5" s="1"/>
  <c r="C266" i="5" s="1"/>
  <c r="C267" i="5" s="1"/>
  <c r="C268" i="5" s="1"/>
  <c r="C269" i="5" s="1"/>
  <c r="C270" i="5" s="1"/>
  <c r="C271" i="5" s="1"/>
  <c r="C272" i="5" s="1"/>
  <c r="C273" i="5" s="1"/>
  <c r="C274" i="5" s="1"/>
  <c r="C275" i="5" s="1"/>
  <c r="C276" i="5" s="1"/>
  <c r="C277" i="5" s="1"/>
  <c r="C278" i="5" s="1"/>
  <c r="C279" i="5" s="1"/>
  <c r="C280" i="5" s="1"/>
  <c r="C281" i="5" s="1"/>
  <c r="C282" i="5" s="1"/>
  <c r="C283" i="5" s="1"/>
  <c r="C284" i="5" s="1"/>
  <c r="C285" i="5" s="1"/>
  <c r="C286" i="5" s="1"/>
  <c r="C287" i="5" s="1"/>
  <c r="C288" i="5" s="1"/>
  <c r="C289" i="5" s="1"/>
  <c r="C290" i="5" s="1"/>
  <c r="C291" i="5" s="1"/>
  <c r="C292" i="5" s="1"/>
  <c r="C293" i="5" s="1"/>
  <c r="C294" i="5" s="1"/>
  <c r="C295" i="5" s="1"/>
  <c r="C296" i="5" s="1"/>
  <c r="C297" i="5" s="1"/>
  <c r="C298" i="5" s="1"/>
  <c r="C299" i="5" s="1"/>
  <c r="C300" i="5" s="1"/>
  <c r="C301" i="5" s="1"/>
  <c r="C302" i="5" s="1"/>
  <c r="C303" i="5" s="1"/>
  <c r="C304" i="5" s="1"/>
  <c r="C305" i="5" s="1"/>
  <c r="C306" i="5" s="1"/>
  <c r="C307" i="5" s="1"/>
  <c r="C308" i="5" s="1"/>
  <c r="C309" i="5" s="1"/>
  <c r="C310" i="5" s="1"/>
  <c r="C311" i="5" s="1"/>
  <c r="C312" i="5" s="1"/>
  <c r="C313" i="5" s="1"/>
  <c r="C314" i="5" s="1"/>
  <c r="C315" i="5" s="1"/>
  <c r="C316" i="5" s="1"/>
  <c r="B216" i="5"/>
  <c r="B217" i="5" s="1"/>
  <c r="B218" i="5" s="1"/>
  <c r="B219" i="5" s="1"/>
  <c r="B220" i="5" s="1"/>
  <c r="B221" i="5" s="1"/>
  <c r="B222" i="5" s="1"/>
  <c r="B223" i="5" s="1"/>
  <c r="B224" i="5" s="1"/>
  <c r="B225" i="5" s="1"/>
  <c r="B226" i="5" s="1"/>
  <c r="B227" i="5" s="1"/>
  <c r="B228" i="5" s="1"/>
  <c r="B229" i="5" s="1"/>
  <c r="B230" i="5" s="1"/>
  <c r="B231" i="5" s="1"/>
  <c r="B232" i="5" s="1"/>
  <c r="B233" i="5" s="1"/>
  <c r="B234" i="5" s="1"/>
  <c r="B235" i="5" s="1"/>
  <c r="B236" i="5" s="1"/>
  <c r="B237" i="5" s="1"/>
  <c r="B238" i="5" s="1"/>
  <c r="B239" i="5" s="1"/>
  <c r="B240" i="5" s="1"/>
  <c r="B241" i="5" s="1"/>
  <c r="B242" i="5" s="1"/>
  <c r="B243" i="5" s="1"/>
  <c r="B244" i="5" s="1"/>
  <c r="B245" i="5" s="1"/>
  <c r="B246" i="5" s="1"/>
  <c r="B247" i="5" s="1"/>
  <c r="B248" i="5" s="1"/>
  <c r="B249" i="5" s="1"/>
  <c r="B250" i="5" s="1"/>
  <c r="B251" i="5" s="1"/>
  <c r="B252" i="5" s="1"/>
  <c r="B253" i="5" s="1"/>
  <c r="B254" i="5" s="1"/>
  <c r="B255" i="5" s="1"/>
  <c r="B256" i="5" s="1"/>
  <c r="B257" i="5" s="1"/>
  <c r="B258" i="5" s="1"/>
  <c r="B259" i="5" s="1"/>
  <c r="B260" i="5" s="1"/>
  <c r="B261" i="5" s="1"/>
  <c r="B262" i="5" s="1"/>
  <c r="B263" i="5" s="1"/>
  <c r="B264" i="5" s="1"/>
  <c r="B265" i="5" s="1"/>
  <c r="B266" i="5" s="1"/>
  <c r="B267" i="5" s="1"/>
  <c r="B268" i="5" s="1"/>
  <c r="B269" i="5" s="1"/>
  <c r="B270" i="5" s="1"/>
  <c r="B271" i="5" s="1"/>
  <c r="B272" i="5" s="1"/>
  <c r="B273" i="5" s="1"/>
  <c r="B274" i="5" s="1"/>
  <c r="B275" i="5" s="1"/>
  <c r="B276" i="5" s="1"/>
  <c r="B277" i="5" s="1"/>
  <c r="B278" i="5" s="1"/>
  <c r="B279" i="5" s="1"/>
  <c r="B280" i="5" s="1"/>
  <c r="B281" i="5" s="1"/>
  <c r="B282" i="5" s="1"/>
  <c r="B283" i="5" s="1"/>
  <c r="B284" i="5" s="1"/>
  <c r="B285" i="5" s="1"/>
  <c r="B286" i="5" s="1"/>
  <c r="B287" i="5" s="1"/>
  <c r="B288" i="5" s="1"/>
  <c r="B289" i="5" s="1"/>
  <c r="B290" i="5" s="1"/>
  <c r="B291" i="5" s="1"/>
  <c r="B292" i="5" s="1"/>
  <c r="B293" i="5" s="1"/>
  <c r="B294" i="5" s="1"/>
  <c r="B295" i="5" s="1"/>
  <c r="B296" i="5" s="1"/>
  <c r="B297" i="5" s="1"/>
  <c r="B298" i="5" s="1"/>
  <c r="B299" i="5" s="1"/>
  <c r="B300" i="5" s="1"/>
  <c r="B301" i="5" s="1"/>
  <c r="B302" i="5" s="1"/>
  <c r="B303" i="5" s="1"/>
  <c r="B304" i="5" s="1"/>
  <c r="B305" i="5" s="1"/>
  <c r="B306" i="5" s="1"/>
  <c r="B307" i="5" s="1"/>
  <c r="B308" i="5" s="1"/>
  <c r="B309" i="5" s="1"/>
  <c r="B310" i="5" s="1"/>
  <c r="B311" i="5" s="1"/>
  <c r="B312" i="5" s="1"/>
  <c r="B313" i="5" s="1"/>
  <c r="B314" i="5" s="1"/>
  <c r="B315" i="5" s="1"/>
  <c r="B316" i="5" s="1"/>
</calcChain>
</file>

<file path=xl/sharedStrings.xml><?xml version="1.0" encoding="utf-8"?>
<sst xmlns="http://schemas.openxmlformats.org/spreadsheetml/2006/main" count="57" uniqueCount="48">
  <si>
    <t>Mean</t>
  </si>
  <si>
    <t>SD</t>
  </si>
  <si>
    <t>Actual Crest in feet</t>
  </si>
  <si>
    <t>Ft. Flooded</t>
  </si>
  <si>
    <t>SNormal01</t>
  </si>
  <si>
    <t>Average</t>
  </si>
  <si>
    <t>PM_IV</t>
  </si>
  <si>
    <t>PM_IV_Index</t>
  </si>
  <si>
    <t>Generated with the SIPmath™ Modeler Tools from ProbabilityManagement.org</t>
  </si>
  <si>
    <t>Index</t>
  </si>
  <si>
    <t>Values</t>
  </si>
  <si>
    <t>Number of Bins</t>
  </si>
  <si>
    <t>Label position</t>
  </si>
  <si>
    <t>Bin Width</t>
  </si>
  <si>
    <t>Decimals</t>
  </si>
  <si>
    <t>Scale</t>
  </si>
  <si>
    <t>Use Axis Title?</t>
  </si>
  <si>
    <t>Axis Title</t>
  </si>
  <si>
    <t>Min</t>
  </si>
  <si>
    <t>Height</t>
  </si>
  <si>
    <t>Crest</t>
  </si>
  <si>
    <t>Damage</t>
  </si>
  <si>
    <t>damage</t>
  </si>
  <si>
    <t>in $MM</t>
  </si>
  <si>
    <t>© Copyright 2007,2015 Sam L. Savage</t>
  </si>
  <si>
    <t>Percentile</t>
  </si>
  <si>
    <t>Meters</t>
  </si>
  <si>
    <t>meters</t>
  </si>
  <si>
    <t>±</t>
  </si>
  <si>
    <t>(m)</t>
  </si>
  <si>
    <t>95% Confidence</t>
  </si>
  <si>
    <t>Trial: 1-1,000, 0 for Average</t>
  </si>
  <si>
    <t>Avg.</t>
  </si>
  <si>
    <t>Threshold</t>
  </si>
  <si>
    <t>Chance</t>
  </si>
  <si>
    <t>2. Mitigation</t>
  </si>
  <si>
    <t>Height of Dikes</t>
  </si>
  <si>
    <t>Damage ($MM)</t>
  </si>
  <si>
    <t>1. Simulated Results (changes by trial)</t>
  </si>
  <si>
    <t>3. Damage Estimates</t>
  </si>
  <si>
    <t>4. Damage Statistics for 1,000 trials ($MM)</t>
  </si>
  <si>
    <t>5. Input Crest Assumptions</t>
  </si>
  <si>
    <t xml:space="preserve">For free models, tools, videos and tutorials visit </t>
  </si>
  <si>
    <t>www.ProbabilityManagement.org</t>
  </si>
  <si>
    <t>Average Damage is Greater than the Damage Associated with the Average Conditions</t>
  </si>
  <si>
    <t>This model was built with the Free SIPmath™ Modeler Tools from ProbabilityManagement.org</t>
  </si>
  <si>
    <t xml:space="preserve">  Crest</t>
  </si>
  <si>
    <t>Distributions over all 1,000 trials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</si>
</sst>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quot;$&quot;#,##0.00"/>
  </numFmts>
  <fonts count="15" x14ac:knownFonts="1">
    <font>
      <sz val="10"/>
      <name val="Arial"/>
    </font>
    <font>
      <sz val="10"/>
      <name val="Arial"/>
      <family val="2"/>
    </font>
    <font>
      <sz val="14"/>
      <name val="Arial"/>
      <family val="2"/>
    </font>
    <font>
      <sz val="8"/>
      <name val="Arial"/>
      <family val="2"/>
    </font>
    <font>
      <sz val="16"/>
      <name val="Arial"/>
      <family val="2"/>
    </font>
    <font>
      <sz val="10"/>
      <name val="Arial"/>
      <family val="2"/>
    </font>
    <font>
      <b/>
      <sz val="10"/>
      <color rgb="FF0070C0"/>
      <name val="Arial"/>
      <family val="2"/>
    </font>
    <font>
      <sz val="9"/>
      <name val="Arial"/>
      <family val="2"/>
    </font>
    <font>
      <b/>
      <sz val="9"/>
      <name val="Arial"/>
      <family val="2"/>
    </font>
    <font>
      <i/>
      <sz val="10"/>
      <name val="Arial"/>
      <family val="2"/>
    </font>
    <font>
      <b/>
      <sz val="10"/>
      <name val="Arial"/>
      <family val="2"/>
    </font>
    <font>
      <sz val="10"/>
      <name val="Calibri"/>
      <family val="2"/>
    </font>
    <font>
      <b/>
      <sz val="10"/>
      <color rgb="FF00B050"/>
      <name val="Arial"/>
      <family val="2"/>
    </font>
    <font>
      <sz val="11"/>
      <color rgb="FF000000"/>
      <name val="Calibri"/>
      <family val="2"/>
    </font>
    <font>
      <u/>
      <sz val="10"/>
      <color theme="10"/>
      <name val="Arial"/>
      <family val="2"/>
    </font>
  </fonts>
  <fills count="9">
    <fill>
      <patternFill patternType="none"/>
    </fill>
    <fill>
      <patternFill patternType="gray125"/>
    </fill>
    <fill>
      <patternFill patternType="solid">
        <fgColor indexed="22"/>
        <bgColor indexed="64"/>
      </patternFill>
    </fill>
    <fill>
      <patternFill patternType="solid">
        <fgColor indexed="40"/>
        <bgColor indexed="64"/>
      </patternFill>
    </fill>
    <fill>
      <patternFill patternType="solid">
        <fgColor indexed="8"/>
        <bgColor indexed="64"/>
      </patternFill>
    </fill>
    <fill>
      <patternFill patternType="solid">
        <fgColor rgb="FFFFFF00"/>
        <bgColor indexed="64"/>
      </patternFill>
    </fill>
    <fill>
      <patternFill patternType="solid">
        <fgColor theme="0"/>
        <bgColor indexed="64"/>
      </patternFill>
    </fill>
    <fill>
      <patternFill patternType="solid">
        <fgColor rgb="FFC5D9F1"/>
        <bgColor indexed="64"/>
      </patternFill>
    </fill>
    <fill>
      <patternFill patternType="solid">
        <fgColor theme="0" tint="-4.9989318521683403E-2"/>
        <bgColor indexed="64"/>
      </patternFill>
    </fill>
  </fills>
  <borders count="28">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14" fillId="0" borderId="0" applyNumberFormat="0" applyFill="0" applyBorder="0" applyAlignment="0" applyProtection="0"/>
  </cellStyleXfs>
  <cellXfs count="88">
    <xf numFmtId="0" fontId="0" fillId="0" borderId="0" xfId="0"/>
    <xf numFmtId="0" fontId="0" fillId="2" borderId="0" xfId="0" applyFill="1"/>
    <xf numFmtId="1" fontId="0" fillId="0" borderId="0" xfId="0" applyNumberFormat="1"/>
    <xf numFmtId="0" fontId="0" fillId="3" borderId="0" xfId="0" applyFill="1"/>
    <xf numFmtId="0" fontId="2" fillId="2" borderId="0" xfId="0" quotePrefix="1" applyFont="1" applyFill="1" applyAlignment="1">
      <alignment horizontal="left"/>
    </xf>
    <xf numFmtId="0" fontId="2" fillId="2" borderId="0" xfId="0" applyFont="1" applyFill="1"/>
    <xf numFmtId="0" fontId="4" fillId="2" borderId="0" xfId="0" applyFont="1" applyFill="1"/>
    <xf numFmtId="0" fontId="0" fillId="4" borderId="0" xfId="0" applyFill="1"/>
    <xf numFmtId="0" fontId="0" fillId="5" borderId="0" xfId="0" applyFill="1"/>
    <xf numFmtId="0" fontId="0" fillId="6" borderId="0" xfId="0" applyFill="1" applyBorder="1"/>
    <xf numFmtId="0" fontId="5" fillId="0" borderId="0" xfId="0" applyFont="1"/>
    <xf numFmtId="9" fontId="0" fillId="0" borderId="0" xfId="0" applyNumberFormat="1"/>
    <xf numFmtId="0" fontId="0" fillId="0" borderId="1" xfId="0" applyBorder="1"/>
    <xf numFmtId="0" fontId="0" fillId="0" borderId="2" xfId="0" applyBorder="1"/>
    <xf numFmtId="0" fontId="0" fillId="5" borderId="3" xfId="0" applyFill="1" applyBorder="1"/>
    <xf numFmtId="0" fontId="0" fillId="5" borderId="5" xfId="0" applyFill="1" applyBorder="1"/>
    <xf numFmtId="0" fontId="0" fillId="7" borderId="4" xfId="0" applyFill="1" applyBorder="1"/>
    <xf numFmtId="0" fontId="0" fillId="7" borderId="6" xfId="0" applyFill="1" applyBorder="1"/>
    <xf numFmtId="0" fontId="6" fillId="2" borderId="0" xfId="0" applyFont="1" applyFill="1" applyAlignment="1">
      <alignment horizontal="right"/>
    </xf>
    <xf numFmtId="0" fontId="6" fillId="2" borderId="0" xfId="0" applyFont="1" applyFill="1" applyAlignment="1">
      <alignment horizontal="left"/>
    </xf>
    <xf numFmtId="0" fontId="1" fillId="2" borderId="0" xfId="0" applyFont="1" applyFill="1"/>
    <xf numFmtId="0" fontId="0" fillId="0" borderId="7" xfId="0" applyBorder="1"/>
    <xf numFmtId="0" fontId="8" fillId="2" borderId="0" xfId="0" applyFont="1" applyFill="1"/>
    <xf numFmtId="0" fontId="9" fillId="2" borderId="0" xfId="0" applyFont="1" applyFill="1"/>
    <xf numFmtId="0" fontId="10" fillId="2" borderId="0" xfId="0" applyFont="1" applyFill="1"/>
    <xf numFmtId="0" fontId="6" fillId="2" borderId="0" xfId="0" applyFont="1" applyFill="1"/>
    <xf numFmtId="0" fontId="0" fillId="6" borderId="0" xfId="0" applyFill="1"/>
    <xf numFmtId="0" fontId="1" fillId="6" borderId="0" xfId="0" applyFont="1" applyFill="1"/>
    <xf numFmtId="0" fontId="0" fillId="8" borderId="8" xfId="0" applyFill="1" applyBorder="1"/>
    <xf numFmtId="0" fontId="0" fillId="8" borderId="9" xfId="0" applyFill="1" applyBorder="1"/>
    <xf numFmtId="0" fontId="0" fillId="8" borderId="10" xfId="0" applyFill="1" applyBorder="1"/>
    <xf numFmtId="0" fontId="0" fillId="8" borderId="11" xfId="0" applyFill="1" applyBorder="1"/>
    <xf numFmtId="0" fontId="0" fillId="8" borderId="0" xfId="0" applyFill="1" applyBorder="1"/>
    <xf numFmtId="0" fontId="0" fillId="8" borderId="12" xfId="0" applyFill="1" applyBorder="1"/>
    <xf numFmtId="0" fontId="1" fillId="8" borderId="0" xfId="0" applyFont="1" applyFill="1" applyBorder="1"/>
    <xf numFmtId="0" fontId="6" fillId="8" borderId="11" xfId="0" applyFont="1" applyFill="1" applyBorder="1" applyAlignment="1">
      <alignment horizontal="left"/>
    </xf>
    <xf numFmtId="0" fontId="11" fillId="8" borderId="11" xfId="0" applyFont="1" applyFill="1" applyBorder="1" applyAlignment="1">
      <alignment horizontal="right"/>
    </xf>
    <xf numFmtId="0" fontId="0" fillId="8" borderId="13" xfId="0" applyFill="1" applyBorder="1"/>
    <xf numFmtId="0" fontId="0" fillId="8" borderId="14" xfId="0" applyFill="1" applyBorder="1"/>
    <xf numFmtId="0" fontId="0" fillId="8" borderId="15" xfId="0" applyFill="1" applyBorder="1"/>
    <xf numFmtId="0" fontId="10" fillId="2" borderId="0" xfId="0" applyFont="1" applyFill="1" applyAlignment="1">
      <alignment horizontal="left"/>
    </xf>
    <xf numFmtId="0" fontId="5" fillId="8" borderId="16" xfId="0" applyFont="1" applyFill="1" applyBorder="1" applyAlignment="1">
      <alignment horizontal="center"/>
    </xf>
    <xf numFmtId="0" fontId="5" fillId="8" borderId="9" xfId="0" applyFont="1" applyFill="1" applyBorder="1" applyAlignment="1">
      <alignment horizontal="left"/>
    </xf>
    <xf numFmtId="0" fontId="1" fillId="8" borderId="17" xfId="0" applyFont="1" applyFill="1" applyBorder="1" applyAlignment="1">
      <alignment horizontal="center"/>
    </xf>
    <xf numFmtId="0" fontId="5" fillId="8" borderId="0" xfId="0" applyFont="1" applyFill="1" applyBorder="1" applyAlignment="1">
      <alignment horizontal="left"/>
    </xf>
    <xf numFmtId="0" fontId="0" fillId="8" borderId="11" xfId="0" applyFill="1" applyBorder="1" applyAlignment="1">
      <alignment horizontal="center"/>
    </xf>
    <xf numFmtId="0" fontId="0" fillId="8" borderId="13" xfId="0" applyFill="1" applyBorder="1" applyAlignment="1">
      <alignment horizontal="center"/>
    </xf>
    <xf numFmtId="0" fontId="0" fillId="8" borderId="14" xfId="0" applyFill="1" applyBorder="1" applyAlignment="1">
      <alignment horizontal="center"/>
    </xf>
    <xf numFmtId="6" fontId="0" fillId="8" borderId="15" xfId="0" applyNumberFormat="1" applyFill="1" applyBorder="1" applyAlignment="1">
      <alignment horizontal="center"/>
    </xf>
    <xf numFmtId="0" fontId="1" fillId="8" borderId="9" xfId="0" quotePrefix="1" applyFont="1" applyFill="1" applyBorder="1" applyAlignment="1">
      <alignment horizontal="left"/>
    </xf>
    <xf numFmtId="0" fontId="1" fillId="8" borderId="14" xfId="0" applyFont="1" applyFill="1" applyBorder="1"/>
    <xf numFmtId="0" fontId="0" fillId="0" borderId="19" xfId="0" applyFill="1" applyBorder="1"/>
    <xf numFmtId="0" fontId="0" fillId="0" borderId="20" xfId="0" applyFill="1" applyBorder="1"/>
    <xf numFmtId="0" fontId="0" fillId="0" borderId="21" xfId="0" applyFill="1" applyBorder="1"/>
    <xf numFmtId="0" fontId="0" fillId="0" borderId="22" xfId="0" applyFill="1" applyBorder="1"/>
    <xf numFmtId="0" fontId="0" fillId="0" borderId="0" xfId="0" applyFill="1" applyBorder="1"/>
    <xf numFmtId="0" fontId="0" fillId="0" borderId="23" xfId="0" applyFill="1" applyBorder="1"/>
    <xf numFmtId="0" fontId="7" fillId="0" borderId="0" xfId="0" quotePrefix="1" applyFont="1" applyFill="1" applyBorder="1" applyAlignment="1">
      <alignment horizontal="left"/>
    </xf>
    <xf numFmtId="2" fontId="7" fillId="0" borderId="23" xfId="0" quotePrefix="1" applyNumberFormat="1" applyFont="1" applyFill="1" applyBorder="1" applyAlignment="1">
      <alignment horizontal="right"/>
    </xf>
    <xf numFmtId="0" fontId="0" fillId="0" borderId="24" xfId="0" applyFill="1" applyBorder="1"/>
    <xf numFmtId="0" fontId="0" fillId="0" borderId="25" xfId="0" applyFill="1" applyBorder="1"/>
    <xf numFmtId="0" fontId="7" fillId="0" borderId="25" xfId="0" quotePrefix="1" applyFont="1" applyFill="1" applyBorder="1" applyAlignment="1">
      <alignment horizontal="left"/>
    </xf>
    <xf numFmtId="1" fontId="7" fillId="0" borderId="26" xfId="0" quotePrefix="1" applyNumberFormat="1" applyFont="1" applyFill="1" applyBorder="1" applyAlignment="1">
      <alignment horizontal="right"/>
    </xf>
    <xf numFmtId="0" fontId="0" fillId="8" borderId="0" xfId="0" applyFill="1"/>
    <xf numFmtId="0" fontId="1" fillId="8" borderId="8" xfId="0" applyFont="1" applyFill="1" applyBorder="1" applyAlignment="1">
      <alignment horizontal="left"/>
    </xf>
    <xf numFmtId="0" fontId="0" fillId="8" borderId="9" xfId="0" applyFill="1" applyBorder="1" applyAlignment="1">
      <alignment horizontal="left"/>
    </xf>
    <xf numFmtId="0" fontId="5" fillId="8" borderId="11" xfId="0" applyFont="1" applyFill="1" applyBorder="1" applyAlignment="1">
      <alignment horizontal="center"/>
    </xf>
    <xf numFmtId="2" fontId="6" fillId="8" borderId="11" xfId="0" applyNumberFormat="1" applyFont="1" applyFill="1" applyBorder="1" applyAlignment="1">
      <alignment horizontal="center"/>
    </xf>
    <xf numFmtId="0" fontId="6" fillId="8" borderId="0" xfId="0" applyFont="1" applyFill="1" applyBorder="1" applyAlignment="1">
      <alignment horizontal="left"/>
    </xf>
    <xf numFmtId="164" fontId="6" fillId="8" borderId="0" xfId="0" applyNumberFormat="1" applyFont="1" applyFill="1" applyBorder="1" applyAlignment="1">
      <alignment horizontal="center"/>
    </xf>
    <xf numFmtId="0" fontId="5" fillId="8" borderId="8" xfId="0" applyFont="1" applyFill="1" applyBorder="1"/>
    <xf numFmtId="0" fontId="5" fillId="8" borderId="11" xfId="0" applyFont="1" applyFill="1" applyBorder="1"/>
    <xf numFmtId="0" fontId="1" fillId="8" borderId="13" xfId="0" applyFont="1" applyFill="1" applyBorder="1" applyAlignment="1">
      <alignment horizontal="center"/>
    </xf>
    <xf numFmtId="0" fontId="1" fillId="8" borderId="15" xfId="0" applyFont="1" applyFill="1" applyBorder="1"/>
    <xf numFmtId="8" fontId="12" fillId="8" borderId="0" xfId="0" applyNumberFormat="1" applyFont="1" applyFill="1" applyBorder="1" applyAlignment="1">
      <alignment horizontal="center"/>
    </xf>
    <xf numFmtId="8" fontId="12" fillId="8" borderId="9" xfId="0" applyNumberFormat="1" applyFont="1" applyFill="1" applyBorder="1" applyAlignment="1">
      <alignment horizontal="center"/>
    </xf>
    <xf numFmtId="9" fontId="12" fillId="8" borderId="14" xfId="1" applyFont="1" applyFill="1" applyBorder="1" applyAlignment="1">
      <alignment horizontal="center"/>
    </xf>
    <xf numFmtId="0" fontId="1" fillId="8" borderId="0" xfId="0" applyFont="1" applyFill="1" applyBorder="1" applyAlignment="1">
      <alignment horizontal="center"/>
    </xf>
    <xf numFmtId="0" fontId="11" fillId="8" borderId="13" xfId="0" applyFont="1" applyFill="1" applyBorder="1" applyAlignment="1">
      <alignment horizontal="right"/>
    </xf>
    <xf numFmtId="0" fontId="13" fillId="0" borderId="0" xfId="0" applyFont="1" applyAlignment="1">
      <alignment horizontal="left" vertical="center"/>
    </xf>
    <xf numFmtId="0" fontId="14" fillId="0" borderId="0" xfId="2" applyAlignment="1">
      <alignment horizontal="left" vertical="center"/>
    </xf>
    <xf numFmtId="0" fontId="10" fillId="6" borderId="0" xfId="0" applyFont="1" applyFill="1"/>
    <xf numFmtId="0" fontId="0" fillId="6" borderId="7" xfId="0" applyFill="1" applyBorder="1" applyAlignment="1" applyProtection="1">
      <alignment horizontal="center"/>
      <protection locked="0"/>
    </xf>
    <xf numFmtId="0" fontId="0" fillId="6" borderId="27" xfId="0" applyFill="1" applyBorder="1" applyAlignment="1" applyProtection="1">
      <alignment horizontal="center"/>
      <protection locked="0"/>
    </xf>
    <xf numFmtId="6" fontId="0" fillId="6" borderId="7" xfId="0" applyNumberFormat="1" applyFill="1" applyBorder="1" applyAlignment="1" applyProtection="1">
      <alignment horizontal="center"/>
      <protection locked="0"/>
    </xf>
    <xf numFmtId="9" fontId="0" fillId="8" borderId="7" xfId="0" applyNumberFormat="1" applyFill="1" applyBorder="1" applyAlignment="1" applyProtection="1">
      <alignment horizontal="center"/>
      <protection locked="0"/>
    </xf>
    <xf numFmtId="8" fontId="0" fillId="8" borderId="18" xfId="0" applyNumberFormat="1" applyFill="1" applyBorder="1" applyAlignment="1" applyProtection="1">
      <alignment horizontal="center"/>
      <protection locked="0"/>
    </xf>
    <xf numFmtId="0" fontId="0" fillId="6" borderId="18" xfId="0" applyFill="1" applyBorder="1" applyAlignment="1" applyProtection="1">
      <alignment horizontal="center"/>
      <protection locked="0"/>
    </xf>
  </cellXfs>
  <cellStyles count="3">
    <cellStyle name="Hyperlink" xfId="2" builtinId="8"/>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image" Target="../media/image1.jpeg"/></Relationships>
</file>

<file path=xl/charts/_rels/chart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jpeg"/></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0602171767028629E-2"/>
          <c:y val="0.1059322033898305"/>
          <c:w val="0.94471865745310957"/>
          <c:h val="0.72033898305084743"/>
        </c:manualLayout>
      </c:layout>
      <c:areaChart>
        <c:grouping val="stacked"/>
        <c:varyColors val="0"/>
        <c:ser>
          <c:idx val="0"/>
          <c:order val="0"/>
          <c:spPr>
            <a:blipFill dpi="0" rotWithShape="0">
              <a:blip xmlns:r="http://schemas.openxmlformats.org/officeDocument/2006/relationships" r:embed="rId1"/>
              <a:srcRect/>
              <a:tile tx="0" ty="0" sx="100000" sy="100000" flip="none" algn="tl"/>
            </a:blipFill>
            <a:ln w="12700">
              <a:solidFill>
                <a:srgbClr val="000000"/>
              </a:solidFill>
              <a:prstDash val="solid"/>
            </a:ln>
          </c:spPr>
          <c:val>
            <c:numRef>
              <c:f>Model!$B$1:$B$205</c:f>
              <c:numCache>
                <c:formatCode>General</c:formatCode>
                <c:ptCount val="205"/>
                <c:pt idx="0">
                  <c:v>5.4694097991188979</c:v>
                </c:pt>
                <c:pt idx="1">
                  <c:v>5.4127244354580242</c:v>
                </c:pt>
                <c:pt idx="2">
                  <c:v>5.3562679440228473</c:v>
                </c:pt>
                <c:pt idx="3">
                  <c:v>5.3001433425464555</c:v>
                </c:pt>
                <c:pt idx="4">
                  <c:v>5.2444519131849896</c:v>
                </c:pt>
                <c:pt idx="5">
                  <c:v>5.1892928287758204</c:v>
                </c:pt>
                <c:pt idx="6">
                  <c:v>5.1347627864137788</c:v>
                </c:pt>
                <c:pt idx="7">
                  <c:v>5.0809556496525534</c:v>
                </c:pt>
                <c:pt idx="8">
                  <c:v>5.0279621006066506</c:v>
                </c:pt>
                <c:pt idx="9">
                  <c:v>4.9758693031930203</c:v>
                </c:pt>
                <c:pt idx="10">
                  <c:v>4.924760578710579</c:v>
                </c:pt>
                <c:pt idx="11">
                  <c:v>4.8747150949107061</c:v>
                </c:pt>
                <c:pt idx="12">
                  <c:v>4.8258075696623672</c:v>
                </c:pt>
                <c:pt idx="13">
                  <c:v>4.778107990262062</c:v>
                </c:pt>
                <c:pt idx="14">
                  <c:v>4.7316813493815495</c:v>
                </c:pt>
                <c:pt idx="15">
                  <c:v>4.6865873985853543</c:v>
                </c:pt>
                <c:pt idx="16">
                  <c:v>4.6428804202856711</c:v>
                </c:pt>
                <c:pt idx="17">
                  <c:v>4.6006090189347733</c:v>
                </c:pt>
                <c:pt idx="18">
                  <c:v>4.559815932184403</c:v>
                </c:pt>
                <c:pt idx="19">
                  <c:v>4.5205378626684309</c:v>
                </c:pt>
                <c:pt idx="20">
                  <c:v>4.4828053309892661</c:v>
                </c:pt>
                <c:pt idx="21">
                  <c:v>4.4466425504105525</c:v>
                </c:pt>
                <c:pt idx="22">
                  <c:v>4.4120673236787953</c:v>
                </c:pt>
                <c:pt idx="23">
                  <c:v>4.3790909623149803</c:v>
                </c:pt>
                <c:pt idx="24">
                  <c:v>4.347718228634279</c:v>
                </c:pt>
                <c:pt idx="25">
                  <c:v>4.3179473006678721</c:v>
                </c:pt>
                <c:pt idx="26">
                  <c:v>4</c:v>
                </c:pt>
                <c:pt idx="27">
                  <c:v>4</c:v>
                </c:pt>
                <c:pt idx="28">
                  <c:v>4</c:v>
                </c:pt>
                <c:pt idx="29">
                  <c:v>4</c:v>
                </c:pt>
                <c:pt idx="30">
                  <c:v>4</c:v>
                </c:pt>
                <c:pt idx="31">
                  <c:v>4</c:v>
                </c:pt>
                <c:pt idx="32">
                  <c:v>4</c:v>
                </c:pt>
                <c:pt idx="33">
                  <c:v>4</c:v>
                </c:pt>
                <c:pt idx="34">
                  <c:v>4</c:v>
                </c:pt>
                <c:pt idx="35">
                  <c:v>4</c:v>
                </c:pt>
                <c:pt idx="36">
                  <c:v>4</c:v>
                </c:pt>
                <c:pt idx="37">
                  <c:v>4</c:v>
                </c:pt>
                <c:pt idx="38">
                  <c:v>4</c:v>
                </c:pt>
                <c:pt idx="39">
                  <c:v>4</c:v>
                </c:pt>
                <c:pt idx="40">
                  <c:v>4</c:v>
                </c:pt>
                <c:pt idx="41">
                  <c:v>4</c:v>
                </c:pt>
                <c:pt idx="42">
                  <c:v>3.7</c:v>
                </c:pt>
                <c:pt idx="43">
                  <c:v>3.7</c:v>
                </c:pt>
                <c:pt idx="44">
                  <c:v>3.7</c:v>
                </c:pt>
                <c:pt idx="45">
                  <c:v>3.7</c:v>
                </c:pt>
                <c:pt idx="46">
                  <c:v>3.7</c:v>
                </c:pt>
                <c:pt idx="47">
                  <c:v>3.7</c:v>
                </c:pt>
                <c:pt idx="48">
                  <c:v>3.7</c:v>
                </c:pt>
                <c:pt idx="49">
                  <c:v>3.7</c:v>
                </c:pt>
                <c:pt idx="50">
                  <c:v>3.7</c:v>
                </c:pt>
                <c:pt idx="51">
                  <c:v>3.7</c:v>
                </c:pt>
                <c:pt idx="52">
                  <c:v>3.7</c:v>
                </c:pt>
                <c:pt idx="53">
                  <c:v>3.7</c:v>
                </c:pt>
                <c:pt idx="54">
                  <c:v>3.7</c:v>
                </c:pt>
                <c:pt idx="55">
                  <c:v>3.7</c:v>
                </c:pt>
                <c:pt idx="56">
                  <c:v>3.7</c:v>
                </c:pt>
                <c:pt idx="57">
                  <c:v>3.7</c:v>
                </c:pt>
                <c:pt idx="58">
                  <c:v>3.7</c:v>
                </c:pt>
                <c:pt idx="59">
                  <c:v>3.7</c:v>
                </c:pt>
                <c:pt idx="60">
                  <c:v>3.7</c:v>
                </c:pt>
                <c:pt idx="61">
                  <c:v>3.7</c:v>
                </c:pt>
                <c:pt idx="62">
                  <c:v>3.7</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1.82</c:v>
                </c:pt>
                <c:pt idx="81">
                  <c:v>1.82</c:v>
                </c:pt>
                <c:pt idx="82">
                  <c:v>1.82</c:v>
                </c:pt>
                <c:pt idx="83">
                  <c:v>1.82</c:v>
                </c:pt>
                <c:pt idx="84">
                  <c:v>1.82</c:v>
                </c:pt>
                <c:pt idx="85">
                  <c:v>1.82</c:v>
                </c:pt>
                <c:pt idx="86">
                  <c:v>1.82</c:v>
                </c:pt>
                <c:pt idx="87">
                  <c:v>1.82</c:v>
                </c:pt>
                <c:pt idx="88">
                  <c:v>1.82</c:v>
                </c:pt>
                <c:pt idx="89">
                  <c:v>1.82</c:v>
                </c:pt>
                <c:pt idx="90">
                  <c:v>1.82</c:v>
                </c:pt>
                <c:pt idx="91">
                  <c:v>1.82</c:v>
                </c:pt>
                <c:pt idx="92">
                  <c:v>1.82</c:v>
                </c:pt>
                <c:pt idx="93">
                  <c:v>1.82</c:v>
                </c:pt>
                <c:pt idx="94">
                  <c:v>1.82</c:v>
                </c:pt>
                <c:pt idx="95">
                  <c:v>1.82</c:v>
                </c:pt>
                <c:pt idx="96">
                  <c:v>1.82</c:v>
                </c:pt>
                <c:pt idx="97">
                  <c:v>1</c:v>
                </c:pt>
                <c:pt idx="98">
                  <c:v>0.75</c:v>
                </c:pt>
                <c:pt idx="99">
                  <c:v>0.6</c:v>
                </c:pt>
                <c:pt idx="100">
                  <c:v>0.5</c:v>
                </c:pt>
                <c:pt idx="101">
                  <c:v>0.6</c:v>
                </c:pt>
                <c:pt idx="102">
                  <c:v>0.4</c:v>
                </c:pt>
                <c:pt idx="103">
                  <c:v>0.5</c:v>
                </c:pt>
                <c:pt idx="104">
                  <c:v>0.4</c:v>
                </c:pt>
                <c:pt idx="105">
                  <c:v>0.6</c:v>
                </c:pt>
                <c:pt idx="106">
                  <c:v>0.5</c:v>
                </c:pt>
                <c:pt idx="107">
                  <c:v>0.4</c:v>
                </c:pt>
                <c:pt idx="108">
                  <c:v>0.5</c:v>
                </c:pt>
                <c:pt idx="109">
                  <c:v>0.7</c:v>
                </c:pt>
                <c:pt idx="110">
                  <c:v>1.82</c:v>
                </c:pt>
                <c:pt idx="111">
                  <c:v>1.82</c:v>
                </c:pt>
                <c:pt idx="112">
                  <c:v>1.82</c:v>
                </c:pt>
                <c:pt idx="113">
                  <c:v>1.82</c:v>
                </c:pt>
                <c:pt idx="114">
                  <c:v>1.82</c:v>
                </c:pt>
                <c:pt idx="115">
                  <c:v>1.82</c:v>
                </c:pt>
                <c:pt idx="116">
                  <c:v>1.82</c:v>
                </c:pt>
                <c:pt idx="117">
                  <c:v>1.82</c:v>
                </c:pt>
                <c:pt idx="118">
                  <c:v>1.82</c:v>
                </c:pt>
                <c:pt idx="119">
                  <c:v>1.82</c:v>
                </c:pt>
                <c:pt idx="120">
                  <c:v>1.82</c:v>
                </c:pt>
                <c:pt idx="121">
                  <c:v>1.82</c:v>
                </c:pt>
                <c:pt idx="122">
                  <c:v>1.82</c:v>
                </c:pt>
                <c:pt idx="123">
                  <c:v>1.82</c:v>
                </c:pt>
                <c:pt idx="124">
                  <c:v>1.82</c:v>
                </c:pt>
                <c:pt idx="125">
                  <c:v>1.82</c:v>
                </c:pt>
                <c:pt idx="126">
                  <c:v>1.82</c:v>
                </c:pt>
                <c:pt idx="127">
                  <c:v>1.82</c:v>
                </c:pt>
                <c:pt idx="128">
                  <c:v>1.82</c:v>
                </c:pt>
                <c:pt idx="129">
                  <c:v>1.82</c:v>
                </c:pt>
                <c:pt idx="130">
                  <c:v>1.82</c:v>
                </c:pt>
                <c:pt idx="131">
                  <c:v>1.82</c:v>
                </c:pt>
                <c:pt idx="132">
                  <c:v>1.82</c:v>
                </c:pt>
                <c:pt idx="133">
                  <c:v>1.82</c:v>
                </c:pt>
                <c:pt idx="134">
                  <c:v>1.82</c:v>
                </c:pt>
                <c:pt idx="135">
                  <c:v>1.82</c:v>
                </c:pt>
                <c:pt idx="136">
                  <c:v>1.82</c:v>
                </c:pt>
                <c:pt idx="137">
                  <c:v>1.82</c:v>
                </c:pt>
                <c:pt idx="138">
                  <c:v>1.82</c:v>
                </c:pt>
                <c:pt idx="139">
                  <c:v>1.82</c:v>
                </c:pt>
                <c:pt idx="140">
                  <c:v>2.2000000000000002</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3.5134988606779496</c:v>
                </c:pt>
                <c:pt idx="159">
                  <c:v>3.5983791279963881</c:v>
                </c:pt>
                <c:pt idx="160">
                  <c:v>3.6792855613843063</c:v>
                </c:pt>
                <c:pt idx="161">
                  <c:v>3.7558955184352358</c:v>
                </c:pt>
                <c:pt idx="162">
                  <c:v>3.827924565605163</c:v>
                </c:pt>
                <c:pt idx="163">
                  <c:v>3.8951294609721261</c:v>
                </c:pt>
                <c:pt idx="164">
                  <c:v>3.9573107183768439</c:v>
                </c:pt>
                <c:pt idx="165">
                  <c:v>4.0143147278149227</c:v>
                </c:pt>
                <c:pt idx="166">
                  <c:v>4.0660354113416304</c:v>
                </c:pt>
                <c:pt idx="167">
                  <c:v>4.1124153983526197</c:v>
                </c:pt>
                <c:pt idx="168">
                  <c:v>4.1534467088714768</c:v>
                </c:pt>
                <c:pt idx="169">
                  <c:v>4.1891709383597018</c:v>
                </c:pt>
                <c:pt idx="170">
                  <c:v>4.2196789425172936</c:v>
                </c:pt>
                <c:pt idx="171">
                  <c:v>4.2451100255127727</c:v>
                </c:pt>
                <c:pt idx="172">
                  <c:v>4.2656506400202137</c:v>
                </c:pt>
                <c:pt idx="173">
                  <c:v>4.2815326122980437</c:v>
                </c:pt>
                <c:pt idx="174">
                  <c:v>4.293030910271268</c:v>
                </c:pt>
                <c:pt idx="175">
                  <c:v>4.3004609771278952</c:v>
                </c:pt>
                <c:pt idx="176">
                  <c:v>4.3041756572661276</c:v>
                </c:pt>
                <c:pt idx="177">
                  <c:v>4.3045617454878391</c:v>
                </c:pt>
                <c:pt idx="178">
                  <c:v>4.3020361940854146</c:v>
                </c:pt>
                <c:pt idx="179">
                  <c:v>4.2970420158754576</c:v>
                </c:pt>
                <c:pt idx="180">
                  <c:v>4.2900439242601038</c:v>
                </c:pt>
                <c:pt idx="181">
                  <c:v>4.2815237540143603</c:v>
                </c:pt>
                <c:pt idx="182">
                  <c:v>4.2719757086797232</c:v>
                </c:pt>
                <c:pt idx="183">
                  <c:v>4.2619014821684988</c:v>
                </c:pt>
                <c:pt idx="184">
                  <c:v>4.2619014821684988</c:v>
                </c:pt>
                <c:pt idx="185">
                  <c:v>4.2619014821684988</c:v>
                </c:pt>
                <c:pt idx="186">
                  <c:v>4.2619014821684988</c:v>
                </c:pt>
                <c:pt idx="187">
                  <c:v>4.2619014821684988</c:v>
                </c:pt>
                <c:pt idx="188">
                  <c:v>4.2619014821684988</c:v>
                </c:pt>
                <c:pt idx="189">
                  <c:v>4.2619014821684988</c:v>
                </c:pt>
                <c:pt idx="190">
                  <c:v>4.2619014821684988</c:v>
                </c:pt>
                <c:pt idx="191">
                  <c:v>4.2619014821684988</c:v>
                </c:pt>
                <c:pt idx="192">
                  <c:v>4.2619014821684988</c:v>
                </c:pt>
                <c:pt idx="193">
                  <c:v>4.2619014821684988</c:v>
                </c:pt>
                <c:pt idx="194">
                  <c:v>4.2619014821684988</c:v>
                </c:pt>
                <c:pt idx="195">
                  <c:v>4.2715079805504645</c:v>
                </c:pt>
                <c:pt idx="196">
                  <c:v>4.2949081724231863</c:v>
                </c:pt>
                <c:pt idx="197">
                  <c:v>4.3229781857666261</c:v>
                </c:pt>
                <c:pt idx="198">
                  <c:v>4.3558080793834408</c:v>
                </c:pt>
                <c:pt idx="199">
                  <c:v>4.393438297946922</c:v>
                </c:pt>
                <c:pt idx="200">
                  <c:v>4.4358593023784456</c:v>
                </c:pt>
                <c:pt idx="201">
                  <c:v>4.4358593023784456</c:v>
                </c:pt>
                <c:pt idx="202">
                  <c:v>4.4358593023784456</c:v>
                </c:pt>
                <c:pt idx="203">
                  <c:v>4.4358593023784456</c:v>
                </c:pt>
                <c:pt idx="204">
                  <c:v>4.4358593023784456</c:v>
                </c:pt>
              </c:numCache>
            </c:numRef>
          </c:val>
        </c:ser>
        <c:ser>
          <c:idx val="1"/>
          <c:order val="1"/>
          <c:spPr>
            <a:gradFill rotWithShape="0">
              <a:gsLst>
                <a:gs pos="0">
                  <a:srgbClr val="0000FF">
                    <a:gamma/>
                    <a:shade val="50196"/>
                    <a:invGamma/>
                  </a:srgbClr>
                </a:gs>
                <a:gs pos="50000">
                  <a:srgbClr val="0000FF"/>
                </a:gs>
                <a:gs pos="100000">
                  <a:srgbClr val="0000FF">
                    <a:gamma/>
                    <a:shade val="50196"/>
                    <a:invGamma/>
                  </a:srgbClr>
                </a:gs>
              </a:gsLst>
              <a:lin ang="5400000" scaled="1"/>
            </a:gradFill>
            <a:ln w="12700">
              <a:solidFill>
                <a:srgbClr val="000000"/>
              </a:solidFill>
              <a:prstDash val="solid"/>
            </a:ln>
          </c:spPr>
          <c:val>
            <c:numRef>
              <c:f>Model!$C$1:$C$205</c:f>
              <c:numCache>
                <c:formatCode>General</c:formatCode>
                <c:ptCount val="20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0.6298747493302026</c:v>
                </c:pt>
                <c:pt idx="96">
                  <c:v>0.58705600040299322</c:v>
                </c:pt>
                <c:pt idx="97">
                  <c:v>1.3511234941167451</c:v>
                </c:pt>
                <c:pt idx="98">
                  <c:v>1.6360292250900537</c:v>
                </c:pt>
                <c:pt idx="99">
                  <c:v>1.8468999988387367</c:v>
                </c:pt>
                <c:pt idx="100">
                  <c:v>1.9206059242620876</c:v>
                </c:pt>
                <c:pt idx="101">
                  <c:v>1.7560152120014163</c:v>
                </c:pt>
                <c:pt idx="102">
                  <c:v>1.9731713540999782</c:v>
                </c:pt>
                <c:pt idx="103">
                  <c:v>1.9401892213275809</c:v>
                </c:pt>
                <c:pt idx="104">
                  <c:v>1.9731713540999782</c:v>
                </c:pt>
                <c:pt idx="105">
                  <c:v>1.7560152120014163</c:v>
                </c:pt>
                <c:pt idx="106">
                  <c:v>1.9206059242620876</c:v>
                </c:pt>
                <c:pt idx="107">
                  <c:v>2.0468999988387369</c:v>
                </c:pt>
                <c:pt idx="108">
                  <c:v>1.8860292250900537</c:v>
                </c:pt>
                <c:pt idx="109">
                  <c:v>1.6511234941167452</c:v>
                </c:pt>
                <c:pt idx="110">
                  <c:v>0.58705600040299322</c:v>
                </c:pt>
                <c:pt idx="111">
                  <c:v>0.6298747493302026</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numCache>
            </c:numRef>
          </c:val>
        </c:ser>
        <c:dLbls>
          <c:showLegendKey val="0"/>
          <c:showVal val="0"/>
          <c:showCatName val="0"/>
          <c:showSerName val="0"/>
          <c:showPercent val="0"/>
          <c:showBubbleSize val="0"/>
        </c:dLbls>
        <c:axId val="241933312"/>
        <c:axId val="253161472"/>
      </c:areaChart>
      <c:catAx>
        <c:axId val="24193331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FFFFFF"/>
                </a:solidFill>
                <a:latin typeface="Arial"/>
                <a:ea typeface="Arial"/>
                <a:cs typeface="Arial"/>
              </a:defRPr>
            </a:pPr>
            <a:endParaRPr lang="en-US"/>
          </a:p>
        </c:txPr>
        <c:crossAx val="253161472"/>
        <c:crosses val="autoZero"/>
        <c:auto val="1"/>
        <c:lblAlgn val="ctr"/>
        <c:lblOffset val="100"/>
        <c:tickLblSkip val="106"/>
        <c:tickMarkSkip val="106"/>
        <c:noMultiLvlLbl val="0"/>
      </c:catAx>
      <c:valAx>
        <c:axId val="253161472"/>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en-US"/>
          </a:p>
        </c:txPr>
        <c:crossAx val="241933312"/>
        <c:crosses val="autoZero"/>
        <c:crossBetween val="midCat"/>
      </c:valAx>
      <c:spPr>
        <a:solidFill>
          <a:srgbClr val="CCFFFF"/>
        </a:solidFill>
        <a:ln w="12700">
          <a:solidFill>
            <a:srgbClr val="808080"/>
          </a:solidFill>
          <a:prstDash val="solid"/>
        </a:ln>
      </c:spPr>
    </c:plotArea>
    <c:plotVisOnly val="1"/>
    <c:dispBlanksAs val="zero"/>
    <c:showDLblsOverMax val="0"/>
  </c:chart>
  <c:spPr>
    <a:solidFill>
      <a:srgbClr val="FFFFFF"/>
    </a:solidFill>
    <a:ln w="3175">
      <a:solidFill>
        <a:srgbClr val="000000"/>
      </a:solidFill>
      <a:prstDash val="solid"/>
    </a:ln>
  </c:spPr>
  <c:txPr>
    <a:bodyPr/>
    <a:lstStyle/>
    <a:p>
      <a:pPr>
        <a:defRPr sz="8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0632425847074291E-2"/>
          <c:y val="0.10638319976562452"/>
          <c:w val="0.94466448741300069"/>
          <c:h val="0.76170371032187156"/>
        </c:manualLayout>
      </c:layout>
      <c:areaChart>
        <c:grouping val="stacked"/>
        <c:varyColors val="0"/>
        <c:ser>
          <c:idx val="0"/>
          <c:order val="0"/>
          <c:spPr>
            <a:blipFill dpi="0" rotWithShape="0">
              <a:blip xmlns:r="http://schemas.openxmlformats.org/officeDocument/2006/relationships" r:embed="rId1"/>
              <a:srcRect/>
              <a:tile tx="0" ty="0" sx="100000" sy="100000" flip="none" algn="tl"/>
            </a:blipFill>
            <a:ln w="12700">
              <a:solidFill>
                <a:srgbClr val="000000"/>
              </a:solidFill>
              <a:prstDash val="solid"/>
            </a:ln>
          </c:spPr>
          <c:val>
            <c:numRef>
              <c:f>Model!$B$1:$B$205</c:f>
              <c:numCache>
                <c:formatCode>General</c:formatCode>
                <c:ptCount val="205"/>
                <c:pt idx="0">
                  <c:v>5.4694097991188979</c:v>
                </c:pt>
                <c:pt idx="1">
                  <c:v>5.4127244354580242</c:v>
                </c:pt>
                <c:pt idx="2">
                  <c:v>5.3562679440228473</c:v>
                </c:pt>
                <c:pt idx="3">
                  <c:v>5.3001433425464555</c:v>
                </c:pt>
                <c:pt idx="4">
                  <c:v>5.2444519131849896</c:v>
                </c:pt>
                <c:pt idx="5">
                  <c:v>5.1892928287758204</c:v>
                </c:pt>
                <c:pt idx="6">
                  <c:v>5.1347627864137788</c:v>
                </c:pt>
                <c:pt idx="7">
                  <c:v>5.0809556496525534</c:v>
                </c:pt>
                <c:pt idx="8">
                  <c:v>5.0279621006066506</c:v>
                </c:pt>
                <c:pt idx="9">
                  <c:v>4.9758693031930203</c:v>
                </c:pt>
                <c:pt idx="10">
                  <c:v>4.924760578710579</c:v>
                </c:pt>
                <c:pt idx="11">
                  <c:v>4.8747150949107061</c:v>
                </c:pt>
                <c:pt idx="12">
                  <c:v>4.8258075696623672</c:v>
                </c:pt>
                <c:pt idx="13">
                  <c:v>4.778107990262062</c:v>
                </c:pt>
                <c:pt idx="14">
                  <c:v>4.7316813493815495</c:v>
                </c:pt>
                <c:pt idx="15">
                  <c:v>4.6865873985853543</c:v>
                </c:pt>
                <c:pt idx="16">
                  <c:v>4.6428804202856711</c:v>
                </c:pt>
                <c:pt idx="17">
                  <c:v>4.6006090189347733</c:v>
                </c:pt>
                <c:pt idx="18">
                  <c:v>4.559815932184403</c:v>
                </c:pt>
                <c:pt idx="19">
                  <c:v>4.5205378626684309</c:v>
                </c:pt>
                <c:pt idx="20">
                  <c:v>4.4828053309892661</c:v>
                </c:pt>
                <c:pt idx="21">
                  <c:v>4.4466425504105525</c:v>
                </c:pt>
                <c:pt idx="22">
                  <c:v>4.4120673236787953</c:v>
                </c:pt>
                <c:pt idx="23">
                  <c:v>4.3790909623149803</c:v>
                </c:pt>
                <c:pt idx="24">
                  <c:v>4.347718228634279</c:v>
                </c:pt>
                <c:pt idx="25">
                  <c:v>4.3179473006678721</c:v>
                </c:pt>
                <c:pt idx="26">
                  <c:v>4</c:v>
                </c:pt>
                <c:pt idx="27">
                  <c:v>4</c:v>
                </c:pt>
                <c:pt idx="28">
                  <c:v>4</c:v>
                </c:pt>
                <c:pt idx="29">
                  <c:v>4</c:v>
                </c:pt>
                <c:pt idx="30">
                  <c:v>4</c:v>
                </c:pt>
                <c:pt idx="31">
                  <c:v>4</c:v>
                </c:pt>
                <c:pt idx="32">
                  <c:v>4</c:v>
                </c:pt>
                <c:pt idx="33">
                  <c:v>4</c:v>
                </c:pt>
                <c:pt idx="34">
                  <c:v>4</c:v>
                </c:pt>
                <c:pt idx="35">
                  <c:v>4</c:v>
                </c:pt>
                <c:pt idx="36">
                  <c:v>4</c:v>
                </c:pt>
                <c:pt idx="37">
                  <c:v>4</c:v>
                </c:pt>
                <c:pt idx="38">
                  <c:v>4</c:v>
                </c:pt>
                <c:pt idx="39">
                  <c:v>4</c:v>
                </c:pt>
                <c:pt idx="40">
                  <c:v>4</c:v>
                </c:pt>
                <c:pt idx="41">
                  <c:v>4</c:v>
                </c:pt>
                <c:pt idx="42">
                  <c:v>3.7</c:v>
                </c:pt>
                <c:pt idx="43">
                  <c:v>3.7</c:v>
                </c:pt>
                <c:pt idx="44">
                  <c:v>3.7</c:v>
                </c:pt>
                <c:pt idx="45">
                  <c:v>3.7</c:v>
                </c:pt>
                <c:pt idx="46">
                  <c:v>3.7</c:v>
                </c:pt>
                <c:pt idx="47">
                  <c:v>3.7</c:v>
                </c:pt>
                <c:pt idx="48">
                  <c:v>3.7</c:v>
                </c:pt>
                <c:pt idx="49">
                  <c:v>3.7</c:v>
                </c:pt>
                <c:pt idx="50">
                  <c:v>3.7</c:v>
                </c:pt>
                <c:pt idx="51">
                  <c:v>3.7</c:v>
                </c:pt>
                <c:pt idx="52">
                  <c:v>3.7</c:v>
                </c:pt>
                <c:pt idx="53">
                  <c:v>3.7</c:v>
                </c:pt>
                <c:pt idx="54">
                  <c:v>3.7</c:v>
                </c:pt>
                <c:pt idx="55">
                  <c:v>3.7</c:v>
                </c:pt>
                <c:pt idx="56">
                  <c:v>3.7</c:v>
                </c:pt>
                <c:pt idx="57">
                  <c:v>3.7</c:v>
                </c:pt>
                <c:pt idx="58">
                  <c:v>3.7</c:v>
                </c:pt>
                <c:pt idx="59">
                  <c:v>3.7</c:v>
                </c:pt>
                <c:pt idx="60">
                  <c:v>3.7</c:v>
                </c:pt>
                <c:pt idx="61">
                  <c:v>3.7</c:v>
                </c:pt>
                <c:pt idx="62">
                  <c:v>3.7</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1.82</c:v>
                </c:pt>
                <c:pt idx="81">
                  <c:v>1.82</c:v>
                </c:pt>
                <c:pt idx="82">
                  <c:v>1.82</c:v>
                </c:pt>
                <c:pt idx="83">
                  <c:v>1.82</c:v>
                </c:pt>
                <c:pt idx="84">
                  <c:v>1.82</c:v>
                </c:pt>
                <c:pt idx="85">
                  <c:v>1.82</c:v>
                </c:pt>
                <c:pt idx="86">
                  <c:v>1.82</c:v>
                </c:pt>
                <c:pt idx="87">
                  <c:v>1.82</c:v>
                </c:pt>
                <c:pt idx="88">
                  <c:v>1.82</c:v>
                </c:pt>
                <c:pt idx="89">
                  <c:v>1.82</c:v>
                </c:pt>
                <c:pt idx="90">
                  <c:v>1.82</c:v>
                </c:pt>
                <c:pt idx="91">
                  <c:v>1.82</c:v>
                </c:pt>
                <c:pt idx="92">
                  <c:v>1.82</c:v>
                </c:pt>
                <c:pt idx="93">
                  <c:v>1.82</c:v>
                </c:pt>
                <c:pt idx="94">
                  <c:v>1.82</c:v>
                </c:pt>
                <c:pt idx="95">
                  <c:v>1.82</c:v>
                </c:pt>
                <c:pt idx="96">
                  <c:v>1.82</c:v>
                </c:pt>
                <c:pt idx="97">
                  <c:v>1</c:v>
                </c:pt>
                <c:pt idx="98">
                  <c:v>0.75</c:v>
                </c:pt>
                <c:pt idx="99">
                  <c:v>0.6</c:v>
                </c:pt>
                <c:pt idx="100">
                  <c:v>0.5</c:v>
                </c:pt>
                <c:pt idx="101">
                  <c:v>0.6</c:v>
                </c:pt>
                <c:pt idx="102">
                  <c:v>0.4</c:v>
                </c:pt>
                <c:pt idx="103">
                  <c:v>0.5</c:v>
                </c:pt>
                <c:pt idx="104">
                  <c:v>0.4</c:v>
                </c:pt>
                <c:pt idx="105">
                  <c:v>0.6</c:v>
                </c:pt>
                <c:pt idx="106">
                  <c:v>0.5</c:v>
                </c:pt>
                <c:pt idx="107">
                  <c:v>0.4</c:v>
                </c:pt>
                <c:pt idx="108">
                  <c:v>0.5</c:v>
                </c:pt>
                <c:pt idx="109">
                  <c:v>0.7</c:v>
                </c:pt>
                <c:pt idx="110">
                  <c:v>1.82</c:v>
                </c:pt>
                <c:pt idx="111">
                  <c:v>1.82</c:v>
                </c:pt>
                <c:pt idx="112">
                  <c:v>1.82</c:v>
                </c:pt>
                <c:pt idx="113">
                  <c:v>1.82</c:v>
                </c:pt>
                <c:pt idx="114">
                  <c:v>1.82</c:v>
                </c:pt>
                <c:pt idx="115">
                  <c:v>1.82</c:v>
                </c:pt>
                <c:pt idx="116">
                  <c:v>1.82</c:v>
                </c:pt>
                <c:pt idx="117">
                  <c:v>1.82</c:v>
                </c:pt>
                <c:pt idx="118">
                  <c:v>1.82</c:v>
                </c:pt>
                <c:pt idx="119">
                  <c:v>1.82</c:v>
                </c:pt>
                <c:pt idx="120">
                  <c:v>1.82</c:v>
                </c:pt>
                <c:pt idx="121">
                  <c:v>1.82</c:v>
                </c:pt>
                <c:pt idx="122">
                  <c:v>1.82</c:v>
                </c:pt>
                <c:pt idx="123">
                  <c:v>1.82</c:v>
                </c:pt>
                <c:pt idx="124">
                  <c:v>1.82</c:v>
                </c:pt>
                <c:pt idx="125">
                  <c:v>1.82</c:v>
                </c:pt>
                <c:pt idx="126">
                  <c:v>1.82</c:v>
                </c:pt>
                <c:pt idx="127">
                  <c:v>1.82</c:v>
                </c:pt>
                <c:pt idx="128">
                  <c:v>1.82</c:v>
                </c:pt>
                <c:pt idx="129">
                  <c:v>1.82</c:v>
                </c:pt>
                <c:pt idx="130">
                  <c:v>1.82</c:v>
                </c:pt>
                <c:pt idx="131">
                  <c:v>1.82</c:v>
                </c:pt>
                <c:pt idx="132">
                  <c:v>1.82</c:v>
                </c:pt>
                <c:pt idx="133">
                  <c:v>1.82</c:v>
                </c:pt>
                <c:pt idx="134">
                  <c:v>1.82</c:v>
                </c:pt>
                <c:pt idx="135">
                  <c:v>1.82</c:v>
                </c:pt>
                <c:pt idx="136">
                  <c:v>1.82</c:v>
                </c:pt>
                <c:pt idx="137">
                  <c:v>1.82</c:v>
                </c:pt>
                <c:pt idx="138">
                  <c:v>1.82</c:v>
                </c:pt>
                <c:pt idx="139">
                  <c:v>1.82</c:v>
                </c:pt>
                <c:pt idx="140">
                  <c:v>2.2000000000000002</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3.5134988606779496</c:v>
                </c:pt>
                <c:pt idx="159">
                  <c:v>3.5983791279963881</c:v>
                </c:pt>
                <c:pt idx="160">
                  <c:v>3.6792855613843063</c:v>
                </c:pt>
                <c:pt idx="161">
                  <c:v>3.7558955184352358</c:v>
                </c:pt>
                <c:pt idx="162">
                  <c:v>3.827924565605163</c:v>
                </c:pt>
                <c:pt idx="163">
                  <c:v>3.8951294609721261</c:v>
                </c:pt>
                <c:pt idx="164">
                  <c:v>3.9573107183768439</c:v>
                </c:pt>
                <c:pt idx="165">
                  <c:v>4.0143147278149227</c:v>
                </c:pt>
                <c:pt idx="166">
                  <c:v>4.0660354113416304</c:v>
                </c:pt>
                <c:pt idx="167">
                  <c:v>4.1124153983526197</c:v>
                </c:pt>
                <c:pt idx="168">
                  <c:v>4.1534467088714768</c:v>
                </c:pt>
                <c:pt idx="169">
                  <c:v>4.1891709383597018</c:v>
                </c:pt>
                <c:pt idx="170">
                  <c:v>4.2196789425172936</c:v>
                </c:pt>
                <c:pt idx="171">
                  <c:v>4.2451100255127727</c:v>
                </c:pt>
                <c:pt idx="172">
                  <c:v>4.2656506400202137</c:v>
                </c:pt>
                <c:pt idx="173">
                  <c:v>4.2815326122980437</c:v>
                </c:pt>
                <c:pt idx="174">
                  <c:v>4.293030910271268</c:v>
                </c:pt>
                <c:pt idx="175">
                  <c:v>4.3004609771278952</c:v>
                </c:pt>
                <c:pt idx="176">
                  <c:v>4.3041756572661276</c:v>
                </c:pt>
                <c:pt idx="177">
                  <c:v>4.3045617454878391</c:v>
                </c:pt>
                <c:pt idx="178">
                  <c:v>4.3020361940854146</c:v>
                </c:pt>
                <c:pt idx="179">
                  <c:v>4.2970420158754576</c:v>
                </c:pt>
                <c:pt idx="180">
                  <c:v>4.2900439242601038</c:v>
                </c:pt>
                <c:pt idx="181">
                  <c:v>4.2815237540143603</c:v>
                </c:pt>
                <c:pt idx="182">
                  <c:v>4.2719757086797232</c:v>
                </c:pt>
                <c:pt idx="183">
                  <c:v>4.2619014821684988</c:v>
                </c:pt>
                <c:pt idx="184">
                  <c:v>4.2619014821684988</c:v>
                </c:pt>
                <c:pt idx="185">
                  <c:v>4.2619014821684988</c:v>
                </c:pt>
                <c:pt idx="186">
                  <c:v>4.2619014821684988</c:v>
                </c:pt>
                <c:pt idx="187">
                  <c:v>4.2619014821684988</c:v>
                </c:pt>
                <c:pt idx="188">
                  <c:v>4.2619014821684988</c:v>
                </c:pt>
                <c:pt idx="189">
                  <c:v>4.2619014821684988</c:v>
                </c:pt>
                <c:pt idx="190">
                  <c:v>4.2619014821684988</c:v>
                </c:pt>
                <c:pt idx="191">
                  <c:v>4.2619014821684988</c:v>
                </c:pt>
                <c:pt idx="192">
                  <c:v>4.2619014821684988</c:v>
                </c:pt>
                <c:pt idx="193">
                  <c:v>4.2619014821684988</c:v>
                </c:pt>
                <c:pt idx="194">
                  <c:v>4.2619014821684988</c:v>
                </c:pt>
                <c:pt idx="195">
                  <c:v>4.2715079805504645</c:v>
                </c:pt>
                <c:pt idx="196">
                  <c:v>4.2949081724231863</c:v>
                </c:pt>
                <c:pt idx="197">
                  <c:v>4.3229781857666261</c:v>
                </c:pt>
                <c:pt idx="198">
                  <c:v>4.3558080793834408</c:v>
                </c:pt>
                <c:pt idx="199">
                  <c:v>4.393438297946922</c:v>
                </c:pt>
                <c:pt idx="200">
                  <c:v>4.4358593023784456</c:v>
                </c:pt>
                <c:pt idx="201">
                  <c:v>4.4358593023784456</c:v>
                </c:pt>
                <c:pt idx="202">
                  <c:v>4.4358593023784456</c:v>
                </c:pt>
                <c:pt idx="203">
                  <c:v>4.4358593023784456</c:v>
                </c:pt>
                <c:pt idx="204">
                  <c:v>4.4358593023784456</c:v>
                </c:pt>
              </c:numCache>
            </c:numRef>
          </c:val>
        </c:ser>
        <c:ser>
          <c:idx val="1"/>
          <c:order val="1"/>
          <c:spPr>
            <a:gradFill rotWithShape="0">
              <a:gsLst>
                <a:gs pos="0">
                  <a:srgbClr val="0000FF">
                    <a:gamma/>
                    <a:shade val="50196"/>
                    <a:invGamma/>
                  </a:srgbClr>
                </a:gs>
                <a:gs pos="50000">
                  <a:srgbClr val="0000FF"/>
                </a:gs>
                <a:gs pos="100000">
                  <a:srgbClr val="0000FF">
                    <a:gamma/>
                    <a:shade val="50196"/>
                    <a:invGamma/>
                  </a:srgbClr>
                </a:gs>
              </a:gsLst>
              <a:lin ang="5400000" scaled="1"/>
            </a:gradFill>
            <a:ln w="12700">
              <a:solidFill>
                <a:srgbClr val="000000"/>
              </a:solidFill>
              <a:prstDash val="solid"/>
            </a:ln>
          </c:spPr>
          <c:val>
            <c:numRef>
              <c:f>Model!$C$1:$C$205</c:f>
              <c:numCache>
                <c:formatCode>General</c:formatCode>
                <c:ptCount val="20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0.6298747493302026</c:v>
                </c:pt>
                <c:pt idx="96">
                  <c:v>0.58705600040299322</c:v>
                </c:pt>
                <c:pt idx="97">
                  <c:v>1.3511234941167451</c:v>
                </c:pt>
                <c:pt idx="98">
                  <c:v>1.6360292250900537</c:v>
                </c:pt>
                <c:pt idx="99">
                  <c:v>1.8468999988387367</c:v>
                </c:pt>
                <c:pt idx="100">
                  <c:v>1.9206059242620876</c:v>
                </c:pt>
                <c:pt idx="101">
                  <c:v>1.7560152120014163</c:v>
                </c:pt>
                <c:pt idx="102">
                  <c:v>1.9731713540999782</c:v>
                </c:pt>
                <c:pt idx="103">
                  <c:v>1.9401892213275809</c:v>
                </c:pt>
                <c:pt idx="104">
                  <c:v>1.9731713540999782</c:v>
                </c:pt>
                <c:pt idx="105">
                  <c:v>1.7560152120014163</c:v>
                </c:pt>
                <c:pt idx="106">
                  <c:v>1.9206059242620876</c:v>
                </c:pt>
                <c:pt idx="107">
                  <c:v>2.0468999988387369</c:v>
                </c:pt>
                <c:pt idx="108">
                  <c:v>1.8860292250900537</c:v>
                </c:pt>
                <c:pt idx="109">
                  <c:v>1.6511234941167452</c:v>
                </c:pt>
                <c:pt idx="110">
                  <c:v>0.58705600040299322</c:v>
                </c:pt>
                <c:pt idx="111">
                  <c:v>0.6298747493302026</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numCache>
            </c:numRef>
          </c:val>
        </c:ser>
        <c:dLbls>
          <c:showLegendKey val="0"/>
          <c:showVal val="0"/>
          <c:showCatName val="0"/>
          <c:showSerName val="0"/>
          <c:showPercent val="0"/>
          <c:showBubbleSize val="0"/>
        </c:dLbls>
        <c:axId val="262628864"/>
        <c:axId val="193807488"/>
      </c:areaChart>
      <c:catAx>
        <c:axId val="26262886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C0C0C0"/>
                </a:solidFill>
                <a:latin typeface="Arial"/>
                <a:ea typeface="Arial"/>
                <a:cs typeface="Arial"/>
              </a:defRPr>
            </a:pPr>
            <a:endParaRPr lang="en-US"/>
          </a:p>
        </c:txPr>
        <c:crossAx val="193807488"/>
        <c:crosses val="autoZero"/>
        <c:auto val="1"/>
        <c:lblAlgn val="ctr"/>
        <c:lblOffset val="100"/>
        <c:tickLblSkip val="203"/>
        <c:tickMarkSkip val="203"/>
        <c:noMultiLvlLbl val="0"/>
      </c:catAx>
      <c:valAx>
        <c:axId val="193807488"/>
        <c:scaling>
          <c:orientation val="minMax"/>
          <c:max val="6"/>
          <c:min val="0"/>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C0C0C0"/>
                </a:solidFill>
                <a:latin typeface="Arial"/>
                <a:ea typeface="Arial"/>
                <a:cs typeface="Arial"/>
              </a:defRPr>
            </a:pPr>
            <a:endParaRPr lang="en-US"/>
          </a:p>
        </c:txPr>
        <c:crossAx val="262628864"/>
        <c:crosses val="autoZero"/>
        <c:crossBetween val="midCat"/>
        <c:majorUnit val="6"/>
      </c:valAx>
      <c:spPr>
        <a:blipFill dpi="0" rotWithShape="0">
          <a:blip xmlns:r="http://schemas.openxmlformats.org/officeDocument/2006/relationships" r:embed="rId2"/>
          <a:srcRect/>
          <a:stretch>
            <a:fillRect/>
          </a:stretch>
        </a:blipFill>
        <a:ln w="12700">
          <a:solidFill>
            <a:srgbClr val="808080"/>
          </a:solidFill>
          <a:prstDash val="solid"/>
        </a:ln>
      </c:spPr>
    </c:plotArea>
    <c:plotVisOnly val="1"/>
    <c:dispBlanksAs val="zero"/>
    <c:showDLblsOverMax val="0"/>
  </c:chart>
  <c:spPr>
    <a:noFill/>
    <a:ln w="9525">
      <a:noFill/>
    </a:ln>
  </c:spPr>
  <c:txPr>
    <a:bodyPr/>
    <a:lstStyle/>
    <a:p>
      <a:pPr>
        <a:defRPr sz="8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1200" verticalDpi="1200"/>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4853653262583484E-2"/>
          <c:y val="8.9519403599696526E-2"/>
          <c:w val="0.83029269347483303"/>
          <c:h val="0.86464836830204361"/>
        </c:manualLayout>
      </c:layout>
      <c:scatterChart>
        <c:scatterStyle val="lineMarker"/>
        <c:varyColors val="0"/>
        <c:ser>
          <c:idx val="0"/>
          <c:order val="0"/>
          <c:spPr>
            <a:ln w="127000" cmpd="sng">
              <a:solidFill>
                <a:sysClr val="windowText" lastClr="000000"/>
              </a:solidFill>
            </a:ln>
          </c:spPr>
          <c:marker>
            <c:symbol val="none"/>
          </c:marker>
          <c:xVal>
            <c:numRef>
              <c:f>Model!$M$10:$N$10</c:f>
              <c:numCache>
                <c:formatCode>General</c:formatCode>
                <c:ptCount val="2"/>
                <c:pt idx="0">
                  <c:v>0.2</c:v>
                </c:pt>
                <c:pt idx="1">
                  <c:v>0.2</c:v>
                </c:pt>
              </c:numCache>
            </c:numRef>
          </c:xVal>
          <c:yVal>
            <c:numRef>
              <c:f>Model!$M$11:$N$11</c:f>
              <c:numCache>
                <c:formatCode>General</c:formatCode>
                <c:ptCount val="2"/>
                <c:pt idx="0">
                  <c:v>0</c:v>
                </c:pt>
                <c:pt idx="1">
                  <c:v>1</c:v>
                </c:pt>
              </c:numCache>
            </c:numRef>
          </c:yVal>
          <c:smooth val="0"/>
        </c:ser>
        <c:ser>
          <c:idx val="1"/>
          <c:order val="1"/>
          <c:spPr>
            <a:ln w="127000">
              <a:solidFill>
                <a:sysClr val="windowText" lastClr="000000"/>
              </a:solidFill>
            </a:ln>
          </c:spPr>
          <c:marker>
            <c:symbol val="none"/>
          </c:marker>
          <c:xVal>
            <c:numRef>
              <c:f>Model!$P$10:$P$11</c:f>
              <c:numCache>
                <c:formatCode>General</c:formatCode>
                <c:ptCount val="2"/>
                <c:pt idx="0">
                  <c:v>1.33</c:v>
                </c:pt>
                <c:pt idx="1">
                  <c:v>1.33</c:v>
                </c:pt>
              </c:numCache>
            </c:numRef>
          </c:xVal>
          <c:yVal>
            <c:numRef>
              <c:f>Model!$Q$10:$Q$11</c:f>
              <c:numCache>
                <c:formatCode>General</c:formatCode>
                <c:ptCount val="2"/>
                <c:pt idx="0">
                  <c:v>0</c:v>
                </c:pt>
                <c:pt idx="1">
                  <c:v>1</c:v>
                </c:pt>
              </c:numCache>
            </c:numRef>
          </c:yVal>
          <c:smooth val="0"/>
        </c:ser>
        <c:dLbls>
          <c:showLegendKey val="0"/>
          <c:showVal val="0"/>
          <c:showCatName val="0"/>
          <c:showSerName val="0"/>
          <c:showPercent val="0"/>
          <c:showBubbleSize val="0"/>
        </c:dLbls>
        <c:axId val="193819776"/>
        <c:axId val="193821312"/>
      </c:scatterChart>
      <c:valAx>
        <c:axId val="193819776"/>
        <c:scaling>
          <c:orientation val="minMax"/>
        </c:scaling>
        <c:delete val="1"/>
        <c:axPos val="b"/>
        <c:numFmt formatCode="General" sourceLinked="1"/>
        <c:majorTickMark val="out"/>
        <c:minorTickMark val="none"/>
        <c:tickLblPos val="nextTo"/>
        <c:crossAx val="193821312"/>
        <c:crosses val="autoZero"/>
        <c:crossBetween val="midCat"/>
      </c:valAx>
      <c:valAx>
        <c:axId val="193821312"/>
        <c:scaling>
          <c:orientation val="minMax"/>
          <c:max val="8"/>
          <c:min val="0"/>
        </c:scaling>
        <c:delete val="1"/>
        <c:axPos val="l"/>
        <c:numFmt formatCode="General" sourceLinked="1"/>
        <c:majorTickMark val="out"/>
        <c:minorTickMark val="none"/>
        <c:tickLblPos val="nextTo"/>
        <c:crossAx val="193819776"/>
        <c:crosses val="autoZero"/>
        <c:crossBetween val="midCat"/>
      </c:valAx>
      <c:spPr>
        <a:noFill/>
      </c:spPr>
    </c:plotArea>
    <c:plotVisOnly val="1"/>
    <c:dispBlanksAs val="gap"/>
    <c:showDLblsOverMax val="0"/>
  </c:chart>
  <c:spPr>
    <a:no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a:pPr>
            <a:r>
              <a:rPr lang="en-US" sz="1000"/>
              <a:t>Height in meters</a:t>
            </a:r>
          </a:p>
        </c:rich>
      </c:tx>
      <c:layout>
        <c:manualLayout>
          <c:xMode val="edge"/>
          <c:yMode val="edge"/>
          <c:x val="0.32291936738397725"/>
          <c:y val="0.91229902698043164"/>
        </c:manualLayout>
      </c:layout>
      <c:overlay val="0"/>
    </c:title>
    <c:autoTitleDeleted val="0"/>
    <c:plotArea>
      <c:layout>
        <c:manualLayout>
          <c:layoutTarget val="inner"/>
          <c:xMode val="edge"/>
          <c:yMode val="edge"/>
          <c:x val="0.18105083259428906"/>
          <c:y val="7.8174534509733593E-2"/>
          <c:w val="0.73394621194712339"/>
          <c:h val="0.75595989733529878"/>
        </c:manualLayout>
      </c:layout>
      <c:barChart>
        <c:barDir val="col"/>
        <c:grouping val="clustered"/>
        <c:varyColors val="0"/>
        <c:ser>
          <c:idx val="0"/>
          <c:order val="0"/>
          <c:tx>
            <c:v>Height histogram</c:v>
          </c:tx>
          <c:invertIfNegative val="0"/>
          <c:cat>
            <c:strRef>
              <c:f>[0]!Height_axis_lbls</c:f>
              <c:strCache>
                <c:ptCount val="9"/>
                <c:pt idx="0">
                  <c:v>0          </c:v>
                </c:pt>
                <c:pt idx="1">
                  <c:v>0.6          </c:v>
                </c:pt>
                <c:pt idx="2">
                  <c:v>1.2          </c:v>
                </c:pt>
                <c:pt idx="3">
                  <c:v>1.8          </c:v>
                </c:pt>
                <c:pt idx="4">
                  <c:v>2.4          </c:v>
                </c:pt>
                <c:pt idx="5">
                  <c:v>3          </c:v>
                </c:pt>
                <c:pt idx="6">
                  <c:v>3.6          </c:v>
                </c:pt>
                <c:pt idx="7">
                  <c:v>4.2          </c:v>
                </c:pt>
                <c:pt idx="8">
                  <c:v>4.8          </c:v>
                </c:pt>
              </c:strCache>
            </c:strRef>
          </c:cat>
          <c:val>
            <c:numRef>
              <c:f>[0]!Height_hist_data</c:f>
              <c:numCache>
                <c:formatCode>General</c:formatCode>
                <c:ptCount val="9"/>
                <c:pt idx="0">
                  <c:v>3.5999999999999997E-2</c:v>
                </c:pt>
                <c:pt idx="1">
                  <c:v>7.9000000000000001E-2</c:v>
                </c:pt>
                <c:pt idx="2">
                  <c:v>0.159</c:v>
                </c:pt>
                <c:pt idx="3">
                  <c:v>0.22600000000000001</c:v>
                </c:pt>
                <c:pt idx="4">
                  <c:v>0.22600000000000001</c:v>
                </c:pt>
                <c:pt idx="5">
                  <c:v>0.159</c:v>
                </c:pt>
                <c:pt idx="6">
                  <c:v>7.9000000000000001E-2</c:v>
                </c:pt>
                <c:pt idx="7">
                  <c:v>2.8000000000000001E-2</c:v>
                </c:pt>
                <c:pt idx="8">
                  <c:v>7.0000000000000001E-3</c:v>
                </c:pt>
              </c:numCache>
            </c:numRef>
          </c:val>
        </c:ser>
        <c:dLbls>
          <c:showLegendKey val="0"/>
          <c:showVal val="0"/>
          <c:showCatName val="0"/>
          <c:showSerName val="0"/>
          <c:showPercent val="0"/>
          <c:showBubbleSize val="0"/>
        </c:dLbls>
        <c:gapWidth val="15"/>
        <c:axId val="193828736"/>
        <c:axId val="193839104"/>
      </c:barChart>
      <c:catAx>
        <c:axId val="193828736"/>
        <c:scaling>
          <c:orientation val="minMax"/>
        </c:scaling>
        <c:delete val="0"/>
        <c:axPos val="b"/>
        <c:title>
          <c:tx>
            <c:strRef>
              <c:f>'SIPmath Chart Data'!$B$8</c:f>
              <c:strCache>
                <c:ptCount val="1"/>
              </c:strCache>
            </c:strRef>
          </c:tx>
          <c:layout/>
          <c:overlay val="0"/>
        </c:title>
        <c:numFmt formatCode="General" sourceLinked="0"/>
        <c:majorTickMark val="out"/>
        <c:minorTickMark val="none"/>
        <c:tickLblPos val="nextTo"/>
        <c:crossAx val="193839104"/>
        <c:crosses val="autoZero"/>
        <c:auto val="1"/>
        <c:lblAlgn val="ctr"/>
        <c:lblOffset val="100"/>
        <c:noMultiLvlLbl val="0"/>
      </c:catAx>
      <c:valAx>
        <c:axId val="193839104"/>
        <c:scaling>
          <c:orientation val="minMax"/>
          <c:min val="0"/>
        </c:scaling>
        <c:delete val="0"/>
        <c:axPos val="l"/>
        <c:majorGridlines>
          <c:spPr>
            <a:ln>
              <a:noFill/>
            </a:ln>
          </c:spPr>
        </c:majorGridlines>
        <c:numFmt formatCode="0%" sourceLinked="0"/>
        <c:majorTickMark val="out"/>
        <c:minorTickMark val="none"/>
        <c:tickLblPos val="nextTo"/>
        <c:crossAx val="193828736"/>
        <c:crosses val="autoZero"/>
        <c:crossBetween val="between"/>
      </c:valAx>
      <c:spPr>
        <a:noFill/>
        <a:ln>
          <a:noFill/>
        </a:ln>
      </c:spPr>
    </c:plotArea>
    <c:plotVisOnly val="1"/>
    <c:dispBlanksAs val="gap"/>
    <c:showDLblsOverMax val="0"/>
  </c:chart>
  <c:spPr>
    <a:noFill/>
    <a:ln>
      <a:noFill/>
    </a:ln>
  </c:spPr>
  <c:txPr>
    <a:bodyPr/>
    <a:lstStyle/>
    <a:p>
      <a:pPr>
        <a:defRPr sz="800"/>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a:pPr>
            <a:r>
              <a:rPr lang="en-US" sz="1000"/>
              <a:t>$Millions</a:t>
            </a:r>
          </a:p>
        </c:rich>
      </c:tx>
      <c:layout>
        <c:manualLayout>
          <c:xMode val="edge"/>
          <c:yMode val="edge"/>
          <c:x val="0.40169041876108585"/>
          <c:y val="0.90666666666666662"/>
        </c:manualLayout>
      </c:layout>
      <c:overlay val="0"/>
    </c:title>
    <c:autoTitleDeleted val="0"/>
    <c:plotArea>
      <c:layout>
        <c:manualLayout>
          <c:layoutTarget val="inner"/>
          <c:xMode val="edge"/>
          <c:yMode val="edge"/>
          <c:x val="0.17400264319154179"/>
          <c:y val="6.0787401574803133E-2"/>
          <c:w val="0.74664087228767018"/>
          <c:h val="0.77507284922717989"/>
        </c:manualLayout>
      </c:layout>
      <c:barChart>
        <c:barDir val="col"/>
        <c:grouping val="clustered"/>
        <c:varyColors val="0"/>
        <c:ser>
          <c:idx val="0"/>
          <c:order val="0"/>
          <c:tx>
            <c:v>damage histogram</c:v>
          </c:tx>
          <c:invertIfNegative val="0"/>
          <c:cat>
            <c:strRef>
              <c:f>[0]!damage_axis_lbls</c:f>
              <c:strCache>
                <c:ptCount val="9"/>
                <c:pt idx="0">
                  <c:v>0          </c:v>
                </c:pt>
                <c:pt idx="1">
                  <c:v>8          </c:v>
                </c:pt>
                <c:pt idx="2">
                  <c:v>16          </c:v>
                </c:pt>
                <c:pt idx="3">
                  <c:v>24          </c:v>
                </c:pt>
                <c:pt idx="4">
                  <c:v>32          </c:v>
                </c:pt>
                <c:pt idx="5">
                  <c:v>40          </c:v>
                </c:pt>
                <c:pt idx="6">
                  <c:v>48          </c:v>
                </c:pt>
                <c:pt idx="7">
                  <c:v>56          </c:v>
                </c:pt>
                <c:pt idx="8">
                  <c:v>64          </c:v>
                </c:pt>
              </c:strCache>
            </c:strRef>
          </c:cat>
          <c:val>
            <c:numRef>
              <c:f>[0]!damage_hist_data</c:f>
              <c:numCache>
                <c:formatCode>General</c:formatCode>
                <c:ptCount val="9"/>
                <c:pt idx="0">
                  <c:v>0.77300000000000002</c:v>
                </c:pt>
                <c:pt idx="1">
                  <c:v>0.121</c:v>
                </c:pt>
                <c:pt idx="2">
                  <c:v>4.4999999999999998E-2</c:v>
                </c:pt>
                <c:pt idx="3">
                  <c:v>2.5999999999999999E-2</c:v>
                </c:pt>
                <c:pt idx="4">
                  <c:v>0</c:v>
                </c:pt>
                <c:pt idx="5">
                  <c:v>0</c:v>
                </c:pt>
                <c:pt idx="6">
                  <c:v>3.2000000000000001E-2</c:v>
                </c:pt>
                <c:pt idx="7">
                  <c:v>0</c:v>
                </c:pt>
                <c:pt idx="8">
                  <c:v>0</c:v>
                </c:pt>
              </c:numCache>
            </c:numRef>
          </c:val>
        </c:ser>
        <c:dLbls>
          <c:showLegendKey val="0"/>
          <c:showVal val="0"/>
          <c:showCatName val="0"/>
          <c:showSerName val="0"/>
          <c:showPercent val="0"/>
          <c:showBubbleSize val="0"/>
        </c:dLbls>
        <c:gapWidth val="15"/>
        <c:axId val="193854848"/>
        <c:axId val="206505472"/>
      </c:barChart>
      <c:catAx>
        <c:axId val="193854848"/>
        <c:scaling>
          <c:orientation val="minMax"/>
        </c:scaling>
        <c:delete val="0"/>
        <c:axPos val="b"/>
        <c:title>
          <c:tx>
            <c:strRef>
              <c:f>'SIPmath Chart Data'!$C$8</c:f>
              <c:strCache>
                <c:ptCount val="1"/>
              </c:strCache>
            </c:strRef>
          </c:tx>
          <c:layout/>
          <c:overlay val="0"/>
        </c:title>
        <c:numFmt formatCode="&quot;$&quot;#,##0" sourceLinked="0"/>
        <c:majorTickMark val="out"/>
        <c:minorTickMark val="none"/>
        <c:tickLblPos val="nextTo"/>
        <c:txPr>
          <a:bodyPr/>
          <a:lstStyle/>
          <a:p>
            <a:pPr>
              <a:defRPr sz="800"/>
            </a:pPr>
            <a:endParaRPr lang="en-US"/>
          </a:p>
        </c:txPr>
        <c:crossAx val="206505472"/>
        <c:crosses val="autoZero"/>
        <c:auto val="1"/>
        <c:lblAlgn val="ctr"/>
        <c:lblOffset val="100"/>
        <c:noMultiLvlLbl val="0"/>
      </c:catAx>
      <c:valAx>
        <c:axId val="206505472"/>
        <c:scaling>
          <c:orientation val="minMax"/>
          <c:min val="0"/>
        </c:scaling>
        <c:delete val="0"/>
        <c:axPos val="l"/>
        <c:majorGridlines>
          <c:spPr>
            <a:ln>
              <a:noFill/>
            </a:ln>
          </c:spPr>
        </c:majorGridlines>
        <c:numFmt formatCode="0%" sourceLinked="0"/>
        <c:majorTickMark val="out"/>
        <c:minorTickMark val="none"/>
        <c:tickLblPos val="nextTo"/>
        <c:txPr>
          <a:bodyPr/>
          <a:lstStyle/>
          <a:p>
            <a:pPr>
              <a:defRPr sz="800"/>
            </a:pPr>
            <a:endParaRPr lang="en-US"/>
          </a:p>
        </c:txPr>
        <c:crossAx val="193854848"/>
        <c:crosses val="autoZero"/>
        <c:crossBetween val="between"/>
      </c:valAx>
      <c:spPr>
        <a:noFill/>
        <a:ln>
          <a:noFill/>
        </a:ln>
      </c:spPr>
    </c:plotArea>
    <c:plotVisOnly val="1"/>
    <c:dispBlanksAs val="gap"/>
    <c:showDLblsOverMax val="0"/>
  </c:chart>
  <c:spPr>
    <a:no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png"/><Relationship Id="rId1" Type="http://schemas.openxmlformats.org/officeDocument/2006/relationships/hyperlink" Target="http://probabilitymanagement.org" TargetMode="Externa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image" Target="../media/image2.png"/><Relationship Id="rId5" Type="http://schemas.openxmlformats.org/officeDocument/2006/relationships/hyperlink" Target="http://probabilitymanagement.org" TargetMode="Externa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14</xdr:col>
      <xdr:colOff>228600</xdr:colOff>
      <xdr:row>68</xdr:row>
      <xdr:rowOff>142875</xdr:rowOff>
    </xdr:from>
    <xdr:to>
      <xdr:col>15</xdr:col>
      <xdr:colOff>0</xdr:colOff>
      <xdr:row>70</xdr:row>
      <xdr:rowOff>38100</xdr:rowOff>
    </xdr:to>
    <xdr:sp macro="" textlink="">
      <xdr:nvSpPr>
        <xdr:cNvPr id="1047" name="Text Box 5"/>
        <xdr:cNvSpPr txBox="1">
          <a:spLocks noChangeArrowheads="1"/>
        </xdr:cNvSpPr>
      </xdr:nvSpPr>
      <xdr:spPr bwMode="auto">
        <a:xfrm>
          <a:off x="8820150" y="11153775"/>
          <a:ext cx="3810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209550</xdr:colOff>
      <xdr:row>98</xdr:row>
      <xdr:rowOff>142875</xdr:rowOff>
    </xdr:from>
    <xdr:to>
      <xdr:col>25</xdr:col>
      <xdr:colOff>104775</xdr:colOff>
      <xdr:row>112</xdr:row>
      <xdr:rowOff>123825</xdr:rowOff>
    </xdr:to>
    <xdr:graphicFrame macro="">
      <xdr:nvGraphicFramePr>
        <xdr:cNvPr id="1048"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133349</xdr:rowOff>
    </xdr:from>
    <xdr:to>
      <xdr:col>6</xdr:col>
      <xdr:colOff>180975</xdr:colOff>
      <xdr:row>6</xdr:row>
      <xdr:rowOff>47624</xdr:rowOff>
    </xdr:to>
    <xdr:sp macro="" textlink="">
      <xdr:nvSpPr>
        <xdr:cNvPr id="2" name="TextBox 1"/>
        <xdr:cNvSpPr txBox="1"/>
      </xdr:nvSpPr>
      <xdr:spPr>
        <a:xfrm>
          <a:off x="123825" y="133349"/>
          <a:ext cx="3714750" cy="8858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The Flaw of Averages Flooding</a:t>
          </a:r>
          <a:r>
            <a:rPr lang="en-US" sz="1400" b="1" baseline="0"/>
            <a:t> Example</a:t>
          </a:r>
        </a:p>
        <a:p>
          <a:pPr algn="ctr"/>
          <a:r>
            <a:rPr lang="en-US" sz="1400" b="1" baseline="0"/>
            <a:t>by Sam L. Savage</a:t>
          </a:r>
        </a:p>
        <a:p>
          <a:pPr algn="ctr"/>
          <a:r>
            <a:rPr lang="en-US" sz="1100" b="1" baseline="0"/>
            <a:t>A simulation created with the Free SIPmath™ Modeler Tools from ProbabilityManagement.org</a:t>
          </a:r>
          <a:endParaRPr lang="en-US" sz="1100" b="1"/>
        </a:p>
      </xdr:txBody>
    </xdr:sp>
    <xdr:clientData/>
  </xdr:twoCellAnchor>
  <xdr:twoCellAnchor>
    <xdr:from>
      <xdr:col>0</xdr:col>
      <xdr:colOff>114300</xdr:colOff>
      <xdr:row>6</xdr:row>
      <xdr:rowOff>152400</xdr:rowOff>
    </xdr:from>
    <xdr:to>
      <xdr:col>6</xdr:col>
      <xdr:colOff>171450</xdr:colOff>
      <xdr:row>32</xdr:row>
      <xdr:rowOff>28576</xdr:rowOff>
    </xdr:to>
    <xdr:sp macro="" textlink="">
      <xdr:nvSpPr>
        <xdr:cNvPr id="3" name="TextBox 2"/>
        <xdr:cNvSpPr txBox="1"/>
      </xdr:nvSpPr>
      <xdr:spPr>
        <a:xfrm>
          <a:off x="114300" y="1123950"/>
          <a:ext cx="3714750" cy="40862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b="0"/>
            <a:t>The Flaw of Averages states that plans based on </a:t>
          </a:r>
          <a:r>
            <a:rPr lang="en-US" sz="1100" b="1"/>
            <a:t>average</a:t>
          </a:r>
          <a:r>
            <a:rPr lang="en-US" sz="1100" b="0"/>
            <a:t> assumptions</a:t>
          </a:r>
          <a:r>
            <a:rPr lang="en-US" sz="1100" b="0" baseline="0"/>
            <a:t> are </a:t>
          </a:r>
          <a:r>
            <a:rPr lang="en-US" sz="1100" b="1" baseline="0"/>
            <a:t>wrong on average</a:t>
          </a:r>
          <a:r>
            <a:rPr lang="en-US" sz="1100" b="0" baseline="0"/>
            <a:t>. Nowhere is this more important than in planning for disasters such as floods or climate change, where both the stakes and uncertainties are high.</a:t>
          </a:r>
        </a:p>
        <a:p>
          <a:pPr algn="l"/>
          <a:endParaRPr lang="en-US" sz="1100" baseline="0"/>
        </a:p>
        <a:p>
          <a:pPr algn="l"/>
          <a:r>
            <a:rPr lang="en-US" sz="1100" baseline="0"/>
            <a:t>This is an active SIPmath simulation of the example in Figures 1.5 and 37.3 of Dr. Savage's book, </a:t>
          </a:r>
          <a:r>
            <a:rPr lang="en-US" sz="1100" b="1" baseline="0"/>
            <a:t>The Flaw of Averages: Why we Underestimate Risk in the Face of Uncertainty. </a:t>
          </a:r>
          <a:r>
            <a:rPr lang="en-US" sz="1100" b="0" baseline="0"/>
            <a:t>It demonstrates that the average damage from flooding is greater than the damage associated with the average crest.</a:t>
          </a:r>
        </a:p>
        <a:p>
          <a:pPr algn="l"/>
          <a:endParaRPr lang="en-US" sz="1100" b="0" baseline="0"/>
        </a:p>
        <a:p>
          <a:pPr algn="l"/>
          <a:r>
            <a:rPr lang="en-US" sz="1100" b="0"/>
            <a:t>The</a:t>
          </a:r>
          <a:r>
            <a:rPr lang="en-US" sz="1100" b="0" baseline="0"/>
            <a:t> user may adjust assumptions concerning the severity of the flooding, the potential damage by flood level, and the degree of mitigation in terms of the height of the dikes.  With each keystroke, 1,000 simulation trials are run using Excel's Data Table, whereupon distributions of outcomes and summary statistics are displayed.</a:t>
          </a:r>
        </a:p>
        <a:p>
          <a:pPr algn="l"/>
          <a:endParaRPr lang="en-US" sz="1100" b="0" baseline="0"/>
        </a:p>
        <a:p>
          <a:pPr algn="l"/>
          <a:r>
            <a:rPr lang="en-US" sz="1100" b="0" baseline="0"/>
            <a:t>The model was created using the free tools available from 501(c)(3) non-profit ProbabilityManagement.org, which is re-thinking uncertainty, in terms of communication, calculation, and calibration.</a:t>
          </a:r>
        </a:p>
        <a:p>
          <a:pPr algn="l"/>
          <a:endParaRPr lang="en-US" sz="1100" b="0" baseline="0"/>
        </a:p>
        <a:p>
          <a:pPr algn="l"/>
          <a:endParaRPr lang="en-US" sz="1100" b="0" baseline="0"/>
        </a:p>
      </xdr:txBody>
    </xdr:sp>
    <xdr:clientData/>
  </xdr:twoCellAnchor>
  <xdr:twoCellAnchor editAs="oneCell">
    <xdr:from>
      <xdr:col>6</xdr:col>
      <xdr:colOff>457200</xdr:colOff>
      <xdr:row>30</xdr:row>
      <xdr:rowOff>0</xdr:rowOff>
    </xdr:from>
    <xdr:to>
      <xdr:col>9</xdr:col>
      <xdr:colOff>176545</xdr:colOff>
      <xdr:row>33</xdr:row>
      <xdr:rowOff>37059</xdr:rowOff>
    </xdr:to>
    <xdr:pic>
      <xdr:nvPicPr>
        <xdr:cNvPr id="4" name="PM Logo">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4114800" y="4857750"/>
          <a:ext cx="1548145" cy="522834"/>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6</xdr:col>
      <xdr:colOff>400539</xdr:colOff>
      <xdr:row>3</xdr:row>
      <xdr:rowOff>66674</xdr:rowOff>
    </xdr:from>
    <xdr:to>
      <xdr:col>23</xdr:col>
      <xdr:colOff>209551</xdr:colOff>
      <xdr:row>28</xdr:row>
      <xdr:rowOff>66674</xdr:rowOff>
    </xdr:to>
    <xdr:pic>
      <xdr:nvPicPr>
        <xdr:cNvPr id="8" name="Picture 7"/>
        <xdr:cNvPicPr>
          <a:picLocks noChangeAspect="1" noChangeArrowheads="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3210"/>
        <a:stretch/>
      </xdr:blipFill>
      <xdr:spPr bwMode="auto">
        <a:xfrm>
          <a:off x="4058139" y="552449"/>
          <a:ext cx="10172212" cy="404812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390525</xdr:colOff>
      <xdr:row>2</xdr:row>
      <xdr:rowOff>104775</xdr:rowOff>
    </xdr:from>
    <xdr:to>
      <xdr:col>12</xdr:col>
      <xdr:colOff>352425</xdr:colOff>
      <xdr:row>5</xdr:row>
      <xdr:rowOff>114300</xdr:rowOff>
    </xdr:to>
    <xdr:cxnSp macro="">
      <xdr:nvCxnSpPr>
        <xdr:cNvPr id="11" name="Straight Arrow Connector 10"/>
        <xdr:cNvCxnSpPr/>
      </xdr:nvCxnSpPr>
      <xdr:spPr bwMode="auto">
        <a:xfrm>
          <a:off x="7096125" y="428625"/>
          <a:ext cx="571500" cy="495300"/>
        </a:xfrm>
        <a:prstGeom prst="straightConnector1">
          <a:avLst/>
        </a:prstGeom>
        <a:solidFill>
          <a:srgbClr val="FFFFFF"/>
        </a:solidFill>
        <a:ln w="28575" cap="flat" cmpd="sng" algn="ctr">
          <a:solidFill>
            <a:srgbClr val="000000"/>
          </a:solidFill>
          <a:prstDash val="solid"/>
          <a:round/>
          <a:headEnd type="none" w="med" len="med"/>
          <a:tailEnd type="arrow"/>
        </a:ln>
        <a:effectLst/>
      </xdr:spPr>
    </xdr:cxnSp>
    <xdr:clientData/>
  </xdr:twoCellAnchor>
  <xdr:twoCellAnchor>
    <xdr:from>
      <xdr:col>9</xdr:col>
      <xdr:colOff>247650</xdr:colOff>
      <xdr:row>2</xdr:row>
      <xdr:rowOff>76200</xdr:rowOff>
    </xdr:from>
    <xdr:to>
      <xdr:col>11</xdr:col>
      <xdr:colOff>228600</xdr:colOff>
      <xdr:row>7</xdr:row>
      <xdr:rowOff>152400</xdr:rowOff>
    </xdr:to>
    <xdr:cxnSp macro="">
      <xdr:nvCxnSpPr>
        <xdr:cNvPr id="12" name="Straight Arrow Connector 11"/>
        <xdr:cNvCxnSpPr/>
      </xdr:nvCxnSpPr>
      <xdr:spPr bwMode="auto">
        <a:xfrm flipH="1">
          <a:off x="5734050" y="400050"/>
          <a:ext cx="1200150" cy="885825"/>
        </a:xfrm>
        <a:prstGeom prst="straightConnector1">
          <a:avLst/>
        </a:prstGeom>
        <a:solidFill>
          <a:srgbClr val="FFFFFF"/>
        </a:solidFill>
        <a:ln w="28575" cap="flat" cmpd="sng" algn="ctr">
          <a:solidFill>
            <a:srgbClr val="000000"/>
          </a:solidFill>
          <a:prstDash val="solid"/>
          <a:round/>
          <a:headEnd type="none" w="med" len="med"/>
          <a:tailEnd type="arrow"/>
        </a:ln>
        <a:effectLst/>
      </xdr:spPr>
    </xdr:cxnSp>
    <xdr:clientData/>
  </xdr:twoCellAnchor>
  <xdr:oneCellAnchor>
    <xdr:from>
      <xdr:col>5</xdr:col>
      <xdr:colOff>571500</xdr:colOff>
      <xdr:row>0</xdr:row>
      <xdr:rowOff>66675</xdr:rowOff>
    </xdr:from>
    <xdr:ext cx="1598323" cy="436786"/>
    <xdr:sp macro="" textlink="">
      <xdr:nvSpPr>
        <xdr:cNvPr id="5" name="TextBox 4"/>
        <xdr:cNvSpPr txBox="1"/>
      </xdr:nvSpPr>
      <xdr:spPr>
        <a:xfrm>
          <a:off x="3619500" y="66675"/>
          <a:ext cx="1598323"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i="1"/>
            <a:t>To explore the model, go</a:t>
          </a:r>
        </a:p>
        <a:p>
          <a:r>
            <a:rPr lang="en-US" sz="1100" i="1"/>
            <a:t>to the Dashboard sheet.</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8</xdr:col>
      <xdr:colOff>85725</xdr:colOff>
      <xdr:row>16</xdr:row>
      <xdr:rowOff>66675</xdr:rowOff>
    </xdr:from>
    <xdr:to>
      <xdr:col>23</xdr:col>
      <xdr:colOff>323850</xdr:colOff>
      <xdr:row>30</xdr:row>
      <xdr:rowOff>38100</xdr:rowOff>
    </xdr:to>
    <xdr:graphicFrame macro="">
      <xdr:nvGraphicFramePr>
        <xdr:cNvPr id="2120"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56454</xdr:colOff>
      <xdr:row>17</xdr:row>
      <xdr:rowOff>129886</xdr:rowOff>
    </xdr:from>
    <xdr:to>
      <xdr:col>17</xdr:col>
      <xdr:colOff>479168</xdr:colOff>
      <xdr:row>25</xdr:row>
      <xdr:rowOff>77931</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238126</xdr:colOff>
      <xdr:row>3</xdr:row>
      <xdr:rowOff>57150</xdr:rowOff>
    </xdr:from>
    <xdr:to>
      <xdr:col>18</xdr:col>
      <xdr:colOff>157597</xdr:colOff>
      <xdr:row>17</xdr:row>
      <xdr:rowOff>76199</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367137</xdr:colOff>
      <xdr:row>3</xdr:row>
      <xdr:rowOff>48864</xdr:rowOff>
    </xdr:from>
    <xdr:to>
      <xdr:col>22</xdr:col>
      <xdr:colOff>535665</xdr:colOff>
      <xdr:row>17</xdr:row>
      <xdr:rowOff>114300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267891</xdr:colOff>
      <xdr:row>19</xdr:row>
      <xdr:rowOff>111126</xdr:rowOff>
    </xdr:from>
    <xdr:to>
      <xdr:col>8</xdr:col>
      <xdr:colOff>589359</xdr:colOff>
      <xdr:row>24</xdr:row>
      <xdr:rowOff>107972</xdr:rowOff>
    </xdr:to>
    <xdr:grpSp>
      <xdr:nvGrpSpPr>
        <xdr:cNvPr id="16" name="Group 15"/>
        <xdr:cNvGrpSpPr/>
      </xdr:nvGrpSpPr>
      <xdr:grpSpPr>
        <a:xfrm>
          <a:off x="4268391" y="3201459"/>
          <a:ext cx="321468" cy="790596"/>
          <a:chOff x="873218" y="2718595"/>
          <a:chExt cx="1535906" cy="800518"/>
        </a:xfrm>
      </xdr:grpSpPr>
      <xdr:cxnSp macro="">
        <xdr:nvCxnSpPr>
          <xdr:cNvPr id="3" name="Straight Connector 2"/>
          <xdr:cNvCxnSpPr/>
        </xdr:nvCxnSpPr>
        <xdr:spPr bwMode="auto">
          <a:xfrm flipH="1">
            <a:off x="873218" y="2718595"/>
            <a:ext cx="1535906"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xnSp macro="">
        <xdr:nvCxnSpPr>
          <xdr:cNvPr id="9" name="Straight Connector 8"/>
          <xdr:cNvCxnSpPr/>
        </xdr:nvCxnSpPr>
        <xdr:spPr bwMode="auto">
          <a:xfrm flipH="1">
            <a:off x="873218" y="2986096"/>
            <a:ext cx="1535906"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xnSp macro="">
        <xdr:nvCxnSpPr>
          <xdr:cNvPr id="10" name="Straight Connector 9"/>
          <xdr:cNvCxnSpPr/>
        </xdr:nvCxnSpPr>
        <xdr:spPr bwMode="auto">
          <a:xfrm flipH="1">
            <a:off x="873218" y="3253596"/>
            <a:ext cx="1535906"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xnSp macro="">
        <xdr:nvCxnSpPr>
          <xdr:cNvPr id="12" name="Straight Connector 11"/>
          <xdr:cNvCxnSpPr/>
        </xdr:nvCxnSpPr>
        <xdr:spPr bwMode="auto">
          <a:xfrm flipH="1">
            <a:off x="873218" y="3519113"/>
            <a:ext cx="1535906"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grpSp>
    <xdr:clientData/>
  </xdr:twoCellAnchor>
  <xdr:twoCellAnchor>
    <xdr:from>
      <xdr:col>0</xdr:col>
      <xdr:colOff>190501</xdr:colOff>
      <xdr:row>3</xdr:row>
      <xdr:rowOff>57150</xdr:rowOff>
    </xdr:from>
    <xdr:to>
      <xdr:col>3</xdr:col>
      <xdr:colOff>485775</xdr:colOff>
      <xdr:row>25</xdr:row>
      <xdr:rowOff>123825</xdr:rowOff>
    </xdr:to>
    <xdr:sp macro="" textlink="">
      <xdr:nvSpPr>
        <xdr:cNvPr id="18" name="TextBox 17"/>
        <xdr:cNvSpPr txBox="1"/>
      </xdr:nvSpPr>
      <xdr:spPr>
        <a:xfrm>
          <a:off x="190501" y="219075"/>
          <a:ext cx="2114549" cy="36861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Active Flooding Model</a:t>
          </a:r>
        </a:p>
        <a:p>
          <a:pPr algn="ctr"/>
          <a:r>
            <a:rPr lang="en-US" sz="900" b="1"/>
            <a:t>1,000 trials/keystroke</a:t>
          </a:r>
        </a:p>
        <a:p>
          <a:pPr algn="l"/>
          <a:endParaRPr lang="en-US" sz="1100" b="1" baseline="0"/>
        </a:p>
        <a:p>
          <a:pPr algn="l"/>
          <a:r>
            <a:rPr lang="en-US" sz="1100" b="1" baseline="0"/>
            <a:t>Instructions</a:t>
          </a:r>
        </a:p>
        <a:p>
          <a:pPr algn="l"/>
          <a:r>
            <a:rPr lang="en-US" sz="1100" b="0" baseline="0"/>
            <a:t>All inputs  are in white boxes.</a:t>
          </a:r>
        </a:p>
        <a:p>
          <a:pPr algn="l"/>
          <a:r>
            <a:rPr lang="en-US" sz="1100" b="0" baseline="0"/>
            <a:t>1) View Simulated Results. Enter number for specific trial, or 0 for Average inputs.  </a:t>
          </a:r>
        </a:p>
        <a:p>
          <a:pPr algn="l"/>
          <a:endParaRPr lang="en-US" sz="1100" b="0" baseline="0"/>
        </a:p>
        <a:p>
          <a:pPr algn="l"/>
          <a:r>
            <a:rPr lang="en-US" sz="1100" b="0" baseline="0"/>
            <a:t>2) Experiment with Mitigation through the height of dikes.</a:t>
          </a:r>
        </a:p>
        <a:p>
          <a:pPr algn="l"/>
          <a:endParaRPr lang="en-US" sz="1100" b="0" baseline="0"/>
        </a:p>
        <a:p>
          <a:pPr algn="l"/>
          <a:r>
            <a:rPr lang="en-US" sz="1100" b="0" baseline="0"/>
            <a:t>3) Edit Damage table if desired.</a:t>
          </a:r>
        </a:p>
        <a:p>
          <a:pPr algn="l"/>
          <a:endParaRPr lang="en-US" sz="1100" b="0" baseline="0"/>
        </a:p>
        <a:p>
          <a:pPr algn="l"/>
          <a:r>
            <a:rPr lang="en-US" sz="1100" b="0" baseline="0"/>
            <a:t>4) View statistics for all 1,000 </a:t>
          </a:r>
        </a:p>
        <a:p>
          <a:pPr algn="l"/>
          <a:r>
            <a:rPr lang="en-US" sz="1100" b="0" baseline="0"/>
            <a:t>trials. Note that Average damage is greater than the damage associated with the average crest.</a:t>
          </a:r>
        </a:p>
        <a:p>
          <a:pPr algn="l"/>
          <a:endParaRPr lang="en-US" sz="1100" b="0" baseline="0"/>
        </a:p>
        <a:p>
          <a:pPr algn="l"/>
          <a:r>
            <a:rPr lang="en-US" sz="1100" b="0" baseline="0"/>
            <a:t>5) Edit Crest Assumptions if desired.</a:t>
          </a:r>
        </a:p>
      </xdr:txBody>
    </xdr:sp>
    <xdr:clientData/>
  </xdr:twoCellAnchor>
  <xdr:twoCellAnchor editAs="oneCell">
    <xdr:from>
      <xdr:col>0</xdr:col>
      <xdr:colOff>476250</xdr:colOff>
      <xdr:row>26</xdr:row>
      <xdr:rowOff>95250</xdr:rowOff>
    </xdr:from>
    <xdr:to>
      <xdr:col>3</xdr:col>
      <xdr:colOff>195739</xdr:colOff>
      <xdr:row>29</xdr:row>
      <xdr:rowOff>140102</xdr:rowOff>
    </xdr:to>
    <xdr:pic>
      <xdr:nvPicPr>
        <xdr:cNvPr id="24" name="PM Logo">
          <a:hlinkClick xmlns:r="http://schemas.openxmlformats.org/officeDocument/2006/relationships" r:id="rId5"/>
        </xdr:cNvPr>
        <xdr:cNvPicPr>
          <a:picLocks noChangeAspect="1"/>
        </xdr:cNvPicPr>
      </xdr:nvPicPr>
      <xdr:blipFill>
        <a:blip xmlns:r="http://schemas.openxmlformats.org/officeDocument/2006/relationships" r:embed="rId6"/>
        <a:stretch>
          <a:fillRect/>
        </a:stretch>
      </xdr:blipFill>
      <xdr:spPr>
        <a:xfrm>
          <a:off x="476250" y="4038600"/>
          <a:ext cx="1538764" cy="540152"/>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8</xdr:col>
      <xdr:colOff>267891</xdr:colOff>
      <xdr:row>26</xdr:row>
      <xdr:rowOff>53575</xdr:rowOff>
    </xdr:from>
    <xdr:to>
      <xdr:col>8</xdr:col>
      <xdr:colOff>589359</xdr:colOff>
      <xdr:row>26</xdr:row>
      <xdr:rowOff>53575</xdr:rowOff>
    </xdr:to>
    <xdr:cxnSp macro="">
      <xdr:nvCxnSpPr>
        <xdr:cNvPr id="27" name="Straight Connector 26"/>
        <xdr:cNvCxnSpPr/>
      </xdr:nvCxnSpPr>
      <xdr:spPr bwMode="auto">
        <a:xfrm flipH="1">
          <a:off x="4244579" y="3982638"/>
          <a:ext cx="321468"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8</xdr:col>
      <xdr:colOff>201820</xdr:colOff>
      <xdr:row>18</xdr:row>
      <xdr:rowOff>113109</xdr:rowOff>
    </xdr:from>
    <xdr:to>
      <xdr:col>9</xdr:col>
      <xdr:colOff>57152</xdr:colOff>
      <xdr:row>26</xdr:row>
      <xdr:rowOff>73810</xdr:rowOff>
    </xdr:to>
    <xdr:grpSp>
      <xdr:nvGrpSpPr>
        <xdr:cNvPr id="2" name="Group 1"/>
        <xdr:cNvGrpSpPr/>
      </xdr:nvGrpSpPr>
      <xdr:grpSpPr>
        <a:xfrm>
          <a:off x="4202320" y="3044692"/>
          <a:ext cx="469165" cy="1230701"/>
          <a:chOff x="4178508" y="2756297"/>
          <a:chExt cx="462550" cy="1246576"/>
        </a:xfrm>
      </xdr:grpSpPr>
      <xdr:sp macro="" textlink="">
        <xdr:nvSpPr>
          <xdr:cNvPr id="17" name="TextBox 16"/>
          <xdr:cNvSpPr txBox="1"/>
        </xdr:nvSpPr>
        <xdr:spPr>
          <a:xfrm>
            <a:off x="4178508" y="2756297"/>
            <a:ext cx="458977" cy="172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00"/>
              <a:t>5 m</a:t>
            </a:r>
          </a:p>
        </xdr:txBody>
      </xdr:sp>
      <xdr:sp macro="" textlink="">
        <xdr:nvSpPr>
          <xdr:cNvPr id="19" name="TextBox 18"/>
          <xdr:cNvSpPr txBox="1"/>
        </xdr:nvSpPr>
        <xdr:spPr>
          <a:xfrm>
            <a:off x="4178508" y="3033709"/>
            <a:ext cx="458977" cy="172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00"/>
              <a:t>4 m</a:t>
            </a:r>
          </a:p>
        </xdr:txBody>
      </xdr:sp>
      <xdr:sp macro="" textlink="">
        <xdr:nvSpPr>
          <xdr:cNvPr id="20" name="TextBox 19"/>
          <xdr:cNvSpPr txBox="1"/>
        </xdr:nvSpPr>
        <xdr:spPr>
          <a:xfrm>
            <a:off x="4178508" y="3305169"/>
            <a:ext cx="458977" cy="172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00"/>
              <a:t>3 m</a:t>
            </a:r>
          </a:p>
        </xdr:txBody>
      </xdr:sp>
      <xdr:sp macro="" textlink="">
        <xdr:nvSpPr>
          <xdr:cNvPr id="21" name="TextBox 20"/>
          <xdr:cNvSpPr txBox="1"/>
        </xdr:nvSpPr>
        <xdr:spPr>
          <a:xfrm>
            <a:off x="4178508" y="3570676"/>
            <a:ext cx="458977" cy="172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00"/>
              <a:t>2 m</a:t>
            </a:r>
          </a:p>
        </xdr:txBody>
      </xdr:sp>
      <xdr:sp macro="" textlink="">
        <xdr:nvSpPr>
          <xdr:cNvPr id="30" name="TextBox 29"/>
          <xdr:cNvSpPr txBox="1"/>
        </xdr:nvSpPr>
        <xdr:spPr>
          <a:xfrm>
            <a:off x="4182081" y="3830231"/>
            <a:ext cx="458977" cy="172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00"/>
              <a:t>1 m</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3</xdr:col>
      <xdr:colOff>319564</xdr:colOff>
      <xdr:row>0</xdr:row>
      <xdr:rowOff>540152</xdr:rowOff>
    </xdr:to>
    <xdr:pic>
      <xdr:nvPicPr>
        <xdr:cNvPr id="2" name="PM Logo"/>
        <xdr:cNvPicPr>
          <a:picLocks noChangeAspect="1"/>
        </xdr:cNvPicPr>
      </xdr:nvPicPr>
      <xdr:blipFill>
        <a:blip xmlns:r="http://schemas.openxmlformats.org/officeDocument/2006/relationships" r:embed="rId1"/>
        <a:stretch>
          <a:fillRect/>
        </a:stretch>
      </xdr:blipFill>
      <xdr:spPr>
        <a:xfrm>
          <a:off x="609600" y="0"/>
          <a:ext cx="1538764" cy="5401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probabilitymanagement.org/"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W212"/>
  <sheetViews>
    <sheetView workbookViewId="0">
      <selection activeCell="I29" sqref="I29:J33"/>
    </sheetView>
  </sheetViews>
  <sheetFormatPr defaultRowHeight="12.75" x14ac:dyDescent="0.2"/>
  <cols>
    <col min="3" max="4" width="12.42578125" bestFit="1" customWidth="1"/>
    <col min="8" max="8" width="12.5703125" bestFit="1" customWidth="1"/>
  </cols>
  <sheetData>
    <row r="1" spans="1:23" x14ac:dyDescent="0.2">
      <c r="A1">
        <v>94</v>
      </c>
      <c r="B1">
        <v>5.4694097991188979</v>
      </c>
      <c r="C1">
        <f t="shared" ref="C1:C32" si="0">IF($H$1&gt;Dike,MAX(($H$1-B1)+D1,0),0)</f>
        <v>0</v>
      </c>
      <c r="D1">
        <f t="shared" ref="D1:D64" si="1">$H$95*SIN($I$95*A1)</f>
        <v>1.8158568268662949E-2</v>
      </c>
      <c r="E1">
        <f>IF(C1&gt;0,A1,0)</f>
        <v>0</v>
      </c>
      <c r="F1">
        <f t="shared" ref="F1:F8" si="2">$J$16</f>
        <v>75</v>
      </c>
      <c r="G1">
        <f>IF(C1&gt;0,F1,0)</f>
        <v>0</v>
      </c>
      <c r="H1">
        <f>M1</f>
        <v>2.4</v>
      </c>
      <c r="J1">
        <v>0.5</v>
      </c>
      <c r="K1">
        <v>0.1</v>
      </c>
      <c r="M1">
        <f>MAX(0,J5*L5+I5)</f>
        <v>2.4</v>
      </c>
      <c r="N1" s="10" t="s">
        <v>19</v>
      </c>
    </row>
    <row r="2" spans="1:23" x14ac:dyDescent="0.2">
      <c r="A2">
        <v>93</v>
      </c>
      <c r="B2">
        <v>5.4127244354580242</v>
      </c>
      <c r="C2">
        <f t="shared" si="0"/>
        <v>0</v>
      </c>
      <c r="D2">
        <f t="shared" si="1"/>
        <v>4.7753905542919688E-2</v>
      </c>
      <c r="E2">
        <f t="shared" ref="E2:E51" si="3">IF(C2&gt;0,A2,0)</f>
        <v>0</v>
      </c>
      <c r="F2">
        <f t="shared" si="2"/>
        <v>75</v>
      </c>
      <c r="G2">
        <f t="shared" ref="G2:G65" si="4">IF(C2&gt;0,F2,0)</f>
        <v>0</v>
      </c>
      <c r="H2">
        <f>MAX(G1:G205)</f>
        <v>0</v>
      </c>
      <c r="I2" s="10" t="s">
        <v>22</v>
      </c>
    </row>
    <row r="3" spans="1:23" x14ac:dyDescent="0.2">
      <c r="A3">
        <v>92</v>
      </c>
      <c r="B3">
        <v>5.3562679440228473</v>
      </c>
      <c r="C3">
        <f t="shared" si="0"/>
        <v>0</v>
      </c>
      <c r="D3">
        <f t="shared" si="1"/>
        <v>-1.140261297504306E-2</v>
      </c>
      <c r="E3">
        <f t="shared" si="3"/>
        <v>0</v>
      </c>
      <c r="F3">
        <f t="shared" si="2"/>
        <v>75</v>
      </c>
      <c r="G3">
        <f t="shared" si="4"/>
        <v>0</v>
      </c>
    </row>
    <row r="4" spans="1:23" x14ac:dyDescent="0.2">
      <c r="A4">
        <v>91</v>
      </c>
      <c r="B4">
        <v>5.3001433425464555</v>
      </c>
      <c r="C4">
        <f t="shared" si="0"/>
        <v>0</v>
      </c>
      <c r="D4">
        <f t="shared" si="1"/>
        <v>-4.9367083410028462E-2</v>
      </c>
      <c r="E4">
        <f t="shared" si="3"/>
        <v>0</v>
      </c>
      <c r="F4">
        <f t="shared" si="2"/>
        <v>75</v>
      </c>
      <c r="G4">
        <f t="shared" si="4"/>
        <v>0</v>
      </c>
      <c r="I4" t="s">
        <v>0</v>
      </c>
      <c r="J4" t="s">
        <v>1</v>
      </c>
    </row>
    <row r="5" spans="1:23" x14ac:dyDescent="0.2">
      <c r="A5">
        <v>90</v>
      </c>
      <c r="B5">
        <v>5.2444519131849896</v>
      </c>
      <c r="C5">
        <f t="shared" si="0"/>
        <v>0</v>
      </c>
      <c r="D5">
        <f t="shared" si="1"/>
        <v>4.4184343052000715E-3</v>
      </c>
      <c r="E5">
        <f t="shared" si="3"/>
        <v>0</v>
      </c>
      <c r="F5">
        <f t="shared" si="2"/>
        <v>75</v>
      </c>
      <c r="G5">
        <f t="shared" si="4"/>
        <v>0</v>
      </c>
      <c r="I5">
        <f>Dashboard!L13</f>
        <v>2.4</v>
      </c>
      <c r="J5" s="2">
        <f>Dashboard!L16/2</f>
        <v>1</v>
      </c>
      <c r="L5">
        <f>INDEX( [0]!SNormal01, PM_Index )</f>
        <v>7.9561357502200276E-17</v>
      </c>
    </row>
    <row r="6" spans="1:23" x14ac:dyDescent="0.2">
      <c r="A6">
        <v>89</v>
      </c>
      <c r="B6">
        <v>5.1892928287758204</v>
      </c>
      <c r="C6">
        <f t="shared" si="0"/>
        <v>0</v>
      </c>
      <c r="D6">
        <f t="shared" si="1"/>
        <v>4.9992178767033331E-2</v>
      </c>
      <c r="E6">
        <f t="shared" si="3"/>
        <v>0</v>
      </c>
      <c r="F6">
        <f t="shared" si="2"/>
        <v>75</v>
      </c>
      <c r="G6">
        <f t="shared" si="4"/>
        <v>0</v>
      </c>
    </row>
    <row r="7" spans="1:23" x14ac:dyDescent="0.2">
      <c r="A7">
        <v>88</v>
      </c>
      <c r="B7">
        <v>5.1347627864137788</v>
      </c>
      <c r="C7">
        <f t="shared" si="0"/>
        <v>0</v>
      </c>
      <c r="D7">
        <f t="shared" si="1"/>
        <v>2.6541793573029125E-3</v>
      </c>
      <c r="E7">
        <f t="shared" si="3"/>
        <v>0</v>
      </c>
      <c r="F7">
        <f t="shared" si="2"/>
        <v>75</v>
      </c>
      <c r="G7">
        <f t="shared" si="4"/>
        <v>0</v>
      </c>
    </row>
    <row r="8" spans="1:23" x14ac:dyDescent="0.2">
      <c r="A8">
        <v>87</v>
      </c>
      <c r="B8">
        <v>5.0809556496525534</v>
      </c>
      <c r="C8">
        <f t="shared" si="0"/>
        <v>0</v>
      </c>
      <c r="D8">
        <f t="shared" si="1"/>
        <v>-4.961668032611375E-2</v>
      </c>
      <c r="E8">
        <f t="shared" si="3"/>
        <v>0</v>
      </c>
      <c r="F8">
        <f t="shared" si="2"/>
        <v>75</v>
      </c>
      <c r="G8">
        <f t="shared" si="4"/>
        <v>0</v>
      </c>
      <c r="I8" t="e">
        <f>Dashboard!#REF!</f>
        <v>#REF!</v>
      </c>
      <c r="M8" s="51">
        <f>IF(Dashboard!F6=0,1001,Dashboard!F6)</f>
        <v>1001</v>
      </c>
      <c r="N8" s="52"/>
      <c r="O8" s="52"/>
      <c r="P8" s="52"/>
      <c r="Q8" s="52"/>
      <c r="R8" s="52"/>
      <c r="S8" s="52"/>
      <c r="T8" s="52"/>
      <c r="U8" s="52"/>
      <c r="V8" s="52"/>
      <c r="W8" s="53"/>
    </row>
    <row r="9" spans="1:23" x14ac:dyDescent="0.2">
      <c r="A9">
        <v>86</v>
      </c>
      <c r="B9">
        <v>5.0279621006066506</v>
      </c>
      <c r="C9">
        <f t="shared" si="0"/>
        <v>0</v>
      </c>
      <c r="D9">
        <f t="shared" si="1"/>
        <v>-9.6736696019234236E-3</v>
      </c>
      <c r="E9">
        <f t="shared" si="3"/>
        <v>0</v>
      </c>
      <c r="F9">
        <f t="shared" ref="F9:F26" si="5">$J$17</f>
        <v>50</v>
      </c>
      <c r="G9">
        <f t="shared" si="4"/>
        <v>0</v>
      </c>
      <c r="M9" s="54"/>
      <c r="N9" s="55"/>
      <c r="O9" s="55"/>
      <c r="P9" s="55"/>
      <c r="Q9" s="55"/>
      <c r="R9" s="55"/>
      <c r="S9" s="55"/>
      <c r="T9" s="55"/>
      <c r="U9" s="55"/>
      <c r="V9" s="55"/>
      <c r="W9" s="56"/>
    </row>
    <row r="10" spans="1:23" x14ac:dyDescent="0.2">
      <c r="A10">
        <v>85</v>
      </c>
      <c r="B10">
        <v>4.9758693031930203</v>
      </c>
      <c r="C10">
        <f t="shared" si="0"/>
        <v>0</v>
      </c>
      <c r="D10">
        <f t="shared" si="1"/>
        <v>4.8248103691117782E-2</v>
      </c>
      <c r="E10">
        <f t="shared" si="3"/>
        <v>0</v>
      </c>
      <c r="F10">
        <f t="shared" si="5"/>
        <v>50</v>
      </c>
      <c r="G10">
        <f t="shared" si="4"/>
        <v>0</v>
      </c>
      <c r="M10" s="54">
        <v>0.2</v>
      </c>
      <c r="N10" s="55">
        <v>0.2</v>
      </c>
      <c r="O10" s="55"/>
      <c r="P10" s="55">
        <v>1.33</v>
      </c>
      <c r="Q10" s="55">
        <v>0</v>
      </c>
      <c r="R10" s="55"/>
      <c r="S10" s="57" t="s">
        <v>2</v>
      </c>
      <c r="T10" s="57"/>
      <c r="U10" s="57"/>
      <c r="V10" s="57"/>
      <c r="W10" s="58">
        <f>Crest</f>
        <v>2.4</v>
      </c>
    </row>
    <row r="11" spans="1:23" x14ac:dyDescent="0.2">
      <c r="A11">
        <v>84</v>
      </c>
      <c r="B11">
        <v>4.924760578710579</v>
      </c>
      <c r="C11">
        <f t="shared" si="0"/>
        <v>0</v>
      </c>
      <c r="D11">
        <f t="shared" si="1"/>
        <v>1.6499541283689103E-2</v>
      </c>
      <c r="E11">
        <f t="shared" si="3"/>
        <v>0</v>
      </c>
      <c r="F11">
        <f t="shared" si="5"/>
        <v>50</v>
      </c>
      <c r="G11">
        <f t="shared" si="4"/>
        <v>0</v>
      </c>
      <c r="M11" s="59">
        <v>0</v>
      </c>
      <c r="N11" s="60">
        <f>2*Dike-4</f>
        <v>1</v>
      </c>
      <c r="O11" s="60"/>
      <c r="P11" s="60">
        <v>1.33</v>
      </c>
      <c r="Q11" s="60">
        <f>N11</f>
        <v>1</v>
      </c>
      <c r="R11" s="60"/>
      <c r="S11" s="61" t="s">
        <v>3</v>
      </c>
      <c r="T11" s="61"/>
      <c r="U11" s="61"/>
      <c r="V11" s="61"/>
      <c r="W11" s="62">
        <f>(MAX(Right)+MAX(Left))*10</f>
        <v>90</v>
      </c>
    </row>
    <row r="12" spans="1:23" x14ac:dyDescent="0.2">
      <c r="A12">
        <v>83</v>
      </c>
      <c r="B12">
        <v>4.8747150949107061</v>
      </c>
      <c r="C12">
        <f t="shared" si="0"/>
        <v>0</v>
      </c>
      <c r="D12">
        <f t="shared" si="1"/>
        <v>-4.591384093269997E-2</v>
      </c>
      <c r="E12">
        <f t="shared" si="3"/>
        <v>0</v>
      </c>
      <c r="F12">
        <f t="shared" si="5"/>
        <v>50</v>
      </c>
      <c r="G12">
        <f t="shared" si="4"/>
        <v>0</v>
      </c>
    </row>
    <row r="13" spans="1:23" x14ac:dyDescent="0.2">
      <c r="A13">
        <v>82</v>
      </c>
      <c r="B13">
        <v>4.8258075696623672</v>
      </c>
      <c r="C13">
        <f t="shared" si="0"/>
        <v>0</v>
      </c>
      <c r="D13">
        <f t="shared" si="1"/>
        <v>-2.2995174534479565E-2</v>
      </c>
      <c r="E13">
        <f t="shared" si="3"/>
        <v>0</v>
      </c>
      <c r="F13">
        <f t="shared" si="5"/>
        <v>50</v>
      </c>
      <c r="G13">
        <f t="shared" si="4"/>
        <v>0</v>
      </c>
      <c r="J13">
        <v>2.8149367193825765</v>
      </c>
    </row>
    <row r="14" spans="1:23" x14ac:dyDescent="0.2">
      <c r="A14">
        <v>81</v>
      </c>
      <c r="B14">
        <v>4.778107990262062</v>
      </c>
      <c r="C14">
        <f t="shared" si="0"/>
        <v>0</v>
      </c>
      <c r="D14">
        <f t="shared" si="1"/>
        <v>4.2660612335840953E-2</v>
      </c>
      <c r="E14">
        <f t="shared" si="3"/>
        <v>0</v>
      </c>
      <c r="F14">
        <f t="shared" si="5"/>
        <v>50</v>
      </c>
      <c r="G14">
        <f t="shared" si="4"/>
        <v>0</v>
      </c>
    </row>
    <row r="15" spans="1:23" x14ac:dyDescent="0.2">
      <c r="A15">
        <v>80</v>
      </c>
      <c r="B15">
        <v>4.7316813493815495</v>
      </c>
      <c r="C15">
        <f t="shared" si="0"/>
        <v>0</v>
      </c>
      <c r="D15">
        <f t="shared" si="1"/>
        <v>2.9030559210615717E-2</v>
      </c>
      <c r="E15">
        <f t="shared" si="3"/>
        <v>0</v>
      </c>
      <c r="F15">
        <f t="shared" si="5"/>
        <v>50</v>
      </c>
      <c r="G15">
        <f t="shared" si="4"/>
        <v>0</v>
      </c>
    </row>
    <row r="16" spans="1:23" x14ac:dyDescent="0.2">
      <c r="A16">
        <v>79</v>
      </c>
      <c r="B16">
        <v>4.6865873985853543</v>
      </c>
      <c r="C16">
        <f t="shared" si="0"/>
        <v>0</v>
      </c>
      <c r="D16">
        <f t="shared" si="1"/>
        <v>-3.8553531293025925E-2</v>
      </c>
      <c r="E16">
        <f t="shared" si="3"/>
        <v>0</v>
      </c>
      <c r="F16">
        <f t="shared" si="5"/>
        <v>50</v>
      </c>
      <c r="G16">
        <f t="shared" si="4"/>
        <v>0</v>
      </c>
      <c r="I16">
        <f>Dashboard!F21</f>
        <v>5</v>
      </c>
      <c r="J16">
        <f>Dashboard!G21</f>
        <v>75</v>
      </c>
    </row>
    <row r="17" spans="1:10" x14ac:dyDescent="0.2">
      <c r="A17">
        <v>78</v>
      </c>
      <c r="B17">
        <v>4.6428804202856711</v>
      </c>
      <c r="C17">
        <f t="shared" si="0"/>
        <v>0</v>
      </c>
      <c r="D17">
        <f t="shared" si="1"/>
        <v>-3.4484897046769457E-2</v>
      </c>
      <c r="E17">
        <f t="shared" si="3"/>
        <v>0</v>
      </c>
      <c r="F17">
        <f t="shared" si="5"/>
        <v>50</v>
      </c>
      <c r="G17">
        <f t="shared" si="4"/>
        <v>0</v>
      </c>
      <c r="I17">
        <f>Dashboard!F22</f>
        <v>4.3</v>
      </c>
      <c r="J17">
        <f>Dashboard!G22</f>
        <v>50</v>
      </c>
    </row>
    <row r="18" spans="1:10" x14ac:dyDescent="0.2">
      <c r="A18">
        <v>77</v>
      </c>
      <c r="B18">
        <v>4.6006090189347733</v>
      </c>
      <c r="C18">
        <f t="shared" si="0"/>
        <v>0</v>
      </c>
      <c r="D18">
        <f t="shared" si="1"/>
        <v>3.3674801059251323E-2</v>
      </c>
      <c r="E18">
        <f t="shared" si="3"/>
        <v>0</v>
      </c>
      <c r="F18">
        <f t="shared" si="5"/>
        <v>50</v>
      </c>
      <c r="G18">
        <f t="shared" si="4"/>
        <v>0</v>
      </c>
      <c r="I18">
        <f>Dashboard!F23</f>
        <v>4</v>
      </c>
      <c r="J18">
        <f>Dashboard!G23</f>
        <v>30</v>
      </c>
    </row>
    <row r="19" spans="1:10" x14ac:dyDescent="0.2">
      <c r="A19">
        <v>76</v>
      </c>
      <c r="B19">
        <v>4.559815932184403</v>
      </c>
      <c r="C19">
        <f t="shared" si="0"/>
        <v>0</v>
      </c>
      <c r="D19">
        <f t="shared" si="1"/>
        <v>3.924901943406553E-2</v>
      </c>
      <c r="E19">
        <f t="shared" si="3"/>
        <v>0</v>
      </c>
      <c r="F19">
        <f t="shared" si="5"/>
        <v>50</v>
      </c>
      <c r="G19">
        <f t="shared" si="4"/>
        <v>0</v>
      </c>
      <c r="I19">
        <f>Dashboard!F24</f>
        <v>3.7</v>
      </c>
      <c r="J19">
        <f>Dashboard!G24</f>
        <v>20</v>
      </c>
    </row>
    <row r="20" spans="1:10" x14ac:dyDescent="0.2">
      <c r="A20">
        <v>75</v>
      </c>
      <c r="B20">
        <v>4.5205378626684309</v>
      </c>
      <c r="C20">
        <f t="shared" si="0"/>
        <v>0</v>
      </c>
      <c r="D20">
        <f t="shared" si="1"/>
        <v>-2.8122069453317151E-2</v>
      </c>
      <c r="E20">
        <f t="shared" si="3"/>
        <v>0</v>
      </c>
      <c r="F20">
        <f t="shared" si="5"/>
        <v>50</v>
      </c>
      <c r="G20">
        <f t="shared" si="4"/>
        <v>0</v>
      </c>
      <c r="I20">
        <f>Dashboard!F25</f>
        <v>3.2</v>
      </c>
      <c r="J20">
        <f>Dashboard!G25</f>
        <v>10</v>
      </c>
    </row>
    <row r="21" spans="1:10" x14ac:dyDescent="0.2">
      <c r="A21">
        <v>74</v>
      </c>
      <c r="B21">
        <v>4.4828053309892661</v>
      </c>
      <c r="C21">
        <f t="shared" si="0"/>
        <v>0</v>
      </c>
      <c r="D21">
        <f t="shared" si="1"/>
        <v>-4.3227572430530416E-2</v>
      </c>
      <c r="E21">
        <f t="shared" si="3"/>
        <v>0</v>
      </c>
      <c r="F21">
        <f t="shared" si="5"/>
        <v>50</v>
      </c>
      <c r="G21">
        <f t="shared" si="4"/>
        <v>0</v>
      </c>
      <c r="I21">
        <f>Dashboard!F26</f>
        <v>2.8</v>
      </c>
      <c r="J21">
        <f>Dashboard!G26</f>
        <v>5</v>
      </c>
    </row>
    <row r="22" spans="1:10" x14ac:dyDescent="0.2">
      <c r="A22">
        <v>73</v>
      </c>
      <c r="B22">
        <v>4.4466425504105525</v>
      </c>
      <c r="C22">
        <f t="shared" si="0"/>
        <v>0</v>
      </c>
      <c r="D22">
        <f t="shared" si="1"/>
        <v>2.2006474436069824E-2</v>
      </c>
      <c r="E22">
        <f t="shared" si="3"/>
        <v>0</v>
      </c>
      <c r="F22">
        <f t="shared" si="5"/>
        <v>50</v>
      </c>
      <c r="G22">
        <f t="shared" si="4"/>
        <v>0</v>
      </c>
      <c r="I22">
        <f>Dashboard!F27</f>
        <v>1.82</v>
      </c>
      <c r="J22">
        <f>Dashboard!G27</f>
        <v>1</v>
      </c>
    </row>
    <row r="23" spans="1:10" x14ac:dyDescent="0.2">
      <c r="A23">
        <v>72</v>
      </c>
      <c r="B23">
        <v>4.4120673236787953</v>
      </c>
      <c r="C23">
        <f t="shared" si="0"/>
        <v>0</v>
      </c>
      <c r="D23">
        <f t="shared" si="1"/>
        <v>4.6340925270889254E-2</v>
      </c>
      <c r="E23">
        <f t="shared" si="3"/>
        <v>0</v>
      </c>
      <c r="F23">
        <f t="shared" si="5"/>
        <v>50</v>
      </c>
      <c r="G23">
        <f t="shared" si="4"/>
        <v>0</v>
      </c>
    </row>
    <row r="24" spans="1:10" x14ac:dyDescent="0.2">
      <c r="A24">
        <v>71</v>
      </c>
      <c r="B24">
        <v>4.3790909623149803</v>
      </c>
      <c r="C24">
        <f t="shared" si="0"/>
        <v>0</v>
      </c>
      <c r="D24">
        <f t="shared" si="1"/>
        <v>-1.5450419683360138E-2</v>
      </c>
      <c r="E24">
        <f t="shared" si="3"/>
        <v>0</v>
      </c>
      <c r="F24">
        <f t="shared" si="5"/>
        <v>50</v>
      </c>
      <c r="G24">
        <f t="shared" si="4"/>
        <v>0</v>
      </c>
      <c r="I24">
        <f>Dashboard!F28</f>
        <v>0</v>
      </c>
      <c r="J24">
        <f>Dashboard!H28</f>
        <v>0</v>
      </c>
    </row>
    <row r="25" spans="1:10" x14ac:dyDescent="0.2">
      <c r="A25">
        <v>70</v>
      </c>
      <c r="B25">
        <v>4.347718228634279</v>
      </c>
      <c r="C25">
        <f t="shared" si="0"/>
        <v>0</v>
      </c>
      <c r="D25">
        <f t="shared" si="1"/>
        <v>-4.8526764176874237E-2</v>
      </c>
      <c r="E25">
        <f t="shared" si="3"/>
        <v>0</v>
      </c>
      <c r="F25">
        <f t="shared" si="5"/>
        <v>50</v>
      </c>
      <c r="G25">
        <f t="shared" si="4"/>
        <v>0</v>
      </c>
    </row>
    <row r="26" spans="1:10" x14ac:dyDescent="0.2">
      <c r="A26">
        <v>69</v>
      </c>
      <c r="B26">
        <v>4.3179473006678721</v>
      </c>
      <c r="C26">
        <f t="shared" si="0"/>
        <v>0</v>
      </c>
      <c r="D26">
        <f t="shared" si="1"/>
        <v>8.5851246756389072E-3</v>
      </c>
      <c r="E26">
        <f t="shared" si="3"/>
        <v>0</v>
      </c>
      <c r="F26">
        <f t="shared" si="5"/>
        <v>50</v>
      </c>
      <c r="G26">
        <f t="shared" si="4"/>
        <v>0</v>
      </c>
    </row>
    <row r="27" spans="1:10" x14ac:dyDescent="0.2">
      <c r="A27">
        <v>68</v>
      </c>
      <c r="B27">
        <v>4</v>
      </c>
      <c r="C27">
        <f t="shared" si="0"/>
        <v>0</v>
      </c>
      <c r="D27">
        <f t="shared" si="1"/>
        <v>4.9741339567920317E-2</v>
      </c>
      <c r="E27">
        <f t="shared" si="3"/>
        <v>0</v>
      </c>
      <c r="F27">
        <f t="shared" ref="F27:F42" si="6">$J$18</f>
        <v>30</v>
      </c>
      <c r="G27">
        <f t="shared" si="4"/>
        <v>0</v>
      </c>
      <c r="J27">
        <f>Dashboard!H30</f>
        <v>0</v>
      </c>
    </row>
    <row r="28" spans="1:10" x14ac:dyDescent="0.2">
      <c r="A28">
        <v>67</v>
      </c>
      <c r="B28">
        <v>4</v>
      </c>
      <c r="C28">
        <f t="shared" si="0"/>
        <v>0</v>
      </c>
      <c r="D28">
        <f t="shared" si="1"/>
        <v>-1.5479983391635673E-3</v>
      </c>
      <c r="E28">
        <f t="shared" si="3"/>
        <v>0</v>
      </c>
      <c r="F28">
        <f t="shared" si="6"/>
        <v>30</v>
      </c>
      <c r="G28">
        <f t="shared" si="4"/>
        <v>0</v>
      </c>
      <c r="I28">
        <f>Dashboard!F31</f>
        <v>0</v>
      </c>
      <c r="J28">
        <f>Dashboard!H31</f>
        <v>0</v>
      </c>
    </row>
    <row r="29" spans="1:10" x14ac:dyDescent="0.2">
      <c r="A29">
        <v>66</v>
      </c>
      <c r="B29">
        <v>4</v>
      </c>
      <c r="C29">
        <f t="shared" si="0"/>
        <v>0</v>
      </c>
      <c r="D29">
        <f t="shared" si="1"/>
        <v>-4.9960341709317686E-2</v>
      </c>
      <c r="E29">
        <f t="shared" si="3"/>
        <v>0</v>
      </c>
      <c r="F29">
        <f t="shared" si="6"/>
        <v>30</v>
      </c>
      <c r="G29">
        <f t="shared" si="4"/>
        <v>0</v>
      </c>
    </row>
    <row r="30" spans="1:10" x14ac:dyDescent="0.2">
      <c r="A30">
        <v>65</v>
      </c>
      <c r="B30">
        <v>4</v>
      </c>
      <c r="C30">
        <f t="shared" si="0"/>
        <v>0</v>
      </c>
      <c r="D30">
        <f t="shared" si="1"/>
        <v>-5.5201111945951415E-3</v>
      </c>
      <c r="E30">
        <f t="shared" si="3"/>
        <v>0</v>
      </c>
      <c r="F30">
        <f t="shared" si="6"/>
        <v>30</v>
      </c>
      <c r="G30">
        <f t="shared" si="4"/>
        <v>0</v>
      </c>
    </row>
    <row r="31" spans="1:10" x14ac:dyDescent="0.2">
      <c r="A31">
        <v>64</v>
      </c>
      <c r="B31">
        <v>4</v>
      </c>
      <c r="C31">
        <f t="shared" si="0"/>
        <v>0</v>
      </c>
      <c r="D31">
        <f t="shared" si="1"/>
        <v>4.9179387271717251E-2</v>
      </c>
      <c r="E31">
        <f t="shared" si="3"/>
        <v>0</v>
      </c>
      <c r="F31">
        <f t="shared" si="6"/>
        <v>30</v>
      </c>
      <c r="G31">
        <f t="shared" si="4"/>
        <v>0</v>
      </c>
    </row>
    <row r="32" spans="1:10" x14ac:dyDescent="0.2">
      <c r="A32">
        <v>63</v>
      </c>
      <c r="B32">
        <v>4</v>
      </c>
      <c r="C32">
        <f t="shared" si="0"/>
        <v>0</v>
      </c>
      <c r="D32">
        <f t="shared" si="1"/>
        <v>1.2477735665262189E-2</v>
      </c>
      <c r="E32">
        <f t="shared" si="3"/>
        <v>0</v>
      </c>
      <c r="F32">
        <f t="shared" si="6"/>
        <v>30</v>
      </c>
      <c r="G32">
        <f t="shared" si="4"/>
        <v>0</v>
      </c>
    </row>
    <row r="33" spans="1:7" x14ac:dyDescent="0.2">
      <c r="A33">
        <v>62</v>
      </c>
      <c r="B33">
        <v>4</v>
      </c>
      <c r="C33">
        <f t="shared" ref="C33:C64" si="7">IF($H$1&gt;Dike,MAX(($H$1-B33)+D33,0),0)</f>
        <v>0</v>
      </c>
      <c r="D33">
        <f t="shared" si="1"/>
        <v>-4.7414107063497364E-2</v>
      </c>
      <c r="E33">
        <f t="shared" si="3"/>
        <v>0</v>
      </c>
      <c r="F33">
        <f t="shared" si="6"/>
        <v>30</v>
      </c>
      <c r="G33">
        <f t="shared" si="4"/>
        <v>0</v>
      </c>
    </row>
    <row r="34" spans="1:7" x14ac:dyDescent="0.2">
      <c r="A34">
        <v>61</v>
      </c>
      <c r="B34">
        <v>4</v>
      </c>
      <c r="C34">
        <f t="shared" si="7"/>
        <v>0</v>
      </c>
      <c r="D34">
        <f t="shared" si="1"/>
        <v>-1.9185618171751531E-2</v>
      </c>
      <c r="E34">
        <f t="shared" si="3"/>
        <v>0</v>
      </c>
      <c r="F34">
        <f t="shared" si="6"/>
        <v>30</v>
      </c>
      <c r="G34">
        <f t="shared" si="4"/>
        <v>0</v>
      </c>
    </row>
    <row r="35" spans="1:7" x14ac:dyDescent="0.2">
      <c r="A35">
        <v>60</v>
      </c>
      <c r="B35">
        <v>4</v>
      </c>
      <c r="C35">
        <f t="shared" si="7"/>
        <v>0</v>
      </c>
      <c r="D35">
        <f t="shared" si="1"/>
        <v>4.4699833180027897E-2</v>
      </c>
      <c r="E35">
        <f t="shared" si="3"/>
        <v>0</v>
      </c>
      <c r="F35">
        <f t="shared" si="6"/>
        <v>30</v>
      </c>
      <c r="G35">
        <f t="shared" si="4"/>
        <v>0</v>
      </c>
    </row>
    <row r="36" spans="1:7" x14ac:dyDescent="0.2">
      <c r="A36">
        <v>59</v>
      </c>
      <c r="B36">
        <v>4</v>
      </c>
      <c r="C36">
        <f t="shared" si="7"/>
        <v>0</v>
      </c>
      <c r="D36">
        <f t="shared" si="1"/>
        <v>2.5509500400088155E-2</v>
      </c>
      <c r="E36">
        <f t="shared" si="3"/>
        <v>0</v>
      </c>
      <c r="F36">
        <f t="shared" si="6"/>
        <v>30</v>
      </c>
      <c r="G36">
        <f t="shared" si="4"/>
        <v>0</v>
      </c>
    </row>
    <row r="37" spans="1:7" x14ac:dyDescent="0.2">
      <c r="A37">
        <v>58</v>
      </c>
      <c r="B37">
        <v>4</v>
      </c>
      <c r="C37">
        <f t="shared" si="7"/>
        <v>0</v>
      </c>
      <c r="D37">
        <f t="shared" si="1"/>
        <v>-4.1090891831541132E-2</v>
      </c>
      <c r="E37">
        <f t="shared" si="3"/>
        <v>0</v>
      </c>
      <c r="F37">
        <f t="shared" si="6"/>
        <v>30</v>
      </c>
      <c r="G37">
        <f t="shared" si="4"/>
        <v>0</v>
      </c>
    </row>
    <row r="38" spans="1:7" x14ac:dyDescent="0.2">
      <c r="A38">
        <v>57</v>
      </c>
      <c r="B38">
        <v>4</v>
      </c>
      <c r="C38">
        <f t="shared" si="7"/>
        <v>0</v>
      </c>
      <c r="D38">
        <f t="shared" si="1"/>
        <v>-3.1322809804475132E-2</v>
      </c>
      <c r="E38">
        <f t="shared" si="3"/>
        <v>0</v>
      </c>
      <c r="F38">
        <f t="shared" si="6"/>
        <v>30</v>
      </c>
      <c r="G38">
        <f t="shared" si="4"/>
        <v>0</v>
      </c>
    </row>
    <row r="39" spans="1:7" x14ac:dyDescent="0.2">
      <c r="A39">
        <v>56</v>
      </c>
      <c r="B39">
        <v>4</v>
      </c>
      <c r="C39">
        <f t="shared" si="7"/>
        <v>0</v>
      </c>
      <c r="D39">
        <f t="shared" si="1"/>
        <v>3.6659516003664613E-2</v>
      </c>
      <c r="E39">
        <f t="shared" si="3"/>
        <v>0</v>
      </c>
      <c r="F39">
        <f t="shared" si="6"/>
        <v>30</v>
      </c>
      <c r="G39">
        <f t="shared" si="4"/>
        <v>0</v>
      </c>
    </row>
    <row r="40" spans="1:7" x14ac:dyDescent="0.2">
      <c r="A40">
        <v>55</v>
      </c>
      <c r="B40">
        <v>4</v>
      </c>
      <c r="C40">
        <f t="shared" si="7"/>
        <v>0</v>
      </c>
      <c r="D40">
        <f t="shared" si="1"/>
        <v>3.6509192957658344E-2</v>
      </c>
      <c r="E40">
        <f t="shared" si="3"/>
        <v>0</v>
      </c>
      <c r="F40">
        <f t="shared" si="6"/>
        <v>30</v>
      </c>
      <c r="G40">
        <f t="shared" si="4"/>
        <v>0</v>
      </c>
    </row>
    <row r="41" spans="1:7" x14ac:dyDescent="0.2">
      <c r="A41">
        <v>54</v>
      </c>
      <c r="B41">
        <v>4</v>
      </c>
      <c r="C41">
        <f t="shared" si="7"/>
        <v>0</v>
      </c>
      <c r="D41">
        <f t="shared" si="1"/>
        <v>-3.1494399713722691E-2</v>
      </c>
      <c r="E41">
        <f t="shared" si="3"/>
        <v>0</v>
      </c>
      <c r="F41">
        <f t="shared" si="6"/>
        <v>30</v>
      </c>
      <c r="G41">
        <f t="shared" si="4"/>
        <v>0</v>
      </c>
    </row>
    <row r="42" spans="1:7" x14ac:dyDescent="0.2">
      <c r="A42">
        <v>53</v>
      </c>
      <c r="B42">
        <v>4</v>
      </c>
      <c r="C42">
        <f t="shared" si="7"/>
        <v>0</v>
      </c>
      <c r="D42">
        <f t="shared" si="1"/>
        <v>-4.0964844365564045E-2</v>
      </c>
      <c r="E42">
        <f t="shared" si="3"/>
        <v>0</v>
      </c>
      <c r="F42">
        <f t="shared" si="6"/>
        <v>30</v>
      </c>
      <c r="G42">
        <f t="shared" si="4"/>
        <v>0</v>
      </c>
    </row>
    <row r="43" spans="1:7" x14ac:dyDescent="0.2">
      <c r="A43">
        <v>52</v>
      </c>
      <c r="B43">
        <v>3.7</v>
      </c>
      <c r="C43">
        <f t="shared" si="7"/>
        <v>0</v>
      </c>
      <c r="D43">
        <f t="shared" si="1"/>
        <v>2.5698922799376762E-2</v>
      </c>
      <c r="E43">
        <f t="shared" si="3"/>
        <v>0</v>
      </c>
      <c r="F43">
        <f t="shared" ref="F43:F63" si="8">$J$19</f>
        <v>20</v>
      </c>
      <c r="G43">
        <f t="shared" si="4"/>
        <v>0</v>
      </c>
    </row>
    <row r="44" spans="1:7" x14ac:dyDescent="0.2">
      <c r="A44">
        <v>51</v>
      </c>
      <c r="B44">
        <v>3.7</v>
      </c>
      <c r="C44">
        <f t="shared" si="7"/>
        <v>0</v>
      </c>
      <c r="D44">
        <f t="shared" si="1"/>
        <v>4.4600584134968528E-2</v>
      </c>
      <c r="E44">
        <f t="shared" si="3"/>
        <v>0</v>
      </c>
      <c r="F44">
        <f t="shared" si="8"/>
        <v>20</v>
      </c>
      <c r="G44">
        <f t="shared" si="4"/>
        <v>0</v>
      </c>
    </row>
    <row r="45" spans="1:7" x14ac:dyDescent="0.2">
      <c r="A45">
        <v>50</v>
      </c>
      <c r="B45">
        <v>3.7</v>
      </c>
      <c r="C45">
        <f t="shared" si="7"/>
        <v>0</v>
      </c>
      <c r="D45">
        <f t="shared" si="1"/>
        <v>-1.9389081770471522E-2</v>
      </c>
      <c r="E45">
        <f t="shared" si="3"/>
        <v>0</v>
      </c>
      <c r="F45">
        <f t="shared" si="8"/>
        <v>20</v>
      </c>
      <c r="G45">
        <f t="shared" si="4"/>
        <v>0</v>
      </c>
    </row>
    <row r="46" spans="1:7" x14ac:dyDescent="0.2">
      <c r="A46">
        <v>49</v>
      </c>
      <c r="B46">
        <v>3.7</v>
      </c>
      <c r="C46">
        <f t="shared" si="7"/>
        <v>0</v>
      </c>
      <c r="D46">
        <f t="shared" si="1"/>
        <v>-4.7343642909667381E-2</v>
      </c>
      <c r="E46">
        <f t="shared" si="3"/>
        <v>0</v>
      </c>
      <c r="F46">
        <f t="shared" si="8"/>
        <v>20</v>
      </c>
      <c r="G46">
        <f t="shared" si="4"/>
        <v>0</v>
      </c>
    </row>
    <row r="47" spans="1:7" x14ac:dyDescent="0.2">
      <c r="A47">
        <v>48</v>
      </c>
      <c r="B47">
        <v>3.7</v>
      </c>
      <c r="C47">
        <f t="shared" si="7"/>
        <v>0</v>
      </c>
      <c r="D47">
        <f t="shared" si="1"/>
        <v>1.2691168138101814E-2</v>
      </c>
      <c r="E47">
        <f t="shared" si="3"/>
        <v>0</v>
      </c>
      <c r="F47">
        <f t="shared" si="8"/>
        <v>20</v>
      </c>
      <c r="G47">
        <f t="shared" si="4"/>
        <v>0</v>
      </c>
    </row>
    <row r="48" spans="1:7" x14ac:dyDescent="0.2">
      <c r="A48">
        <v>47</v>
      </c>
      <c r="B48">
        <v>3.7</v>
      </c>
      <c r="C48">
        <f t="shared" si="7"/>
        <v>0</v>
      </c>
      <c r="D48">
        <f t="shared" si="1"/>
        <v>4.9139118349634643E-2</v>
      </c>
      <c r="E48">
        <f t="shared" si="3"/>
        <v>0</v>
      </c>
      <c r="F48">
        <f t="shared" si="8"/>
        <v>20</v>
      </c>
      <c r="G48">
        <f t="shared" si="4"/>
        <v>0</v>
      </c>
    </row>
    <row r="49" spans="1:7" x14ac:dyDescent="0.2">
      <c r="A49">
        <v>46</v>
      </c>
      <c r="B49">
        <v>3.7</v>
      </c>
      <c r="C49">
        <f t="shared" si="7"/>
        <v>0</v>
      </c>
      <c r="D49">
        <f t="shared" si="1"/>
        <v>-5.7392406891593611E-3</v>
      </c>
      <c r="E49">
        <f t="shared" si="3"/>
        <v>0</v>
      </c>
      <c r="F49">
        <f t="shared" si="8"/>
        <v>20</v>
      </c>
      <c r="G49">
        <f t="shared" si="4"/>
        <v>0</v>
      </c>
    </row>
    <row r="50" spans="1:7" x14ac:dyDescent="0.2">
      <c r="A50">
        <v>45</v>
      </c>
      <c r="B50">
        <v>3.7</v>
      </c>
      <c r="C50">
        <f t="shared" si="7"/>
        <v>0</v>
      </c>
      <c r="D50">
        <f t="shared" si="1"/>
        <v>-4.9951074001731752E-2</v>
      </c>
      <c r="E50">
        <f t="shared" si="3"/>
        <v>0</v>
      </c>
      <c r="F50">
        <f t="shared" si="8"/>
        <v>20</v>
      </c>
      <c r="G50">
        <f t="shared" si="4"/>
        <v>0</v>
      </c>
    </row>
    <row r="51" spans="1:7" x14ac:dyDescent="0.2">
      <c r="A51">
        <v>44</v>
      </c>
      <c r="B51">
        <v>3.7</v>
      </c>
      <c r="C51">
        <f t="shared" si="7"/>
        <v>0</v>
      </c>
      <c r="D51">
        <f t="shared" si="1"/>
        <v>-1.3275577011983399E-3</v>
      </c>
      <c r="E51">
        <f t="shared" si="3"/>
        <v>0</v>
      </c>
      <c r="F51">
        <f t="shared" si="8"/>
        <v>20</v>
      </c>
      <c r="G51">
        <f t="shared" si="4"/>
        <v>0</v>
      </c>
    </row>
    <row r="52" spans="1:7" x14ac:dyDescent="0.2">
      <c r="A52">
        <v>43</v>
      </c>
      <c r="B52">
        <v>3.7</v>
      </c>
      <c r="C52">
        <f t="shared" si="7"/>
        <v>0</v>
      </c>
      <c r="D52">
        <f t="shared" si="1"/>
        <v>4.9763258568061387E-2</v>
      </c>
      <c r="E52">
        <f t="shared" ref="E52:E99" si="9">IF(C52&gt;0,A52,0)</f>
        <v>0</v>
      </c>
      <c r="F52">
        <f t="shared" si="8"/>
        <v>20</v>
      </c>
      <c r="G52">
        <f t="shared" si="4"/>
        <v>0</v>
      </c>
    </row>
    <row r="53" spans="1:7" x14ac:dyDescent="0.2">
      <c r="A53">
        <v>42</v>
      </c>
      <c r="B53">
        <v>3.7</v>
      </c>
      <c r="C53">
        <f t="shared" si="7"/>
        <v>0</v>
      </c>
      <c r="D53">
        <f t="shared" si="1"/>
        <v>8.3677850151403464E-3</v>
      </c>
      <c r="E53">
        <f t="shared" si="9"/>
        <v>0</v>
      </c>
      <c r="F53">
        <f t="shared" si="8"/>
        <v>20</v>
      </c>
      <c r="G53">
        <f t="shared" si="4"/>
        <v>0</v>
      </c>
    </row>
    <row r="54" spans="1:7" x14ac:dyDescent="0.2">
      <c r="A54">
        <v>41</v>
      </c>
      <c r="B54">
        <v>3.7</v>
      </c>
      <c r="C54">
        <f t="shared" si="7"/>
        <v>0</v>
      </c>
      <c r="D54">
        <f t="shared" si="1"/>
        <v>-4.857943117580546E-2</v>
      </c>
      <c r="E54">
        <f t="shared" si="9"/>
        <v>0</v>
      </c>
      <c r="F54">
        <f t="shared" si="8"/>
        <v>20</v>
      </c>
      <c r="G54">
        <f t="shared" si="4"/>
        <v>0</v>
      </c>
    </row>
    <row r="55" spans="1:7" x14ac:dyDescent="0.2">
      <c r="A55">
        <v>40</v>
      </c>
      <c r="B55">
        <v>3.7</v>
      </c>
      <c r="C55">
        <f t="shared" si="7"/>
        <v>0</v>
      </c>
      <c r="D55">
        <f t="shared" si="1"/>
        <v>-1.5240531055110834E-2</v>
      </c>
      <c r="E55">
        <f t="shared" si="9"/>
        <v>0</v>
      </c>
      <c r="F55">
        <f t="shared" si="8"/>
        <v>20</v>
      </c>
      <c r="G55">
        <f t="shared" si="4"/>
        <v>0</v>
      </c>
    </row>
    <row r="56" spans="1:7" x14ac:dyDescent="0.2">
      <c r="A56">
        <v>39</v>
      </c>
      <c r="B56">
        <v>3.7</v>
      </c>
      <c r="C56">
        <f t="shared" si="7"/>
        <v>0</v>
      </c>
      <c r="D56">
        <f t="shared" si="1"/>
        <v>4.6423286138268932E-2</v>
      </c>
      <c r="E56">
        <f t="shared" si="9"/>
        <v>0</v>
      </c>
      <c r="F56">
        <f t="shared" si="8"/>
        <v>20</v>
      </c>
      <c r="G56">
        <f t="shared" si="4"/>
        <v>0</v>
      </c>
    </row>
    <row r="57" spans="1:7" x14ac:dyDescent="0.2">
      <c r="A57">
        <v>38</v>
      </c>
      <c r="B57">
        <v>3.7</v>
      </c>
      <c r="C57">
        <f t="shared" si="7"/>
        <v>0</v>
      </c>
      <c r="D57">
        <f t="shared" si="1"/>
        <v>2.1808237762391249E-2</v>
      </c>
      <c r="E57">
        <f t="shared" si="9"/>
        <v>0</v>
      </c>
      <c r="F57">
        <f t="shared" si="8"/>
        <v>20</v>
      </c>
      <c r="G57">
        <f t="shared" si="4"/>
        <v>0</v>
      </c>
    </row>
    <row r="58" spans="1:7" x14ac:dyDescent="0.2">
      <c r="A58">
        <v>37</v>
      </c>
      <c r="B58">
        <v>3.7</v>
      </c>
      <c r="C58">
        <f t="shared" si="7"/>
        <v>0</v>
      </c>
      <c r="D58">
        <f t="shared" si="1"/>
        <v>-4.3337978713037961E-2</v>
      </c>
      <c r="E58">
        <f t="shared" si="9"/>
        <v>0</v>
      </c>
      <c r="F58">
        <f t="shared" si="8"/>
        <v>20</v>
      </c>
      <c r="G58">
        <f t="shared" si="4"/>
        <v>0</v>
      </c>
    </row>
    <row r="59" spans="1:7" x14ac:dyDescent="0.2">
      <c r="A59">
        <v>36</v>
      </c>
      <c r="B59">
        <v>3.7</v>
      </c>
      <c r="C59">
        <f t="shared" si="7"/>
        <v>0</v>
      </c>
      <c r="D59">
        <f t="shared" si="1"/>
        <v>-2.7939452442580816E-2</v>
      </c>
      <c r="E59">
        <f t="shared" si="9"/>
        <v>0</v>
      </c>
      <c r="F59">
        <f t="shared" si="8"/>
        <v>20</v>
      </c>
      <c r="G59">
        <f t="shared" si="4"/>
        <v>0</v>
      </c>
    </row>
    <row r="60" spans="1:7" x14ac:dyDescent="0.2">
      <c r="A60">
        <v>35</v>
      </c>
      <c r="B60">
        <v>3.7</v>
      </c>
      <c r="C60">
        <f t="shared" si="7"/>
        <v>0</v>
      </c>
      <c r="D60">
        <f t="shared" si="1"/>
        <v>3.9385261349205898E-2</v>
      </c>
      <c r="E60">
        <f t="shared" si="9"/>
        <v>0</v>
      </c>
      <c r="F60">
        <f t="shared" si="8"/>
        <v>20</v>
      </c>
      <c r="G60">
        <f t="shared" si="4"/>
        <v>0</v>
      </c>
    </row>
    <row r="61" spans="1:7" x14ac:dyDescent="0.2">
      <c r="A61">
        <v>34</v>
      </c>
      <c r="B61">
        <v>3.7</v>
      </c>
      <c r="C61">
        <f t="shared" si="7"/>
        <v>0</v>
      </c>
      <c r="D61">
        <f t="shared" si="1"/>
        <v>3.3511458792168734E-2</v>
      </c>
      <c r="E61">
        <f t="shared" si="9"/>
        <v>0</v>
      </c>
      <c r="F61">
        <f t="shared" si="8"/>
        <v>20</v>
      </c>
      <c r="G61">
        <f t="shared" si="4"/>
        <v>0</v>
      </c>
    </row>
    <row r="62" spans="1:7" x14ac:dyDescent="0.2">
      <c r="A62">
        <v>33</v>
      </c>
      <c r="B62">
        <v>3.7</v>
      </c>
      <c r="C62">
        <f t="shared" si="7"/>
        <v>0</v>
      </c>
      <c r="D62">
        <f t="shared" si="1"/>
        <v>-3.4644247711684784E-2</v>
      </c>
      <c r="E62">
        <f t="shared" si="9"/>
        <v>0</v>
      </c>
      <c r="F62">
        <f t="shared" si="8"/>
        <v>20</v>
      </c>
      <c r="G62">
        <f t="shared" si="4"/>
        <v>0</v>
      </c>
    </row>
    <row r="63" spans="1:7" x14ac:dyDescent="0.2">
      <c r="A63">
        <v>32</v>
      </c>
      <c r="B63">
        <v>3.7</v>
      </c>
      <c r="C63">
        <f t="shared" si="7"/>
        <v>0</v>
      </c>
      <c r="D63">
        <f t="shared" si="1"/>
        <v>-3.8412733066183341E-2</v>
      </c>
      <c r="E63">
        <f t="shared" si="9"/>
        <v>0</v>
      </c>
      <c r="F63">
        <f t="shared" si="8"/>
        <v>20</v>
      </c>
      <c r="G63">
        <f t="shared" si="4"/>
        <v>0</v>
      </c>
    </row>
    <row r="64" spans="1:7" x14ac:dyDescent="0.2">
      <c r="A64">
        <v>31</v>
      </c>
      <c r="B64">
        <v>3.2</v>
      </c>
      <c r="C64">
        <f t="shared" si="7"/>
        <v>0</v>
      </c>
      <c r="D64">
        <f t="shared" si="1"/>
        <v>2.9209829220664282E-2</v>
      </c>
      <c r="E64">
        <f t="shared" si="9"/>
        <v>0</v>
      </c>
      <c r="F64">
        <f t="shared" ref="F64:F80" si="10">$J$20</f>
        <v>10</v>
      </c>
      <c r="G64">
        <f t="shared" si="4"/>
        <v>0</v>
      </c>
    </row>
    <row r="65" spans="1:7" x14ac:dyDescent="0.2">
      <c r="A65">
        <v>30</v>
      </c>
      <c r="B65">
        <v>3.2</v>
      </c>
      <c r="C65">
        <f t="shared" ref="C65:C95" si="11">IF($H$1&gt;Dike,MAX(($H$1-B65)+D65,0),0)</f>
        <v>0</v>
      </c>
      <c r="D65">
        <f t="shared" ref="D65:D95" si="12">$H$95*SIN($I$95*A65)</f>
        <v>4.2545176226705922E-2</v>
      </c>
      <c r="E65">
        <f t="shared" si="9"/>
        <v>0</v>
      </c>
      <c r="F65">
        <f t="shared" si="10"/>
        <v>10</v>
      </c>
      <c r="G65">
        <f t="shared" si="4"/>
        <v>0</v>
      </c>
    </row>
    <row r="66" spans="1:7" x14ac:dyDescent="0.2">
      <c r="A66">
        <v>29</v>
      </c>
      <c r="B66">
        <v>3.2</v>
      </c>
      <c r="C66">
        <f t="shared" si="11"/>
        <v>0</v>
      </c>
      <c r="D66">
        <f t="shared" si="12"/>
        <v>-2.319077579919137E-2</v>
      </c>
      <c r="E66">
        <f t="shared" si="9"/>
        <v>0</v>
      </c>
      <c r="F66">
        <f t="shared" si="10"/>
        <v>10</v>
      </c>
      <c r="G66">
        <f t="shared" ref="G66:G129" si="13">IF(C66&gt;0,F66,0)</f>
        <v>0</v>
      </c>
    </row>
    <row r="67" spans="1:7" x14ac:dyDescent="0.2">
      <c r="A67">
        <v>28</v>
      </c>
      <c r="B67">
        <v>3.2</v>
      </c>
      <c r="C67">
        <f t="shared" si="11"/>
        <v>0</v>
      </c>
      <c r="D67">
        <f t="shared" si="12"/>
        <v>-4.5826077395781692E-2</v>
      </c>
      <c r="E67">
        <f t="shared" si="9"/>
        <v>0</v>
      </c>
      <c r="F67">
        <f t="shared" si="10"/>
        <v>10</v>
      </c>
      <c r="G67">
        <f t="shared" si="13"/>
        <v>0</v>
      </c>
    </row>
    <row r="68" spans="1:7" x14ac:dyDescent="0.2">
      <c r="A68">
        <v>27</v>
      </c>
      <c r="B68">
        <v>3.2</v>
      </c>
      <c r="C68">
        <f t="shared" si="11"/>
        <v>0</v>
      </c>
      <c r="D68">
        <f t="shared" si="12"/>
        <v>1.670755884242103E-2</v>
      </c>
      <c r="E68">
        <f t="shared" si="9"/>
        <v>0</v>
      </c>
      <c r="F68">
        <f t="shared" si="10"/>
        <v>10</v>
      </c>
      <c r="G68">
        <f t="shared" si="13"/>
        <v>0</v>
      </c>
    </row>
    <row r="69" spans="1:7" x14ac:dyDescent="0.2">
      <c r="A69">
        <v>26</v>
      </c>
      <c r="B69">
        <v>3.2</v>
      </c>
      <c r="C69">
        <f t="shared" si="11"/>
        <v>0</v>
      </c>
      <c r="D69">
        <f t="shared" si="12"/>
        <v>4.8189769314204392E-2</v>
      </c>
      <c r="E69">
        <f t="shared" si="9"/>
        <v>0</v>
      </c>
      <c r="F69">
        <f t="shared" si="10"/>
        <v>10</v>
      </c>
      <c r="G69">
        <f t="shared" si="13"/>
        <v>0</v>
      </c>
    </row>
    <row r="70" spans="1:7" x14ac:dyDescent="0.2">
      <c r="A70">
        <v>25</v>
      </c>
      <c r="B70">
        <v>3.2</v>
      </c>
      <c r="C70">
        <f t="shared" si="11"/>
        <v>0</v>
      </c>
      <c r="D70">
        <f t="shared" si="12"/>
        <v>-9.8899399818231145E-3</v>
      </c>
      <c r="E70">
        <f t="shared" si="9"/>
        <v>0</v>
      </c>
      <c r="F70">
        <f t="shared" si="10"/>
        <v>10</v>
      </c>
      <c r="G70">
        <f t="shared" si="13"/>
        <v>0</v>
      </c>
    </row>
    <row r="71" spans="1:7" ht="13.5" customHeight="1" x14ac:dyDescent="0.2">
      <c r="A71">
        <v>24</v>
      </c>
      <c r="B71">
        <v>3.2</v>
      </c>
      <c r="C71">
        <f t="shared" si="11"/>
        <v>0</v>
      </c>
      <c r="D71">
        <f t="shared" si="12"/>
        <v>-4.9588942672155793E-2</v>
      </c>
      <c r="E71">
        <f t="shared" si="9"/>
        <v>0</v>
      </c>
      <c r="F71">
        <f t="shared" si="10"/>
        <v>10</v>
      </c>
      <c r="G71">
        <f t="shared" si="13"/>
        <v>0</v>
      </c>
    </row>
    <row r="72" spans="1:7" ht="13.5" customHeight="1" x14ac:dyDescent="0.2">
      <c r="A72">
        <v>23</v>
      </c>
      <c r="B72">
        <v>3.2</v>
      </c>
      <c r="C72">
        <f t="shared" si="11"/>
        <v>0</v>
      </c>
      <c r="D72">
        <f t="shared" si="12"/>
        <v>2.8743739052462282E-3</v>
      </c>
      <c r="E72">
        <f t="shared" si="9"/>
        <v>0</v>
      </c>
      <c r="F72">
        <f t="shared" si="10"/>
        <v>10</v>
      </c>
      <c r="G72">
        <f t="shared" si="13"/>
        <v>0</v>
      </c>
    </row>
    <row r="73" spans="1:7" ht="13.5" customHeight="1" x14ac:dyDescent="0.2">
      <c r="A73">
        <v>22</v>
      </c>
      <c r="B73">
        <v>3.2</v>
      </c>
      <c r="C73">
        <f t="shared" si="11"/>
        <v>0</v>
      </c>
      <c r="D73">
        <f t="shared" si="12"/>
        <v>4.999559300536336E-2</v>
      </c>
      <c r="E73">
        <f t="shared" si="9"/>
        <v>0</v>
      </c>
      <c r="F73">
        <f t="shared" si="10"/>
        <v>10</v>
      </c>
      <c r="G73">
        <f t="shared" si="13"/>
        <v>0</v>
      </c>
    </row>
    <row r="74" spans="1:7" ht="13.5" customHeight="1" x14ac:dyDescent="0.2">
      <c r="A74">
        <v>21</v>
      </c>
      <c r="B74">
        <v>3.2</v>
      </c>
      <c r="C74">
        <f t="shared" si="11"/>
        <v>0</v>
      </c>
      <c r="D74">
        <f t="shared" si="12"/>
        <v>4.1987227845873415E-3</v>
      </c>
      <c r="E74">
        <f t="shared" si="9"/>
        <v>0</v>
      </c>
      <c r="F74">
        <f t="shared" si="10"/>
        <v>10</v>
      </c>
      <c r="G74">
        <f t="shared" si="13"/>
        <v>0</v>
      </c>
    </row>
    <row r="75" spans="1:7" x14ac:dyDescent="0.2">
      <c r="A75">
        <v>20</v>
      </c>
      <c r="B75">
        <v>3.2</v>
      </c>
      <c r="C75">
        <f t="shared" si="11"/>
        <v>0</v>
      </c>
      <c r="D75">
        <f t="shared" si="12"/>
        <v>-4.9401581204643094E-2</v>
      </c>
      <c r="E75">
        <f t="shared" si="9"/>
        <v>0</v>
      </c>
      <c r="F75">
        <f t="shared" si="10"/>
        <v>10</v>
      </c>
      <c r="G75">
        <f t="shared" si="13"/>
        <v>0</v>
      </c>
    </row>
    <row r="76" spans="1:7" x14ac:dyDescent="0.2">
      <c r="A76">
        <v>19</v>
      </c>
      <c r="B76">
        <v>3.2</v>
      </c>
      <c r="C76">
        <f t="shared" si="11"/>
        <v>0</v>
      </c>
      <c r="D76">
        <f t="shared" si="12"/>
        <v>-1.1187782009339821E-2</v>
      </c>
      <c r="E76">
        <f t="shared" si="9"/>
        <v>0</v>
      </c>
      <c r="F76">
        <f t="shared" si="10"/>
        <v>10</v>
      </c>
      <c r="G76">
        <f t="shared" si="13"/>
        <v>0</v>
      </c>
    </row>
    <row r="77" spans="1:7" x14ac:dyDescent="0.2">
      <c r="A77">
        <v>18</v>
      </c>
      <c r="B77">
        <v>3.2</v>
      </c>
      <c r="C77">
        <f t="shared" si="11"/>
        <v>0</v>
      </c>
      <c r="D77">
        <f t="shared" si="12"/>
        <v>4.7818796420225157E-2</v>
      </c>
      <c r="E77">
        <f t="shared" si="9"/>
        <v>0</v>
      </c>
      <c r="F77">
        <f t="shared" si="10"/>
        <v>10</v>
      </c>
      <c r="G77">
        <f t="shared" si="13"/>
        <v>0</v>
      </c>
    </row>
    <row r="78" spans="1:7" x14ac:dyDescent="0.2">
      <c r="A78">
        <v>17</v>
      </c>
      <c r="B78">
        <v>3.2</v>
      </c>
      <c r="C78">
        <f t="shared" si="11"/>
        <v>0</v>
      </c>
      <c r="D78">
        <f t="shared" si="12"/>
        <v>1.7952917701108417E-2</v>
      </c>
      <c r="E78">
        <f t="shared" si="9"/>
        <v>0</v>
      </c>
      <c r="F78">
        <f t="shared" si="10"/>
        <v>10</v>
      </c>
      <c r="G78">
        <f t="shared" si="13"/>
        <v>0</v>
      </c>
    </row>
    <row r="79" spans="1:7" x14ac:dyDescent="0.2">
      <c r="A79">
        <v>16</v>
      </c>
      <c r="B79">
        <v>3.2</v>
      </c>
      <c r="C79">
        <f t="shared" si="11"/>
        <v>0</v>
      </c>
      <c r="D79">
        <f t="shared" si="12"/>
        <v>-4.5278918100331196E-2</v>
      </c>
      <c r="E79">
        <f t="shared" si="9"/>
        <v>0</v>
      </c>
      <c r="F79">
        <f t="shared" si="10"/>
        <v>10</v>
      </c>
      <c r="G79">
        <f t="shared" si="13"/>
        <v>0</v>
      </c>
    </row>
    <row r="80" spans="1:7" x14ac:dyDescent="0.2">
      <c r="A80">
        <v>15</v>
      </c>
      <c r="B80">
        <v>3.2</v>
      </c>
      <c r="C80">
        <f t="shared" si="11"/>
        <v>0</v>
      </c>
      <c r="D80">
        <f t="shared" si="12"/>
        <v>-2.4358725623025476E-2</v>
      </c>
      <c r="E80">
        <f t="shared" si="9"/>
        <v>0</v>
      </c>
      <c r="F80">
        <f t="shared" si="10"/>
        <v>10</v>
      </c>
      <c r="G80">
        <f t="shared" si="13"/>
        <v>0</v>
      </c>
    </row>
    <row r="81" spans="1:9" x14ac:dyDescent="0.2">
      <c r="A81">
        <v>14</v>
      </c>
      <c r="B81">
        <v>1.82</v>
      </c>
      <c r="C81">
        <f t="shared" si="11"/>
        <v>0</v>
      </c>
      <c r="D81">
        <f t="shared" si="12"/>
        <v>4.1832781926802808E-2</v>
      </c>
      <c r="E81">
        <f t="shared" si="9"/>
        <v>0</v>
      </c>
      <c r="F81">
        <f t="shared" ref="F81:F97" si="14">$J$22</f>
        <v>1</v>
      </c>
      <c r="G81">
        <f t="shared" si="13"/>
        <v>0</v>
      </c>
    </row>
    <row r="82" spans="1:9" x14ac:dyDescent="0.2">
      <c r="A82">
        <v>13</v>
      </c>
      <c r="B82">
        <v>1.82</v>
      </c>
      <c r="C82">
        <f t="shared" si="11"/>
        <v>0</v>
      </c>
      <c r="D82">
        <f t="shared" si="12"/>
        <v>3.0276993485980053E-2</v>
      </c>
      <c r="E82">
        <f t="shared" si="9"/>
        <v>0</v>
      </c>
      <c r="F82">
        <f t="shared" si="14"/>
        <v>1</v>
      </c>
      <c r="G82">
        <f t="shared" si="13"/>
        <v>0</v>
      </c>
    </row>
    <row r="83" spans="1:9" x14ac:dyDescent="0.2">
      <c r="A83">
        <v>12</v>
      </c>
      <c r="B83">
        <v>1.82</v>
      </c>
      <c r="C83">
        <f t="shared" si="11"/>
        <v>0</v>
      </c>
      <c r="D83">
        <f t="shared" si="12"/>
        <v>-3.7549362338583803E-2</v>
      </c>
      <c r="E83">
        <f t="shared" si="9"/>
        <v>0</v>
      </c>
      <c r="F83">
        <f t="shared" si="14"/>
        <v>1</v>
      </c>
      <c r="G83">
        <f t="shared" si="13"/>
        <v>0</v>
      </c>
    </row>
    <row r="84" spans="1:9" x14ac:dyDescent="0.2">
      <c r="A84">
        <v>11</v>
      </c>
      <c r="B84">
        <v>1.82</v>
      </c>
      <c r="C84">
        <f t="shared" si="11"/>
        <v>0</v>
      </c>
      <c r="D84">
        <f t="shared" si="12"/>
        <v>-3.5589267118456155E-2</v>
      </c>
      <c r="E84">
        <f t="shared" si="9"/>
        <v>0</v>
      </c>
      <c r="F84">
        <f t="shared" si="14"/>
        <v>1</v>
      </c>
      <c r="G84">
        <f t="shared" si="13"/>
        <v>0</v>
      </c>
    </row>
    <row r="85" spans="1:9" x14ac:dyDescent="0.2">
      <c r="A85">
        <v>10</v>
      </c>
      <c r="B85">
        <v>1.82</v>
      </c>
      <c r="C85">
        <f t="shared" si="11"/>
        <v>0</v>
      </c>
      <c r="D85">
        <f t="shared" si="12"/>
        <v>3.2514392007855844E-2</v>
      </c>
      <c r="E85">
        <f t="shared" si="9"/>
        <v>0</v>
      </c>
      <c r="F85">
        <f t="shared" si="14"/>
        <v>1</v>
      </c>
      <c r="G85">
        <f t="shared" si="13"/>
        <v>0</v>
      </c>
    </row>
    <row r="86" spans="1:9" x14ac:dyDescent="0.2">
      <c r="A86">
        <v>9</v>
      </c>
      <c r="B86">
        <v>1.82</v>
      </c>
      <c r="C86">
        <f t="shared" si="11"/>
        <v>0</v>
      </c>
      <c r="D86">
        <f t="shared" si="12"/>
        <v>4.018922132758105E-2</v>
      </c>
      <c r="E86">
        <f t="shared" si="9"/>
        <v>0</v>
      </c>
      <c r="F86">
        <f t="shared" si="14"/>
        <v>1</v>
      </c>
      <c r="G86">
        <f t="shared" si="13"/>
        <v>0</v>
      </c>
    </row>
    <row r="87" spans="1:9" x14ac:dyDescent="0.2">
      <c r="A87">
        <v>8</v>
      </c>
      <c r="B87">
        <v>1.82</v>
      </c>
      <c r="C87">
        <f t="shared" si="11"/>
        <v>0</v>
      </c>
      <c r="D87">
        <f t="shared" si="12"/>
        <v>-2.682864590002175E-2</v>
      </c>
      <c r="E87">
        <f t="shared" si="9"/>
        <v>0</v>
      </c>
      <c r="F87">
        <f t="shared" si="14"/>
        <v>1</v>
      </c>
      <c r="G87">
        <f t="shared" si="13"/>
        <v>0</v>
      </c>
    </row>
    <row r="88" spans="1:9" x14ac:dyDescent="0.2">
      <c r="A88">
        <v>7</v>
      </c>
      <c r="B88">
        <v>1.82</v>
      </c>
      <c r="C88">
        <f t="shared" si="11"/>
        <v>0</v>
      </c>
      <c r="D88">
        <f t="shared" si="12"/>
        <v>-4.3984787998583505E-2</v>
      </c>
      <c r="E88">
        <f t="shared" si="9"/>
        <v>0</v>
      </c>
      <c r="F88">
        <f t="shared" si="14"/>
        <v>1</v>
      </c>
      <c r="G88">
        <f t="shared" si="13"/>
        <v>0</v>
      </c>
    </row>
    <row r="89" spans="1:9" x14ac:dyDescent="0.2">
      <c r="A89">
        <v>6</v>
      </c>
      <c r="B89">
        <v>1.82</v>
      </c>
      <c r="C89">
        <f t="shared" si="11"/>
        <v>0</v>
      </c>
      <c r="D89">
        <f t="shared" si="12"/>
        <v>2.0605924262087832E-2</v>
      </c>
      <c r="E89">
        <f t="shared" si="9"/>
        <v>0</v>
      </c>
      <c r="F89">
        <f t="shared" si="14"/>
        <v>1</v>
      </c>
      <c r="G89">
        <f t="shared" si="13"/>
        <v>0</v>
      </c>
    </row>
    <row r="90" spans="1:9" x14ac:dyDescent="0.2">
      <c r="A90">
        <v>5</v>
      </c>
      <c r="B90">
        <v>1.82</v>
      </c>
      <c r="C90">
        <f t="shared" si="11"/>
        <v>0</v>
      </c>
      <c r="D90">
        <f t="shared" si="12"/>
        <v>4.6899998838736946E-2</v>
      </c>
      <c r="E90">
        <f t="shared" si="9"/>
        <v>0</v>
      </c>
      <c r="F90">
        <f t="shared" si="14"/>
        <v>1</v>
      </c>
      <c r="G90">
        <f t="shared" si="13"/>
        <v>0</v>
      </c>
    </row>
    <row r="91" spans="1:9" x14ac:dyDescent="0.2">
      <c r="A91">
        <v>4</v>
      </c>
      <c r="B91">
        <v>1.82</v>
      </c>
      <c r="C91">
        <f t="shared" si="11"/>
        <v>0</v>
      </c>
      <c r="D91">
        <f t="shared" si="12"/>
        <v>-1.3970774909946294E-2</v>
      </c>
      <c r="E91">
        <f t="shared" si="9"/>
        <v>0</v>
      </c>
      <c r="F91">
        <f t="shared" si="14"/>
        <v>1</v>
      </c>
      <c r="G91">
        <f t="shared" si="13"/>
        <v>0</v>
      </c>
    </row>
    <row r="92" spans="1:9" x14ac:dyDescent="0.2">
      <c r="A92">
        <v>3</v>
      </c>
      <c r="B92">
        <v>1.82</v>
      </c>
      <c r="C92">
        <f t="shared" si="11"/>
        <v>0</v>
      </c>
      <c r="D92">
        <f t="shared" si="12"/>
        <v>-4.8876505883254852E-2</v>
      </c>
      <c r="E92">
        <f t="shared" si="9"/>
        <v>0</v>
      </c>
      <c r="F92">
        <f t="shared" si="14"/>
        <v>1</v>
      </c>
      <c r="G92">
        <f t="shared" si="13"/>
        <v>0</v>
      </c>
    </row>
    <row r="93" spans="1:9" x14ac:dyDescent="0.2">
      <c r="A93">
        <v>2</v>
      </c>
      <c r="B93">
        <v>1.82</v>
      </c>
      <c r="C93">
        <f t="shared" si="11"/>
        <v>0</v>
      </c>
      <c r="D93">
        <f t="shared" si="12"/>
        <v>7.0560004029933607E-3</v>
      </c>
      <c r="E93">
        <f t="shared" si="9"/>
        <v>0</v>
      </c>
      <c r="F93">
        <f t="shared" si="14"/>
        <v>1</v>
      </c>
      <c r="G93">
        <f t="shared" si="13"/>
        <v>0</v>
      </c>
    </row>
    <row r="94" spans="1:9" x14ac:dyDescent="0.2">
      <c r="A94">
        <v>1</v>
      </c>
      <c r="B94">
        <v>1.82</v>
      </c>
      <c r="C94">
        <f t="shared" si="11"/>
        <v>0</v>
      </c>
      <c r="D94">
        <f t="shared" si="12"/>
        <v>4.9874749330202722E-2</v>
      </c>
      <c r="E94">
        <f t="shared" si="9"/>
        <v>0</v>
      </c>
      <c r="F94">
        <f t="shared" si="14"/>
        <v>1</v>
      </c>
      <c r="G94">
        <f t="shared" si="13"/>
        <v>0</v>
      </c>
    </row>
    <row r="95" spans="1:9" x14ac:dyDescent="0.2">
      <c r="A95">
        <v>0</v>
      </c>
      <c r="B95">
        <v>1.82</v>
      </c>
      <c r="C95">
        <f t="shared" si="11"/>
        <v>0</v>
      </c>
      <c r="D95">
        <f t="shared" si="12"/>
        <v>0</v>
      </c>
      <c r="E95">
        <f t="shared" si="9"/>
        <v>0</v>
      </c>
      <c r="F95">
        <f t="shared" si="14"/>
        <v>1</v>
      </c>
      <c r="G95">
        <f t="shared" si="13"/>
        <v>0</v>
      </c>
      <c r="H95">
        <v>0.05</v>
      </c>
      <c r="I95">
        <v>1.5</v>
      </c>
    </row>
    <row r="96" spans="1:9" x14ac:dyDescent="0.2">
      <c r="A96">
        <v>1</v>
      </c>
      <c r="B96">
        <v>1.82</v>
      </c>
      <c r="C96" s="3">
        <f>MAX($H$1-B96,0)+D96</f>
        <v>0.6298747493302026</v>
      </c>
      <c r="D96">
        <f>$H$95*SIN($I$95*A96)</f>
        <v>4.9874749330202722E-2</v>
      </c>
      <c r="E96">
        <f t="shared" si="9"/>
        <v>1</v>
      </c>
      <c r="F96">
        <f t="shared" si="14"/>
        <v>1</v>
      </c>
    </row>
    <row r="97" spans="1:6" x14ac:dyDescent="0.2">
      <c r="A97">
        <v>2</v>
      </c>
      <c r="B97">
        <v>1.82</v>
      </c>
      <c r="C97" s="3">
        <f t="shared" ref="C97:C112" si="15">MAX($H$1-B97,0)+D97</f>
        <v>0.58705600040299322</v>
      </c>
      <c r="D97">
        <f t="shared" ref="D97:D160" si="16">$H$95*SIN($I$95*A97)</f>
        <v>7.0560004029933607E-3</v>
      </c>
      <c r="E97">
        <f t="shared" si="9"/>
        <v>2</v>
      </c>
      <c r="F97">
        <f t="shared" si="14"/>
        <v>1</v>
      </c>
    </row>
    <row r="98" spans="1:6" x14ac:dyDescent="0.2">
      <c r="A98">
        <v>3</v>
      </c>
      <c r="B98">
        <v>1</v>
      </c>
      <c r="C98" s="3">
        <f t="shared" si="15"/>
        <v>1.3511234941167451</v>
      </c>
      <c r="D98">
        <f t="shared" si="16"/>
        <v>-4.8876505883254852E-2</v>
      </c>
      <c r="E98">
        <f t="shared" si="9"/>
        <v>3</v>
      </c>
    </row>
    <row r="99" spans="1:6" x14ac:dyDescent="0.2">
      <c r="A99">
        <v>4</v>
      </c>
      <c r="B99">
        <v>0.75</v>
      </c>
      <c r="C99" s="3">
        <f t="shared" si="15"/>
        <v>1.6360292250900537</v>
      </c>
      <c r="D99">
        <f t="shared" si="16"/>
        <v>-1.3970774909946294E-2</v>
      </c>
      <c r="E99">
        <f t="shared" si="9"/>
        <v>4</v>
      </c>
    </row>
    <row r="100" spans="1:6" x14ac:dyDescent="0.2">
      <c r="A100">
        <v>5</v>
      </c>
      <c r="B100">
        <v>0.6</v>
      </c>
      <c r="C100" s="3">
        <f t="shared" si="15"/>
        <v>1.8468999988387367</v>
      </c>
      <c r="D100">
        <f t="shared" si="16"/>
        <v>4.6899998838736946E-2</v>
      </c>
    </row>
    <row r="101" spans="1:6" x14ac:dyDescent="0.2">
      <c r="A101">
        <v>6</v>
      </c>
      <c r="B101">
        <v>0.5</v>
      </c>
      <c r="C101" s="3">
        <f t="shared" si="15"/>
        <v>1.9206059242620876</v>
      </c>
      <c r="D101">
        <f t="shared" si="16"/>
        <v>2.0605924262087832E-2</v>
      </c>
    </row>
    <row r="102" spans="1:6" x14ac:dyDescent="0.2">
      <c r="A102">
        <v>7</v>
      </c>
      <c r="B102">
        <v>0.6</v>
      </c>
      <c r="C102" s="3">
        <f t="shared" si="15"/>
        <v>1.7560152120014163</v>
      </c>
      <c r="D102">
        <f t="shared" si="16"/>
        <v>-4.3984787998583505E-2</v>
      </c>
    </row>
    <row r="103" spans="1:6" x14ac:dyDescent="0.2">
      <c r="A103">
        <v>8</v>
      </c>
      <c r="B103">
        <v>0.4</v>
      </c>
      <c r="C103" s="3">
        <f t="shared" si="15"/>
        <v>1.9731713540999782</v>
      </c>
      <c r="D103">
        <f t="shared" si="16"/>
        <v>-2.682864590002175E-2</v>
      </c>
    </row>
    <row r="104" spans="1:6" x14ac:dyDescent="0.2">
      <c r="A104">
        <v>9</v>
      </c>
      <c r="B104">
        <v>0.5</v>
      </c>
      <c r="C104" s="3">
        <f t="shared" si="15"/>
        <v>1.9401892213275809</v>
      </c>
      <c r="D104">
        <f t="shared" si="16"/>
        <v>4.018922132758105E-2</v>
      </c>
    </row>
    <row r="105" spans="1:6" x14ac:dyDescent="0.2">
      <c r="A105">
        <v>8</v>
      </c>
      <c r="B105">
        <v>0.4</v>
      </c>
      <c r="C105" s="3">
        <f t="shared" si="15"/>
        <v>1.9731713540999782</v>
      </c>
      <c r="D105">
        <f t="shared" si="16"/>
        <v>-2.682864590002175E-2</v>
      </c>
    </row>
    <row r="106" spans="1:6" x14ac:dyDescent="0.2">
      <c r="A106">
        <v>7</v>
      </c>
      <c r="B106">
        <v>0.6</v>
      </c>
      <c r="C106" s="3">
        <f t="shared" si="15"/>
        <v>1.7560152120014163</v>
      </c>
      <c r="D106">
        <f t="shared" si="16"/>
        <v>-4.3984787998583505E-2</v>
      </c>
    </row>
    <row r="107" spans="1:6" x14ac:dyDescent="0.2">
      <c r="A107">
        <v>6</v>
      </c>
      <c r="B107">
        <v>0.5</v>
      </c>
      <c r="C107" s="3">
        <f t="shared" si="15"/>
        <v>1.9206059242620876</v>
      </c>
      <c r="D107">
        <f t="shared" si="16"/>
        <v>2.0605924262087832E-2</v>
      </c>
    </row>
    <row r="108" spans="1:6" x14ac:dyDescent="0.2">
      <c r="A108">
        <v>5</v>
      </c>
      <c r="B108">
        <v>0.4</v>
      </c>
      <c r="C108" s="3">
        <f t="shared" si="15"/>
        <v>2.0468999988387369</v>
      </c>
      <c r="D108">
        <f t="shared" si="16"/>
        <v>4.6899998838736946E-2</v>
      </c>
      <c r="E108">
        <f>IF(C108&gt;0,A108,0)</f>
        <v>5</v>
      </c>
    </row>
    <row r="109" spans="1:6" x14ac:dyDescent="0.2">
      <c r="A109">
        <v>4</v>
      </c>
      <c r="B109">
        <v>0.5</v>
      </c>
      <c r="C109" s="3">
        <f t="shared" si="15"/>
        <v>1.8860292250900537</v>
      </c>
      <c r="D109">
        <f t="shared" si="16"/>
        <v>-1.3970774909946294E-2</v>
      </c>
      <c r="E109">
        <f t="shared" ref="E109:E154" si="17">IF(C109&gt;0,A109,0)</f>
        <v>4</v>
      </c>
    </row>
    <row r="110" spans="1:6" x14ac:dyDescent="0.2">
      <c r="A110">
        <v>3</v>
      </c>
      <c r="B110">
        <v>0.7</v>
      </c>
      <c r="C110" s="3">
        <f t="shared" si="15"/>
        <v>1.6511234941167452</v>
      </c>
      <c r="D110">
        <f t="shared" si="16"/>
        <v>-4.8876505883254852E-2</v>
      </c>
      <c r="E110">
        <f t="shared" si="17"/>
        <v>3</v>
      </c>
    </row>
    <row r="111" spans="1:6" x14ac:dyDescent="0.2">
      <c r="A111">
        <v>2</v>
      </c>
      <c r="B111">
        <v>1.82</v>
      </c>
      <c r="C111" s="3">
        <f t="shared" si="15"/>
        <v>0.58705600040299322</v>
      </c>
      <c r="D111">
        <f t="shared" si="16"/>
        <v>7.0560004029933607E-3</v>
      </c>
      <c r="E111">
        <f t="shared" si="17"/>
        <v>2</v>
      </c>
      <c r="F111">
        <f t="shared" ref="F111:F141" si="18">$J$22</f>
        <v>1</v>
      </c>
    </row>
    <row r="112" spans="1:6" x14ac:dyDescent="0.2">
      <c r="A112">
        <v>1</v>
      </c>
      <c r="B112">
        <v>1.82</v>
      </c>
      <c r="C112" s="3">
        <f t="shared" si="15"/>
        <v>0.6298747493302026</v>
      </c>
      <c r="D112">
        <f t="shared" si="16"/>
        <v>4.9874749330202722E-2</v>
      </c>
      <c r="E112">
        <f t="shared" si="17"/>
        <v>1</v>
      </c>
      <c r="F112">
        <f t="shared" si="18"/>
        <v>1</v>
      </c>
    </row>
    <row r="113" spans="1:7" x14ac:dyDescent="0.2">
      <c r="A113">
        <v>0</v>
      </c>
      <c r="B113">
        <v>1.82</v>
      </c>
      <c r="C113">
        <f t="shared" ref="C113:C144" si="19">IF($H$1&gt;Dike,MAX(($H$1-B113)+D113,0),0)</f>
        <v>0</v>
      </c>
      <c r="D113">
        <f t="shared" si="16"/>
        <v>0</v>
      </c>
      <c r="E113">
        <f t="shared" si="17"/>
        <v>0</v>
      </c>
      <c r="F113">
        <f t="shared" si="18"/>
        <v>1</v>
      </c>
      <c r="G113">
        <f t="shared" si="13"/>
        <v>0</v>
      </c>
    </row>
    <row r="114" spans="1:7" x14ac:dyDescent="0.2">
      <c r="A114">
        <v>1</v>
      </c>
      <c r="B114">
        <v>1.82</v>
      </c>
      <c r="C114">
        <f t="shared" si="19"/>
        <v>0</v>
      </c>
      <c r="D114">
        <f t="shared" si="16"/>
        <v>4.9874749330202722E-2</v>
      </c>
      <c r="E114">
        <f t="shared" si="17"/>
        <v>0</v>
      </c>
      <c r="F114">
        <f t="shared" si="18"/>
        <v>1</v>
      </c>
      <c r="G114">
        <f t="shared" si="13"/>
        <v>0</v>
      </c>
    </row>
    <row r="115" spans="1:7" x14ac:dyDescent="0.2">
      <c r="A115">
        <v>2</v>
      </c>
      <c r="B115">
        <v>1.82</v>
      </c>
      <c r="C115">
        <f t="shared" si="19"/>
        <v>0</v>
      </c>
      <c r="D115">
        <f t="shared" si="16"/>
        <v>7.0560004029933607E-3</v>
      </c>
      <c r="E115">
        <f t="shared" si="17"/>
        <v>0</v>
      </c>
      <c r="F115">
        <f t="shared" si="18"/>
        <v>1</v>
      </c>
      <c r="G115">
        <f t="shared" si="13"/>
        <v>0</v>
      </c>
    </row>
    <row r="116" spans="1:7" x14ac:dyDescent="0.2">
      <c r="A116">
        <v>3</v>
      </c>
      <c r="B116">
        <v>1.82</v>
      </c>
      <c r="C116">
        <f t="shared" si="19"/>
        <v>0</v>
      </c>
      <c r="D116">
        <f t="shared" si="16"/>
        <v>-4.8876505883254852E-2</v>
      </c>
      <c r="E116">
        <f t="shared" si="17"/>
        <v>0</v>
      </c>
      <c r="F116">
        <f t="shared" si="18"/>
        <v>1</v>
      </c>
      <c r="G116">
        <f t="shared" si="13"/>
        <v>0</v>
      </c>
    </row>
    <row r="117" spans="1:7" x14ac:dyDescent="0.2">
      <c r="A117">
        <v>4</v>
      </c>
      <c r="B117">
        <v>1.82</v>
      </c>
      <c r="C117">
        <f t="shared" si="19"/>
        <v>0</v>
      </c>
      <c r="D117">
        <f t="shared" si="16"/>
        <v>-1.3970774909946294E-2</v>
      </c>
      <c r="E117">
        <f t="shared" si="17"/>
        <v>0</v>
      </c>
      <c r="F117">
        <f t="shared" si="18"/>
        <v>1</v>
      </c>
      <c r="G117">
        <f t="shared" si="13"/>
        <v>0</v>
      </c>
    </row>
    <row r="118" spans="1:7" x14ac:dyDescent="0.2">
      <c r="A118">
        <v>5</v>
      </c>
      <c r="B118">
        <v>1.82</v>
      </c>
      <c r="C118">
        <f t="shared" si="19"/>
        <v>0</v>
      </c>
      <c r="D118">
        <f t="shared" si="16"/>
        <v>4.6899998838736946E-2</v>
      </c>
      <c r="E118">
        <f t="shared" si="17"/>
        <v>0</v>
      </c>
      <c r="F118">
        <f t="shared" si="18"/>
        <v>1</v>
      </c>
      <c r="G118">
        <f t="shared" si="13"/>
        <v>0</v>
      </c>
    </row>
    <row r="119" spans="1:7" x14ac:dyDescent="0.2">
      <c r="A119">
        <v>6</v>
      </c>
      <c r="B119">
        <v>1.82</v>
      </c>
      <c r="C119">
        <f t="shared" si="19"/>
        <v>0</v>
      </c>
      <c r="D119">
        <f t="shared" si="16"/>
        <v>2.0605924262087832E-2</v>
      </c>
      <c r="E119">
        <f t="shared" si="17"/>
        <v>0</v>
      </c>
      <c r="F119">
        <f t="shared" si="18"/>
        <v>1</v>
      </c>
      <c r="G119">
        <f t="shared" si="13"/>
        <v>0</v>
      </c>
    </row>
    <row r="120" spans="1:7" x14ac:dyDescent="0.2">
      <c r="A120">
        <v>7</v>
      </c>
      <c r="B120">
        <v>1.82</v>
      </c>
      <c r="C120">
        <f t="shared" si="19"/>
        <v>0</v>
      </c>
      <c r="D120">
        <f t="shared" si="16"/>
        <v>-4.3984787998583505E-2</v>
      </c>
      <c r="E120">
        <f t="shared" si="17"/>
        <v>0</v>
      </c>
      <c r="F120">
        <f t="shared" si="18"/>
        <v>1</v>
      </c>
      <c r="G120">
        <f t="shared" si="13"/>
        <v>0</v>
      </c>
    </row>
    <row r="121" spans="1:7" x14ac:dyDescent="0.2">
      <c r="A121">
        <v>8</v>
      </c>
      <c r="B121">
        <v>1.82</v>
      </c>
      <c r="C121">
        <f t="shared" si="19"/>
        <v>0</v>
      </c>
      <c r="D121">
        <f t="shared" si="16"/>
        <v>-2.682864590002175E-2</v>
      </c>
      <c r="E121">
        <f t="shared" si="17"/>
        <v>0</v>
      </c>
      <c r="F121">
        <f t="shared" si="18"/>
        <v>1</v>
      </c>
      <c r="G121">
        <f t="shared" si="13"/>
        <v>0</v>
      </c>
    </row>
    <row r="122" spans="1:7" x14ac:dyDescent="0.2">
      <c r="A122">
        <v>9</v>
      </c>
      <c r="B122">
        <v>1.82</v>
      </c>
      <c r="C122">
        <f t="shared" si="19"/>
        <v>0</v>
      </c>
      <c r="D122">
        <f t="shared" si="16"/>
        <v>4.018922132758105E-2</v>
      </c>
      <c r="E122">
        <f t="shared" si="17"/>
        <v>0</v>
      </c>
      <c r="F122">
        <f t="shared" si="18"/>
        <v>1</v>
      </c>
      <c r="G122">
        <f t="shared" si="13"/>
        <v>0</v>
      </c>
    </row>
    <row r="123" spans="1:7" x14ac:dyDescent="0.2">
      <c r="A123">
        <v>10</v>
      </c>
      <c r="B123">
        <v>1.82</v>
      </c>
      <c r="C123">
        <f t="shared" si="19"/>
        <v>0</v>
      </c>
      <c r="D123">
        <f t="shared" si="16"/>
        <v>3.2514392007855844E-2</v>
      </c>
      <c r="E123">
        <f t="shared" si="17"/>
        <v>0</v>
      </c>
      <c r="F123">
        <f t="shared" si="18"/>
        <v>1</v>
      </c>
      <c r="G123">
        <f t="shared" si="13"/>
        <v>0</v>
      </c>
    </row>
    <row r="124" spans="1:7" x14ac:dyDescent="0.2">
      <c r="A124">
        <v>11</v>
      </c>
      <c r="B124">
        <v>1.82</v>
      </c>
      <c r="C124">
        <f t="shared" si="19"/>
        <v>0</v>
      </c>
      <c r="D124">
        <f t="shared" si="16"/>
        <v>-3.5589267118456155E-2</v>
      </c>
      <c r="E124">
        <f t="shared" si="17"/>
        <v>0</v>
      </c>
      <c r="F124">
        <f t="shared" si="18"/>
        <v>1</v>
      </c>
      <c r="G124">
        <f t="shared" si="13"/>
        <v>0</v>
      </c>
    </row>
    <row r="125" spans="1:7" x14ac:dyDescent="0.2">
      <c r="A125">
        <v>12</v>
      </c>
      <c r="B125">
        <v>1.82</v>
      </c>
      <c r="C125">
        <f t="shared" si="19"/>
        <v>0</v>
      </c>
      <c r="D125">
        <f t="shared" si="16"/>
        <v>-3.7549362338583803E-2</v>
      </c>
      <c r="E125">
        <f t="shared" si="17"/>
        <v>0</v>
      </c>
      <c r="F125">
        <f t="shared" si="18"/>
        <v>1</v>
      </c>
      <c r="G125">
        <f t="shared" si="13"/>
        <v>0</v>
      </c>
    </row>
    <row r="126" spans="1:7" x14ac:dyDescent="0.2">
      <c r="A126">
        <v>13</v>
      </c>
      <c r="B126">
        <v>1.82</v>
      </c>
      <c r="C126">
        <f t="shared" si="19"/>
        <v>0</v>
      </c>
      <c r="D126">
        <f t="shared" si="16"/>
        <v>3.0276993485980053E-2</v>
      </c>
      <c r="E126">
        <f t="shared" si="17"/>
        <v>0</v>
      </c>
      <c r="F126">
        <f t="shared" si="18"/>
        <v>1</v>
      </c>
      <c r="G126">
        <f t="shared" si="13"/>
        <v>0</v>
      </c>
    </row>
    <row r="127" spans="1:7" x14ac:dyDescent="0.2">
      <c r="A127">
        <v>14</v>
      </c>
      <c r="B127">
        <v>1.82</v>
      </c>
      <c r="C127">
        <f t="shared" si="19"/>
        <v>0</v>
      </c>
      <c r="D127">
        <f t="shared" si="16"/>
        <v>4.1832781926802808E-2</v>
      </c>
      <c r="E127">
        <f t="shared" si="17"/>
        <v>0</v>
      </c>
      <c r="F127">
        <f t="shared" si="18"/>
        <v>1</v>
      </c>
      <c r="G127">
        <f t="shared" si="13"/>
        <v>0</v>
      </c>
    </row>
    <row r="128" spans="1:7" x14ac:dyDescent="0.2">
      <c r="A128">
        <v>15</v>
      </c>
      <c r="B128">
        <v>1.82</v>
      </c>
      <c r="C128">
        <f t="shared" si="19"/>
        <v>0</v>
      </c>
      <c r="D128">
        <f t="shared" si="16"/>
        <v>-2.4358725623025476E-2</v>
      </c>
      <c r="E128">
        <f t="shared" si="17"/>
        <v>0</v>
      </c>
      <c r="F128">
        <f t="shared" si="18"/>
        <v>1</v>
      </c>
      <c r="G128">
        <f t="shared" si="13"/>
        <v>0</v>
      </c>
    </row>
    <row r="129" spans="1:7" x14ac:dyDescent="0.2">
      <c r="A129">
        <v>16</v>
      </c>
      <c r="B129">
        <v>1.82</v>
      </c>
      <c r="C129">
        <f t="shared" si="19"/>
        <v>0</v>
      </c>
      <c r="D129">
        <f t="shared" si="16"/>
        <v>-4.5278918100331196E-2</v>
      </c>
      <c r="E129">
        <f t="shared" si="17"/>
        <v>0</v>
      </c>
      <c r="F129">
        <f t="shared" si="18"/>
        <v>1</v>
      </c>
      <c r="G129">
        <f t="shared" si="13"/>
        <v>0</v>
      </c>
    </row>
    <row r="130" spans="1:7" x14ac:dyDescent="0.2">
      <c r="A130">
        <v>17</v>
      </c>
      <c r="B130">
        <v>1.82</v>
      </c>
      <c r="C130">
        <f t="shared" si="19"/>
        <v>0</v>
      </c>
      <c r="D130">
        <f t="shared" si="16"/>
        <v>1.7952917701108417E-2</v>
      </c>
      <c r="E130">
        <f t="shared" si="17"/>
        <v>0</v>
      </c>
      <c r="F130">
        <f t="shared" si="18"/>
        <v>1</v>
      </c>
      <c r="G130">
        <f t="shared" ref="G130:G193" si="20">IF(C130&gt;0,F130,0)</f>
        <v>0</v>
      </c>
    </row>
    <row r="131" spans="1:7" x14ac:dyDescent="0.2">
      <c r="A131">
        <v>18</v>
      </c>
      <c r="B131">
        <v>1.82</v>
      </c>
      <c r="C131">
        <f t="shared" si="19"/>
        <v>0</v>
      </c>
      <c r="D131">
        <f t="shared" si="16"/>
        <v>4.7818796420225157E-2</v>
      </c>
      <c r="E131">
        <f t="shared" si="17"/>
        <v>0</v>
      </c>
      <c r="F131">
        <f t="shared" si="18"/>
        <v>1</v>
      </c>
      <c r="G131">
        <f t="shared" si="20"/>
        <v>0</v>
      </c>
    </row>
    <row r="132" spans="1:7" x14ac:dyDescent="0.2">
      <c r="A132">
        <v>19</v>
      </c>
      <c r="B132">
        <v>1.82</v>
      </c>
      <c r="C132">
        <f t="shared" si="19"/>
        <v>0</v>
      </c>
      <c r="D132">
        <f t="shared" si="16"/>
        <v>-1.1187782009339821E-2</v>
      </c>
      <c r="E132">
        <f t="shared" si="17"/>
        <v>0</v>
      </c>
      <c r="F132">
        <f t="shared" si="18"/>
        <v>1</v>
      </c>
      <c r="G132">
        <f t="shared" si="20"/>
        <v>0</v>
      </c>
    </row>
    <row r="133" spans="1:7" x14ac:dyDescent="0.2">
      <c r="A133">
        <v>20</v>
      </c>
      <c r="B133">
        <v>1.82</v>
      </c>
      <c r="C133">
        <f t="shared" si="19"/>
        <v>0</v>
      </c>
      <c r="D133">
        <f t="shared" si="16"/>
        <v>-4.9401581204643094E-2</v>
      </c>
      <c r="E133">
        <f t="shared" si="17"/>
        <v>0</v>
      </c>
      <c r="F133">
        <f t="shared" si="18"/>
        <v>1</v>
      </c>
      <c r="G133">
        <f t="shared" si="20"/>
        <v>0</v>
      </c>
    </row>
    <row r="134" spans="1:7" x14ac:dyDescent="0.2">
      <c r="A134">
        <v>21</v>
      </c>
      <c r="B134">
        <v>1.82</v>
      </c>
      <c r="C134">
        <f t="shared" si="19"/>
        <v>0</v>
      </c>
      <c r="D134">
        <f t="shared" si="16"/>
        <v>4.1987227845873415E-3</v>
      </c>
      <c r="E134">
        <f t="shared" si="17"/>
        <v>0</v>
      </c>
      <c r="F134">
        <f t="shared" si="18"/>
        <v>1</v>
      </c>
      <c r="G134">
        <f t="shared" si="20"/>
        <v>0</v>
      </c>
    </row>
    <row r="135" spans="1:7" x14ac:dyDescent="0.2">
      <c r="A135">
        <v>22</v>
      </c>
      <c r="B135">
        <v>1.82</v>
      </c>
      <c r="C135">
        <f t="shared" si="19"/>
        <v>0</v>
      </c>
      <c r="D135">
        <f t="shared" si="16"/>
        <v>4.999559300536336E-2</v>
      </c>
      <c r="E135">
        <f t="shared" si="17"/>
        <v>0</v>
      </c>
      <c r="F135">
        <f t="shared" si="18"/>
        <v>1</v>
      </c>
      <c r="G135">
        <f t="shared" si="20"/>
        <v>0</v>
      </c>
    </row>
    <row r="136" spans="1:7" x14ac:dyDescent="0.2">
      <c r="A136">
        <v>23</v>
      </c>
      <c r="B136">
        <v>1.82</v>
      </c>
      <c r="C136">
        <f t="shared" si="19"/>
        <v>0</v>
      </c>
      <c r="D136">
        <f t="shared" si="16"/>
        <v>2.8743739052462282E-3</v>
      </c>
      <c r="E136">
        <f t="shared" si="17"/>
        <v>0</v>
      </c>
      <c r="F136">
        <f t="shared" si="18"/>
        <v>1</v>
      </c>
      <c r="G136">
        <f t="shared" si="20"/>
        <v>0</v>
      </c>
    </row>
    <row r="137" spans="1:7" x14ac:dyDescent="0.2">
      <c r="A137">
        <v>24</v>
      </c>
      <c r="B137">
        <v>1.82</v>
      </c>
      <c r="C137">
        <f t="shared" si="19"/>
        <v>0</v>
      </c>
      <c r="D137">
        <f t="shared" si="16"/>
        <v>-4.9588942672155793E-2</v>
      </c>
      <c r="E137">
        <f t="shared" si="17"/>
        <v>0</v>
      </c>
      <c r="F137">
        <f t="shared" si="18"/>
        <v>1</v>
      </c>
      <c r="G137">
        <f t="shared" si="20"/>
        <v>0</v>
      </c>
    </row>
    <row r="138" spans="1:7" x14ac:dyDescent="0.2">
      <c r="A138">
        <v>25</v>
      </c>
      <c r="B138">
        <v>1.82</v>
      </c>
      <c r="C138">
        <f t="shared" si="19"/>
        <v>0</v>
      </c>
      <c r="D138">
        <f t="shared" si="16"/>
        <v>-9.8899399818231145E-3</v>
      </c>
      <c r="E138">
        <f t="shared" si="17"/>
        <v>0</v>
      </c>
      <c r="F138">
        <f t="shared" si="18"/>
        <v>1</v>
      </c>
      <c r="G138">
        <f t="shared" si="20"/>
        <v>0</v>
      </c>
    </row>
    <row r="139" spans="1:7" x14ac:dyDescent="0.2">
      <c r="A139">
        <v>26</v>
      </c>
      <c r="B139">
        <v>1.82</v>
      </c>
      <c r="C139">
        <f t="shared" si="19"/>
        <v>0</v>
      </c>
      <c r="D139">
        <f t="shared" si="16"/>
        <v>4.8189769314204392E-2</v>
      </c>
      <c r="E139">
        <f t="shared" si="17"/>
        <v>0</v>
      </c>
      <c r="F139">
        <f t="shared" si="18"/>
        <v>1</v>
      </c>
      <c r="G139">
        <f t="shared" si="20"/>
        <v>0</v>
      </c>
    </row>
    <row r="140" spans="1:7" x14ac:dyDescent="0.2">
      <c r="A140">
        <v>27</v>
      </c>
      <c r="B140">
        <v>1.82</v>
      </c>
      <c r="C140">
        <f t="shared" si="19"/>
        <v>0</v>
      </c>
      <c r="D140">
        <f t="shared" si="16"/>
        <v>1.670755884242103E-2</v>
      </c>
      <c r="E140">
        <f t="shared" si="17"/>
        <v>0</v>
      </c>
      <c r="F140">
        <f t="shared" si="18"/>
        <v>1</v>
      </c>
      <c r="G140">
        <f t="shared" si="20"/>
        <v>0</v>
      </c>
    </row>
    <row r="141" spans="1:7" x14ac:dyDescent="0.2">
      <c r="A141">
        <v>28</v>
      </c>
      <c r="B141">
        <v>2.2000000000000002</v>
      </c>
      <c r="C141">
        <f t="shared" si="19"/>
        <v>0</v>
      </c>
      <c r="D141">
        <f t="shared" si="16"/>
        <v>-4.5826077395781692E-2</v>
      </c>
      <c r="E141">
        <f t="shared" si="17"/>
        <v>0</v>
      </c>
      <c r="F141">
        <f t="shared" si="18"/>
        <v>1</v>
      </c>
      <c r="G141">
        <f t="shared" si="20"/>
        <v>0</v>
      </c>
    </row>
    <row r="142" spans="1:7" x14ac:dyDescent="0.2">
      <c r="A142">
        <v>29</v>
      </c>
      <c r="B142">
        <v>2.8</v>
      </c>
      <c r="C142">
        <f t="shared" si="19"/>
        <v>0</v>
      </c>
      <c r="D142">
        <f t="shared" si="16"/>
        <v>-2.319077579919137E-2</v>
      </c>
      <c r="E142">
        <f t="shared" si="17"/>
        <v>0</v>
      </c>
      <c r="F142">
        <f t="shared" ref="F142:F158" si="21">$J$21</f>
        <v>5</v>
      </c>
      <c r="G142">
        <f t="shared" si="20"/>
        <v>0</v>
      </c>
    </row>
    <row r="143" spans="1:7" x14ac:dyDescent="0.2">
      <c r="A143">
        <v>30</v>
      </c>
      <c r="B143">
        <v>2.8</v>
      </c>
      <c r="C143">
        <f t="shared" si="19"/>
        <v>0</v>
      </c>
      <c r="D143">
        <f t="shared" si="16"/>
        <v>4.2545176226705922E-2</v>
      </c>
      <c r="E143">
        <f t="shared" si="17"/>
        <v>0</v>
      </c>
      <c r="F143">
        <f t="shared" si="21"/>
        <v>5</v>
      </c>
      <c r="G143">
        <f t="shared" si="20"/>
        <v>0</v>
      </c>
    </row>
    <row r="144" spans="1:7" x14ac:dyDescent="0.2">
      <c r="A144">
        <v>31</v>
      </c>
      <c r="B144">
        <v>2.8</v>
      </c>
      <c r="C144">
        <f t="shared" si="19"/>
        <v>0</v>
      </c>
      <c r="D144">
        <f t="shared" si="16"/>
        <v>2.9209829220664282E-2</v>
      </c>
      <c r="E144">
        <f t="shared" si="17"/>
        <v>0</v>
      </c>
      <c r="F144">
        <f t="shared" si="21"/>
        <v>5</v>
      </c>
      <c r="G144">
        <f t="shared" si="20"/>
        <v>0</v>
      </c>
    </row>
    <row r="145" spans="1:8" x14ac:dyDescent="0.2">
      <c r="A145">
        <v>32</v>
      </c>
      <c r="B145">
        <v>2.8</v>
      </c>
      <c r="C145">
        <f t="shared" ref="C145:C176" si="22">IF($H$1&gt;Dike,MAX(($H$1-B145)+D145,0),0)</f>
        <v>0</v>
      </c>
      <c r="D145">
        <f t="shared" si="16"/>
        <v>-3.8412733066183341E-2</v>
      </c>
      <c r="E145">
        <f t="shared" si="17"/>
        <v>0</v>
      </c>
      <c r="F145">
        <f t="shared" si="21"/>
        <v>5</v>
      </c>
      <c r="G145">
        <f t="shared" si="20"/>
        <v>0</v>
      </c>
    </row>
    <row r="146" spans="1:8" x14ac:dyDescent="0.2">
      <c r="A146">
        <v>33</v>
      </c>
      <c r="B146">
        <v>2.8</v>
      </c>
      <c r="C146">
        <f t="shared" si="22"/>
        <v>0</v>
      </c>
      <c r="D146">
        <f t="shared" si="16"/>
        <v>-3.4644247711684784E-2</v>
      </c>
      <c r="E146">
        <f t="shared" si="17"/>
        <v>0</v>
      </c>
      <c r="F146">
        <f t="shared" si="21"/>
        <v>5</v>
      </c>
      <c r="G146">
        <f t="shared" si="20"/>
        <v>0</v>
      </c>
    </row>
    <row r="147" spans="1:8" x14ac:dyDescent="0.2">
      <c r="A147">
        <v>34</v>
      </c>
      <c r="B147">
        <v>2.8</v>
      </c>
      <c r="C147">
        <f t="shared" si="22"/>
        <v>0</v>
      </c>
      <c r="D147">
        <f t="shared" si="16"/>
        <v>3.3511458792168734E-2</v>
      </c>
      <c r="E147">
        <f t="shared" si="17"/>
        <v>0</v>
      </c>
      <c r="F147">
        <f t="shared" si="21"/>
        <v>5</v>
      </c>
      <c r="G147">
        <f t="shared" si="20"/>
        <v>0</v>
      </c>
    </row>
    <row r="148" spans="1:8" x14ac:dyDescent="0.2">
      <c r="A148">
        <v>35</v>
      </c>
      <c r="B148">
        <v>2.8</v>
      </c>
      <c r="C148">
        <f t="shared" si="22"/>
        <v>0</v>
      </c>
      <c r="D148">
        <f t="shared" si="16"/>
        <v>3.9385261349205898E-2</v>
      </c>
      <c r="E148">
        <f t="shared" si="17"/>
        <v>0</v>
      </c>
      <c r="F148">
        <f t="shared" si="21"/>
        <v>5</v>
      </c>
      <c r="G148">
        <f t="shared" si="20"/>
        <v>0</v>
      </c>
    </row>
    <row r="149" spans="1:8" x14ac:dyDescent="0.2">
      <c r="A149">
        <v>36</v>
      </c>
      <c r="B149">
        <v>2.8</v>
      </c>
      <c r="C149">
        <f t="shared" si="22"/>
        <v>0</v>
      </c>
      <c r="D149">
        <f t="shared" si="16"/>
        <v>-2.7939452442580816E-2</v>
      </c>
      <c r="E149">
        <f t="shared" si="17"/>
        <v>0</v>
      </c>
      <c r="F149">
        <f t="shared" si="21"/>
        <v>5</v>
      </c>
      <c r="G149">
        <f t="shared" si="20"/>
        <v>0</v>
      </c>
    </row>
    <row r="150" spans="1:8" x14ac:dyDescent="0.2">
      <c r="A150">
        <v>37</v>
      </c>
      <c r="B150">
        <v>2.8</v>
      </c>
      <c r="C150">
        <f t="shared" si="22"/>
        <v>0</v>
      </c>
      <c r="D150">
        <f t="shared" si="16"/>
        <v>-4.3337978713037961E-2</v>
      </c>
      <c r="E150">
        <f t="shared" si="17"/>
        <v>0</v>
      </c>
      <c r="F150">
        <f t="shared" si="21"/>
        <v>5</v>
      </c>
      <c r="G150">
        <f t="shared" si="20"/>
        <v>0</v>
      </c>
    </row>
    <row r="151" spans="1:8" x14ac:dyDescent="0.2">
      <c r="A151">
        <v>38</v>
      </c>
      <c r="B151">
        <v>2.8</v>
      </c>
      <c r="C151">
        <f t="shared" si="22"/>
        <v>0</v>
      </c>
      <c r="D151">
        <f t="shared" si="16"/>
        <v>2.1808237762391249E-2</v>
      </c>
      <c r="E151">
        <f t="shared" si="17"/>
        <v>0</v>
      </c>
      <c r="F151">
        <f t="shared" si="21"/>
        <v>5</v>
      </c>
      <c r="G151">
        <f t="shared" si="20"/>
        <v>0</v>
      </c>
    </row>
    <row r="152" spans="1:8" x14ac:dyDescent="0.2">
      <c r="A152">
        <v>39</v>
      </c>
      <c r="B152">
        <v>2.8</v>
      </c>
      <c r="C152">
        <f t="shared" si="22"/>
        <v>0</v>
      </c>
      <c r="D152">
        <f t="shared" si="16"/>
        <v>4.6423286138268932E-2</v>
      </c>
      <c r="E152">
        <f t="shared" si="17"/>
        <v>0</v>
      </c>
      <c r="F152">
        <f t="shared" si="21"/>
        <v>5</v>
      </c>
      <c r="G152">
        <f t="shared" si="20"/>
        <v>0</v>
      </c>
    </row>
    <row r="153" spans="1:8" x14ac:dyDescent="0.2">
      <c r="A153">
        <v>40</v>
      </c>
      <c r="B153">
        <v>2.8</v>
      </c>
      <c r="C153">
        <f t="shared" si="22"/>
        <v>0</v>
      </c>
      <c r="D153">
        <f t="shared" si="16"/>
        <v>-1.5240531055110834E-2</v>
      </c>
      <c r="E153">
        <f t="shared" si="17"/>
        <v>0</v>
      </c>
      <c r="F153">
        <f t="shared" si="21"/>
        <v>5</v>
      </c>
      <c r="G153">
        <f t="shared" si="20"/>
        <v>0</v>
      </c>
    </row>
    <row r="154" spans="1:8" x14ac:dyDescent="0.2">
      <c r="A154">
        <v>41</v>
      </c>
      <c r="B154">
        <v>2.8</v>
      </c>
      <c r="C154">
        <f t="shared" si="22"/>
        <v>0</v>
      </c>
      <c r="D154">
        <f t="shared" si="16"/>
        <v>-4.857943117580546E-2</v>
      </c>
      <c r="E154">
        <f t="shared" si="17"/>
        <v>0</v>
      </c>
      <c r="F154">
        <f t="shared" si="21"/>
        <v>5</v>
      </c>
      <c r="G154">
        <f t="shared" si="20"/>
        <v>0</v>
      </c>
    </row>
    <row r="155" spans="1:8" x14ac:dyDescent="0.2">
      <c r="A155">
        <v>42</v>
      </c>
      <c r="B155">
        <v>2.8</v>
      </c>
      <c r="C155">
        <f t="shared" si="22"/>
        <v>0</v>
      </c>
      <c r="D155">
        <f t="shared" si="16"/>
        <v>8.3677850151403464E-3</v>
      </c>
      <c r="E155">
        <f t="shared" ref="E155:E186" si="23">IF(C155&gt;0,A155,0)</f>
        <v>0</v>
      </c>
      <c r="F155">
        <f t="shared" si="21"/>
        <v>5</v>
      </c>
      <c r="G155">
        <f t="shared" si="20"/>
        <v>0</v>
      </c>
    </row>
    <row r="156" spans="1:8" x14ac:dyDescent="0.2">
      <c r="A156">
        <v>43</v>
      </c>
      <c r="B156">
        <v>2.8</v>
      </c>
      <c r="C156">
        <f t="shared" si="22"/>
        <v>0</v>
      </c>
      <c r="D156">
        <f t="shared" si="16"/>
        <v>4.9763258568061387E-2</v>
      </c>
      <c r="E156">
        <f t="shared" si="23"/>
        <v>0</v>
      </c>
      <c r="F156">
        <f t="shared" si="21"/>
        <v>5</v>
      </c>
      <c r="G156">
        <f t="shared" si="20"/>
        <v>0</v>
      </c>
    </row>
    <row r="157" spans="1:8" x14ac:dyDescent="0.2">
      <c r="A157">
        <v>44</v>
      </c>
      <c r="B157">
        <v>2.8</v>
      </c>
      <c r="C157">
        <f t="shared" si="22"/>
        <v>0</v>
      </c>
      <c r="D157">
        <f t="shared" si="16"/>
        <v>-1.3275577011983399E-3</v>
      </c>
      <c r="E157">
        <f t="shared" si="23"/>
        <v>0</v>
      </c>
      <c r="F157">
        <f t="shared" si="21"/>
        <v>5</v>
      </c>
      <c r="G157">
        <f t="shared" si="20"/>
        <v>0</v>
      </c>
      <c r="H157">
        <v>2</v>
      </c>
    </row>
    <row r="158" spans="1:8" x14ac:dyDescent="0.2">
      <c r="A158">
        <v>45</v>
      </c>
      <c r="B158">
        <v>2.8</v>
      </c>
      <c r="C158">
        <f t="shared" si="22"/>
        <v>0</v>
      </c>
      <c r="D158">
        <f t="shared" si="16"/>
        <v>-4.9951074001731752E-2</v>
      </c>
      <c r="E158">
        <f t="shared" si="23"/>
        <v>0</v>
      </c>
      <c r="F158">
        <f t="shared" si="21"/>
        <v>5</v>
      </c>
      <c r="G158">
        <f t="shared" si="20"/>
        <v>0</v>
      </c>
    </row>
    <row r="159" spans="1:8" x14ac:dyDescent="0.2">
      <c r="A159">
        <v>46</v>
      </c>
      <c r="B159">
        <v>3.5134988606779496</v>
      </c>
      <c r="C159">
        <f t="shared" si="22"/>
        <v>0</v>
      </c>
      <c r="D159">
        <f t="shared" si="16"/>
        <v>-5.7392406891593611E-3</v>
      </c>
      <c r="E159">
        <f t="shared" si="23"/>
        <v>0</v>
      </c>
      <c r="F159">
        <f>$J$20</f>
        <v>10</v>
      </c>
      <c r="G159">
        <f t="shared" si="20"/>
        <v>0</v>
      </c>
    </row>
    <row r="160" spans="1:8" x14ac:dyDescent="0.2">
      <c r="A160">
        <v>47</v>
      </c>
      <c r="B160">
        <v>3.5983791279963881</v>
      </c>
      <c r="C160">
        <f t="shared" si="22"/>
        <v>0</v>
      </c>
      <c r="D160">
        <f t="shared" si="16"/>
        <v>4.9139118349634643E-2</v>
      </c>
      <c r="E160">
        <f t="shared" si="23"/>
        <v>0</v>
      </c>
      <c r="F160">
        <f>$J$20</f>
        <v>10</v>
      </c>
      <c r="G160">
        <f t="shared" si="20"/>
        <v>0</v>
      </c>
    </row>
    <row r="161" spans="1:7" x14ac:dyDescent="0.2">
      <c r="A161">
        <v>48</v>
      </c>
      <c r="B161">
        <v>3.6792855613843063</v>
      </c>
      <c r="C161">
        <f t="shared" si="22"/>
        <v>0</v>
      </c>
      <c r="D161">
        <f t="shared" ref="D161:D205" si="24">$H$95*SIN($I$95*A161)</f>
        <v>1.2691168138101814E-2</v>
      </c>
      <c r="E161">
        <f t="shared" si="23"/>
        <v>0</v>
      </c>
      <c r="F161">
        <f>$J$19</f>
        <v>20</v>
      </c>
      <c r="G161">
        <f t="shared" si="20"/>
        <v>0</v>
      </c>
    </row>
    <row r="162" spans="1:7" x14ac:dyDescent="0.2">
      <c r="A162">
        <v>49</v>
      </c>
      <c r="B162">
        <v>3.7558955184352358</v>
      </c>
      <c r="C162">
        <f t="shared" si="22"/>
        <v>0</v>
      </c>
      <c r="D162">
        <f t="shared" si="24"/>
        <v>-4.7343642909667381E-2</v>
      </c>
      <c r="E162">
        <f t="shared" si="23"/>
        <v>0</v>
      </c>
      <c r="F162">
        <f>$J$19</f>
        <v>20</v>
      </c>
      <c r="G162">
        <f t="shared" si="20"/>
        <v>0</v>
      </c>
    </row>
    <row r="163" spans="1:7" x14ac:dyDescent="0.2">
      <c r="A163">
        <v>50</v>
      </c>
      <c r="B163">
        <v>3.827924565605163</v>
      </c>
      <c r="C163">
        <f t="shared" si="22"/>
        <v>0</v>
      </c>
      <c r="D163">
        <f t="shared" si="24"/>
        <v>-1.9389081770471522E-2</v>
      </c>
      <c r="E163">
        <f t="shared" si="23"/>
        <v>0</v>
      </c>
      <c r="F163">
        <f>$J$19</f>
        <v>20</v>
      </c>
      <c r="G163">
        <f t="shared" si="20"/>
        <v>0</v>
      </c>
    </row>
    <row r="164" spans="1:7" x14ac:dyDescent="0.2">
      <c r="A164">
        <v>51</v>
      </c>
      <c r="B164">
        <v>3.8951294609721261</v>
      </c>
      <c r="C164">
        <f t="shared" si="22"/>
        <v>0</v>
      </c>
      <c r="D164">
        <f t="shared" si="24"/>
        <v>4.4600584134968528E-2</v>
      </c>
      <c r="E164">
        <f t="shared" si="23"/>
        <v>0</v>
      </c>
      <c r="F164">
        <f>$J$19</f>
        <v>20</v>
      </c>
      <c r="G164">
        <f t="shared" si="20"/>
        <v>0</v>
      </c>
    </row>
    <row r="165" spans="1:7" x14ac:dyDescent="0.2">
      <c r="A165">
        <v>52</v>
      </c>
      <c r="B165">
        <v>3.9573107183768439</v>
      </c>
      <c r="C165">
        <f t="shared" si="22"/>
        <v>0</v>
      </c>
      <c r="D165">
        <f t="shared" si="24"/>
        <v>2.5698922799376762E-2</v>
      </c>
      <c r="E165">
        <f t="shared" si="23"/>
        <v>0</v>
      </c>
      <c r="F165">
        <f>$J$19</f>
        <v>20</v>
      </c>
      <c r="G165">
        <f t="shared" si="20"/>
        <v>0</v>
      </c>
    </row>
    <row r="166" spans="1:7" x14ac:dyDescent="0.2">
      <c r="A166">
        <v>53</v>
      </c>
      <c r="B166">
        <v>4.0143147278149227</v>
      </c>
      <c r="C166">
        <f t="shared" si="22"/>
        <v>0</v>
      </c>
      <c r="D166">
        <f t="shared" si="24"/>
        <v>-4.0964844365564045E-2</v>
      </c>
      <c r="E166">
        <f t="shared" si="23"/>
        <v>0</v>
      </c>
      <c r="F166">
        <f t="shared" ref="F166:F175" si="25">$J$18</f>
        <v>30</v>
      </c>
      <c r="G166">
        <f t="shared" si="20"/>
        <v>0</v>
      </c>
    </row>
    <row r="167" spans="1:7" x14ac:dyDescent="0.2">
      <c r="A167">
        <v>54</v>
      </c>
      <c r="B167">
        <v>4.0660354113416304</v>
      </c>
      <c r="C167">
        <f t="shared" si="22"/>
        <v>0</v>
      </c>
      <c r="D167">
        <f t="shared" si="24"/>
        <v>-3.1494399713722691E-2</v>
      </c>
      <c r="E167">
        <f t="shared" si="23"/>
        <v>0</v>
      </c>
      <c r="F167">
        <f t="shared" si="25"/>
        <v>30</v>
      </c>
      <c r="G167">
        <f t="shared" si="20"/>
        <v>0</v>
      </c>
    </row>
    <row r="168" spans="1:7" x14ac:dyDescent="0.2">
      <c r="A168">
        <v>55</v>
      </c>
      <c r="B168">
        <v>4.1124153983526197</v>
      </c>
      <c r="C168">
        <f t="shared" si="22"/>
        <v>0</v>
      </c>
      <c r="D168">
        <f t="shared" si="24"/>
        <v>3.6509192957658344E-2</v>
      </c>
      <c r="E168">
        <f t="shared" si="23"/>
        <v>0</v>
      </c>
      <c r="F168">
        <f t="shared" si="25"/>
        <v>30</v>
      </c>
      <c r="G168">
        <f t="shared" si="20"/>
        <v>0</v>
      </c>
    </row>
    <row r="169" spans="1:7" x14ac:dyDescent="0.2">
      <c r="A169">
        <v>56</v>
      </c>
      <c r="B169">
        <v>4.1534467088714768</v>
      </c>
      <c r="C169">
        <f t="shared" si="22"/>
        <v>0</v>
      </c>
      <c r="D169">
        <f t="shared" si="24"/>
        <v>3.6659516003664613E-2</v>
      </c>
      <c r="E169">
        <f t="shared" si="23"/>
        <v>0</v>
      </c>
      <c r="F169">
        <f t="shared" si="25"/>
        <v>30</v>
      </c>
      <c r="G169">
        <f t="shared" si="20"/>
        <v>0</v>
      </c>
    </row>
    <row r="170" spans="1:7" x14ac:dyDescent="0.2">
      <c r="A170">
        <v>57</v>
      </c>
      <c r="B170">
        <v>4.1891709383597018</v>
      </c>
      <c r="C170">
        <f t="shared" si="22"/>
        <v>0</v>
      </c>
      <c r="D170">
        <f t="shared" si="24"/>
        <v>-3.1322809804475132E-2</v>
      </c>
      <c r="E170">
        <f t="shared" si="23"/>
        <v>0</v>
      </c>
      <c r="F170">
        <f t="shared" si="25"/>
        <v>30</v>
      </c>
      <c r="G170">
        <f t="shared" si="20"/>
        <v>0</v>
      </c>
    </row>
    <row r="171" spans="1:7" x14ac:dyDescent="0.2">
      <c r="A171">
        <v>58</v>
      </c>
      <c r="B171">
        <v>4.2196789425172936</v>
      </c>
      <c r="C171">
        <f t="shared" si="22"/>
        <v>0</v>
      </c>
      <c r="D171">
        <f t="shared" si="24"/>
        <v>-4.1090891831541132E-2</v>
      </c>
      <c r="E171">
        <f t="shared" si="23"/>
        <v>0</v>
      </c>
      <c r="F171">
        <f t="shared" si="25"/>
        <v>30</v>
      </c>
      <c r="G171">
        <f t="shared" si="20"/>
        <v>0</v>
      </c>
    </row>
    <row r="172" spans="1:7" x14ac:dyDescent="0.2">
      <c r="A172">
        <v>59</v>
      </c>
      <c r="B172">
        <v>4.2451100255127727</v>
      </c>
      <c r="C172">
        <f t="shared" si="22"/>
        <v>0</v>
      </c>
      <c r="D172">
        <f t="shared" si="24"/>
        <v>2.5509500400088155E-2</v>
      </c>
      <c r="E172">
        <f t="shared" si="23"/>
        <v>0</v>
      </c>
      <c r="F172">
        <f t="shared" si="25"/>
        <v>30</v>
      </c>
      <c r="G172">
        <f t="shared" si="20"/>
        <v>0</v>
      </c>
    </row>
    <row r="173" spans="1:7" x14ac:dyDescent="0.2">
      <c r="A173">
        <v>60</v>
      </c>
      <c r="B173">
        <v>4.2656506400202137</v>
      </c>
      <c r="C173">
        <f t="shared" si="22"/>
        <v>0</v>
      </c>
      <c r="D173">
        <f t="shared" si="24"/>
        <v>4.4699833180027897E-2</v>
      </c>
      <c r="E173">
        <f t="shared" si="23"/>
        <v>0</v>
      </c>
      <c r="F173">
        <f t="shared" si="25"/>
        <v>30</v>
      </c>
      <c r="G173">
        <f t="shared" si="20"/>
        <v>0</v>
      </c>
    </row>
    <row r="174" spans="1:7" x14ac:dyDescent="0.2">
      <c r="A174">
        <v>61</v>
      </c>
      <c r="B174">
        <v>4.2815326122980437</v>
      </c>
      <c r="C174">
        <f t="shared" si="22"/>
        <v>0</v>
      </c>
      <c r="D174">
        <f t="shared" si="24"/>
        <v>-1.9185618171751531E-2</v>
      </c>
      <c r="E174">
        <f t="shared" si="23"/>
        <v>0</v>
      </c>
      <c r="F174">
        <f t="shared" si="25"/>
        <v>30</v>
      </c>
      <c r="G174">
        <f t="shared" si="20"/>
        <v>0</v>
      </c>
    </row>
    <row r="175" spans="1:7" x14ac:dyDescent="0.2">
      <c r="A175">
        <v>62</v>
      </c>
      <c r="B175">
        <v>4.293030910271268</v>
      </c>
      <c r="C175">
        <f t="shared" si="22"/>
        <v>0</v>
      </c>
      <c r="D175">
        <f t="shared" si="24"/>
        <v>-4.7414107063497364E-2</v>
      </c>
      <c r="E175">
        <f t="shared" si="23"/>
        <v>0</v>
      </c>
      <c r="F175">
        <f t="shared" si="25"/>
        <v>30</v>
      </c>
      <c r="G175">
        <f t="shared" si="20"/>
        <v>0</v>
      </c>
    </row>
    <row r="176" spans="1:7" x14ac:dyDescent="0.2">
      <c r="A176">
        <v>63</v>
      </c>
      <c r="B176">
        <v>4.3004609771278952</v>
      </c>
      <c r="C176">
        <f t="shared" si="22"/>
        <v>0</v>
      </c>
      <c r="D176">
        <f t="shared" si="24"/>
        <v>1.2477735665262189E-2</v>
      </c>
      <c r="E176">
        <f t="shared" si="23"/>
        <v>0</v>
      </c>
      <c r="F176">
        <f t="shared" ref="F176:F205" si="26">$J$17</f>
        <v>50</v>
      </c>
      <c r="G176">
        <f t="shared" si="20"/>
        <v>0</v>
      </c>
    </row>
    <row r="177" spans="1:7" x14ac:dyDescent="0.2">
      <c r="A177">
        <v>64</v>
      </c>
      <c r="B177">
        <v>4.3041756572661276</v>
      </c>
      <c r="C177">
        <f t="shared" ref="C177:C205" si="27">IF($H$1&gt;Dike,MAX(($H$1-B177)+D177,0),0)</f>
        <v>0</v>
      </c>
      <c r="D177">
        <f t="shared" si="24"/>
        <v>4.9179387271717251E-2</v>
      </c>
      <c r="E177">
        <f t="shared" si="23"/>
        <v>0</v>
      </c>
      <c r="F177">
        <f t="shared" si="26"/>
        <v>50</v>
      </c>
      <c r="G177">
        <f t="shared" si="20"/>
        <v>0</v>
      </c>
    </row>
    <row r="178" spans="1:7" x14ac:dyDescent="0.2">
      <c r="A178">
        <v>65</v>
      </c>
      <c r="B178">
        <v>4.3045617454878391</v>
      </c>
      <c r="C178">
        <f t="shared" si="27"/>
        <v>0</v>
      </c>
      <c r="D178">
        <f t="shared" si="24"/>
        <v>-5.5201111945951415E-3</v>
      </c>
      <c r="E178">
        <f t="shared" si="23"/>
        <v>0</v>
      </c>
      <c r="F178">
        <f t="shared" si="26"/>
        <v>50</v>
      </c>
      <c r="G178">
        <f t="shared" si="20"/>
        <v>0</v>
      </c>
    </row>
    <row r="179" spans="1:7" x14ac:dyDescent="0.2">
      <c r="A179">
        <v>66</v>
      </c>
      <c r="B179">
        <v>4.3020361940854146</v>
      </c>
      <c r="C179">
        <f t="shared" si="27"/>
        <v>0</v>
      </c>
      <c r="D179">
        <f t="shared" si="24"/>
        <v>-4.9960341709317686E-2</v>
      </c>
      <c r="E179">
        <f t="shared" si="23"/>
        <v>0</v>
      </c>
      <c r="F179">
        <f t="shared" si="26"/>
        <v>50</v>
      </c>
      <c r="G179">
        <f t="shared" si="20"/>
        <v>0</v>
      </c>
    </row>
    <row r="180" spans="1:7" x14ac:dyDescent="0.2">
      <c r="A180">
        <v>67</v>
      </c>
      <c r="B180">
        <v>4.2970420158754576</v>
      </c>
      <c r="C180">
        <f t="shared" si="27"/>
        <v>0</v>
      </c>
      <c r="D180">
        <f t="shared" si="24"/>
        <v>-1.5479983391635673E-3</v>
      </c>
      <c r="E180">
        <f t="shared" si="23"/>
        <v>0</v>
      </c>
      <c r="F180">
        <f t="shared" si="26"/>
        <v>50</v>
      </c>
      <c r="G180">
        <f t="shared" si="20"/>
        <v>0</v>
      </c>
    </row>
    <row r="181" spans="1:7" x14ac:dyDescent="0.2">
      <c r="A181">
        <v>68</v>
      </c>
      <c r="B181">
        <v>4.2900439242601038</v>
      </c>
      <c r="C181">
        <f t="shared" si="27"/>
        <v>0</v>
      </c>
      <c r="D181">
        <f t="shared" si="24"/>
        <v>4.9741339567920317E-2</v>
      </c>
      <c r="E181">
        <f t="shared" si="23"/>
        <v>0</v>
      </c>
      <c r="F181">
        <f t="shared" si="26"/>
        <v>50</v>
      </c>
      <c r="G181">
        <f t="shared" si="20"/>
        <v>0</v>
      </c>
    </row>
    <row r="182" spans="1:7" x14ac:dyDescent="0.2">
      <c r="A182">
        <v>69</v>
      </c>
      <c r="B182">
        <v>4.2815237540143603</v>
      </c>
      <c r="C182">
        <f t="shared" si="27"/>
        <v>0</v>
      </c>
      <c r="D182">
        <f t="shared" si="24"/>
        <v>8.5851246756389072E-3</v>
      </c>
      <c r="E182">
        <f t="shared" si="23"/>
        <v>0</v>
      </c>
      <c r="F182">
        <f t="shared" si="26"/>
        <v>50</v>
      </c>
      <c r="G182">
        <f t="shared" si="20"/>
        <v>0</v>
      </c>
    </row>
    <row r="183" spans="1:7" x14ac:dyDescent="0.2">
      <c r="A183">
        <v>70</v>
      </c>
      <c r="B183">
        <v>4.2719757086797232</v>
      </c>
      <c r="C183">
        <f t="shared" si="27"/>
        <v>0</v>
      </c>
      <c r="D183">
        <f t="shared" si="24"/>
        <v>-4.8526764176874237E-2</v>
      </c>
      <c r="E183">
        <f t="shared" si="23"/>
        <v>0</v>
      </c>
      <c r="F183">
        <f t="shared" si="26"/>
        <v>50</v>
      </c>
      <c r="G183">
        <f t="shared" si="20"/>
        <v>0</v>
      </c>
    </row>
    <row r="184" spans="1:7" x14ac:dyDescent="0.2">
      <c r="A184">
        <v>71</v>
      </c>
      <c r="B184">
        <v>4.2619014821684988</v>
      </c>
      <c r="C184">
        <f t="shared" si="27"/>
        <v>0</v>
      </c>
      <c r="D184">
        <f t="shared" si="24"/>
        <v>-1.5450419683360138E-2</v>
      </c>
      <c r="E184">
        <f t="shared" si="23"/>
        <v>0</v>
      </c>
      <c r="F184">
        <f t="shared" si="26"/>
        <v>50</v>
      </c>
      <c r="G184">
        <f t="shared" si="20"/>
        <v>0</v>
      </c>
    </row>
    <row r="185" spans="1:7" x14ac:dyDescent="0.2">
      <c r="A185">
        <v>72</v>
      </c>
      <c r="B185">
        <v>4.2619014821684988</v>
      </c>
      <c r="C185">
        <f t="shared" si="27"/>
        <v>0</v>
      </c>
      <c r="D185">
        <f t="shared" si="24"/>
        <v>4.6340925270889254E-2</v>
      </c>
      <c r="E185">
        <f t="shared" si="23"/>
        <v>0</v>
      </c>
      <c r="F185">
        <f t="shared" si="26"/>
        <v>50</v>
      </c>
      <c r="G185">
        <f t="shared" si="20"/>
        <v>0</v>
      </c>
    </row>
    <row r="186" spans="1:7" x14ac:dyDescent="0.2">
      <c r="A186">
        <v>73</v>
      </c>
      <c r="B186">
        <v>4.2619014821684988</v>
      </c>
      <c r="C186">
        <f t="shared" si="27"/>
        <v>0</v>
      </c>
      <c r="D186">
        <f t="shared" si="24"/>
        <v>2.2006474436069824E-2</v>
      </c>
      <c r="E186">
        <f t="shared" si="23"/>
        <v>0</v>
      </c>
      <c r="F186">
        <f t="shared" si="26"/>
        <v>50</v>
      </c>
      <c r="G186">
        <f t="shared" si="20"/>
        <v>0</v>
      </c>
    </row>
    <row r="187" spans="1:7" x14ac:dyDescent="0.2">
      <c r="A187">
        <v>74</v>
      </c>
      <c r="B187">
        <v>4.2619014821684988</v>
      </c>
      <c r="C187">
        <f t="shared" si="27"/>
        <v>0</v>
      </c>
      <c r="D187">
        <f t="shared" si="24"/>
        <v>-4.3227572430530416E-2</v>
      </c>
      <c r="E187">
        <f t="shared" ref="E187:E205" si="28">IF(C187&gt;0,A187,0)</f>
        <v>0</v>
      </c>
      <c r="F187">
        <f t="shared" si="26"/>
        <v>50</v>
      </c>
      <c r="G187">
        <f t="shared" si="20"/>
        <v>0</v>
      </c>
    </row>
    <row r="188" spans="1:7" x14ac:dyDescent="0.2">
      <c r="A188">
        <v>75</v>
      </c>
      <c r="B188">
        <v>4.2619014821684988</v>
      </c>
      <c r="C188">
        <f t="shared" si="27"/>
        <v>0</v>
      </c>
      <c r="D188">
        <f t="shared" si="24"/>
        <v>-2.8122069453317151E-2</v>
      </c>
      <c r="E188">
        <f t="shared" si="28"/>
        <v>0</v>
      </c>
      <c r="F188">
        <f t="shared" si="26"/>
        <v>50</v>
      </c>
      <c r="G188">
        <f t="shared" si="20"/>
        <v>0</v>
      </c>
    </row>
    <row r="189" spans="1:7" x14ac:dyDescent="0.2">
      <c r="A189">
        <v>76</v>
      </c>
      <c r="B189">
        <v>4.2619014821684988</v>
      </c>
      <c r="C189">
        <f t="shared" si="27"/>
        <v>0</v>
      </c>
      <c r="D189">
        <f t="shared" si="24"/>
        <v>3.924901943406553E-2</v>
      </c>
      <c r="E189">
        <f t="shared" si="28"/>
        <v>0</v>
      </c>
      <c r="F189">
        <f t="shared" si="26"/>
        <v>50</v>
      </c>
      <c r="G189">
        <f t="shared" si="20"/>
        <v>0</v>
      </c>
    </row>
    <row r="190" spans="1:7" x14ac:dyDescent="0.2">
      <c r="A190">
        <v>77</v>
      </c>
      <c r="B190">
        <v>4.2619014821684988</v>
      </c>
      <c r="C190">
        <f t="shared" si="27"/>
        <v>0</v>
      </c>
      <c r="D190">
        <f t="shared" si="24"/>
        <v>3.3674801059251323E-2</v>
      </c>
      <c r="E190">
        <f t="shared" si="28"/>
        <v>0</v>
      </c>
      <c r="F190">
        <f t="shared" si="26"/>
        <v>50</v>
      </c>
      <c r="G190">
        <f t="shared" si="20"/>
        <v>0</v>
      </c>
    </row>
    <row r="191" spans="1:7" x14ac:dyDescent="0.2">
      <c r="A191">
        <v>78</v>
      </c>
      <c r="B191">
        <v>4.2619014821684988</v>
      </c>
      <c r="C191">
        <f t="shared" si="27"/>
        <v>0</v>
      </c>
      <c r="D191">
        <f t="shared" si="24"/>
        <v>-3.4484897046769457E-2</v>
      </c>
      <c r="E191">
        <f t="shared" si="28"/>
        <v>0</v>
      </c>
      <c r="F191">
        <f t="shared" si="26"/>
        <v>50</v>
      </c>
      <c r="G191">
        <f t="shared" si="20"/>
        <v>0</v>
      </c>
    </row>
    <row r="192" spans="1:7" x14ac:dyDescent="0.2">
      <c r="A192">
        <v>79</v>
      </c>
      <c r="B192">
        <v>4.2619014821684988</v>
      </c>
      <c r="C192">
        <f t="shared" si="27"/>
        <v>0</v>
      </c>
      <c r="D192">
        <f t="shared" si="24"/>
        <v>-3.8553531293025925E-2</v>
      </c>
      <c r="E192">
        <f t="shared" si="28"/>
        <v>0</v>
      </c>
      <c r="F192">
        <f t="shared" si="26"/>
        <v>50</v>
      </c>
      <c r="G192">
        <f t="shared" si="20"/>
        <v>0</v>
      </c>
    </row>
    <row r="193" spans="1:7" x14ac:dyDescent="0.2">
      <c r="A193">
        <v>80</v>
      </c>
      <c r="B193">
        <v>4.2619014821684988</v>
      </c>
      <c r="C193">
        <f t="shared" si="27"/>
        <v>0</v>
      </c>
      <c r="D193">
        <f t="shared" si="24"/>
        <v>2.9030559210615717E-2</v>
      </c>
      <c r="E193">
        <f t="shared" si="28"/>
        <v>0</v>
      </c>
      <c r="F193">
        <f t="shared" si="26"/>
        <v>50</v>
      </c>
      <c r="G193">
        <f t="shared" si="20"/>
        <v>0</v>
      </c>
    </row>
    <row r="194" spans="1:7" x14ac:dyDescent="0.2">
      <c r="A194">
        <v>81</v>
      </c>
      <c r="B194">
        <v>4.2619014821684988</v>
      </c>
      <c r="C194">
        <f t="shared" si="27"/>
        <v>0</v>
      </c>
      <c r="D194">
        <f t="shared" si="24"/>
        <v>4.2660612335840953E-2</v>
      </c>
      <c r="E194">
        <f t="shared" si="28"/>
        <v>0</v>
      </c>
      <c r="F194">
        <f t="shared" si="26"/>
        <v>50</v>
      </c>
      <c r="G194">
        <f t="shared" ref="G194:G205" si="29">IF(C194&gt;0,F194,0)</f>
        <v>0</v>
      </c>
    </row>
    <row r="195" spans="1:7" x14ac:dyDescent="0.2">
      <c r="A195">
        <v>82</v>
      </c>
      <c r="B195">
        <v>4.2619014821684988</v>
      </c>
      <c r="C195">
        <f t="shared" si="27"/>
        <v>0</v>
      </c>
      <c r="D195">
        <f t="shared" si="24"/>
        <v>-2.2995174534479565E-2</v>
      </c>
      <c r="E195">
        <f t="shared" si="28"/>
        <v>0</v>
      </c>
      <c r="F195">
        <f t="shared" si="26"/>
        <v>50</v>
      </c>
      <c r="G195">
        <f t="shared" si="29"/>
        <v>0</v>
      </c>
    </row>
    <row r="196" spans="1:7" x14ac:dyDescent="0.2">
      <c r="A196">
        <v>83</v>
      </c>
      <c r="B196">
        <v>4.2715079805504645</v>
      </c>
      <c r="C196">
        <f t="shared" si="27"/>
        <v>0</v>
      </c>
      <c r="D196">
        <f t="shared" si="24"/>
        <v>-4.591384093269997E-2</v>
      </c>
      <c r="E196">
        <f t="shared" si="28"/>
        <v>0</v>
      </c>
      <c r="F196">
        <f t="shared" si="26"/>
        <v>50</v>
      </c>
      <c r="G196">
        <f t="shared" si="29"/>
        <v>0</v>
      </c>
    </row>
    <row r="197" spans="1:7" x14ac:dyDescent="0.2">
      <c r="A197">
        <v>84</v>
      </c>
      <c r="B197">
        <v>4.2949081724231863</v>
      </c>
      <c r="C197">
        <f t="shared" si="27"/>
        <v>0</v>
      </c>
      <c r="D197">
        <f t="shared" si="24"/>
        <v>1.6499541283689103E-2</v>
      </c>
      <c r="E197">
        <f t="shared" si="28"/>
        <v>0</v>
      </c>
      <c r="F197">
        <f t="shared" si="26"/>
        <v>50</v>
      </c>
      <c r="G197">
        <f t="shared" si="29"/>
        <v>0</v>
      </c>
    </row>
    <row r="198" spans="1:7" x14ac:dyDescent="0.2">
      <c r="A198">
        <v>85</v>
      </c>
      <c r="B198">
        <v>4.3229781857666261</v>
      </c>
      <c r="C198">
        <f t="shared" si="27"/>
        <v>0</v>
      </c>
      <c r="D198">
        <f t="shared" si="24"/>
        <v>4.8248103691117782E-2</v>
      </c>
      <c r="E198">
        <f t="shared" si="28"/>
        <v>0</v>
      </c>
      <c r="F198">
        <f t="shared" si="26"/>
        <v>50</v>
      </c>
      <c r="G198">
        <f t="shared" si="29"/>
        <v>0</v>
      </c>
    </row>
    <row r="199" spans="1:7" x14ac:dyDescent="0.2">
      <c r="A199">
        <v>86</v>
      </c>
      <c r="B199">
        <v>4.3558080793834408</v>
      </c>
      <c r="C199">
        <f t="shared" si="27"/>
        <v>0</v>
      </c>
      <c r="D199">
        <f t="shared" si="24"/>
        <v>-9.6736696019234236E-3</v>
      </c>
      <c r="E199">
        <f t="shared" si="28"/>
        <v>0</v>
      </c>
      <c r="F199">
        <f t="shared" si="26"/>
        <v>50</v>
      </c>
      <c r="G199">
        <f t="shared" si="29"/>
        <v>0</v>
      </c>
    </row>
    <row r="200" spans="1:7" x14ac:dyDescent="0.2">
      <c r="A200">
        <v>87</v>
      </c>
      <c r="B200">
        <v>4.393438297946922</v>
      </c>
      <c r="C200">
        <f t="shared" si="27"/>
        <v>0</v>
      </c>
      <c r="D200">
        <f t="shared" si="24"/>
        <v>-4.961668032611375E-2</v>
      </c>
      <c r="E200">
        <f t="shared" si="28"/>
        <v>0</v>
      </c>
      <c r="F200">
        <f t="shared" si="26"/>
        <v>50</v>
      </c>
      <c r="G200">
        <f t="shared" si="29"/>
        <v>0</v>
      </c>
    </row>
    <row r="201" spans="1:7" x14ac:dyDescent="0.2">
      <c r="A201">
        <v>88</v>
      </c>
      <c r="B201">
        <v>4.4358593023784456</v>
      </c>
      <c r="C201">
        <f t="shared" si="27"/>
        <v>0</v>
      </c>
      <c r="D201">
        <f t="shared" si="24"/>
        <v>2.6541793573029125E-3</v>
      </c>
      <c r="E201">
        <f t="shared" si="28"/>
        <v>0</v>
      </c>
      <c r="F201">
        <f t="shared" si="26"/>
        <v>50</v>
      </c>
      <c r="G201">
        <f t="shared" si="29"/>
        <v>0</v>
      </c>
    </row>
    <row r="202" spans="1:7" x14ac:dyDescent="0.2">
      <c r="A202">
        <v>89</v>
      </c>
      <c r="B202">
        <v>4.4358593023784456</v>
      </c>
      <c r="C202">
        <f t="shared" si="27"/>
        <v>0</v>
      </c>
      <c r="D202">
        <f t="shared" si="24"/>
        <v>4.9992178767033331E-2</v>
      </c>
      <c r="E202">
        <f t="shared" si="28"/>
        <v>0</v>
      </c>
      <c r="F202">
        <f t="shared" si="26"/>
        <v>50</v>
      </c>
      <c r="G202">
        <f t="shared" si="29"/>
        <v>0</v>
      </c>
    </row>
    <row r="203" spans="1:7" x14ac:dyDescent="0.2">
      <c r="A203">
        <v>90</v>
      </c>
      <c r="B203">
        <v>4.4358593023784456</v>
      </c>
      <c r="C203">
        <f t="shared" si="27"/>
        <v>0</v>
      </c>
      <c r="D203">
        <f t="shared" si="24"/>
        <v>4.4184343052000715E-3</v>
      </c>
      <c r="E203">
        <f t="shared" si="28"/>
        <v>0</v>
      </c>
      <c r="F203">
        <f t="shared" si="26"/>
        <v>50</v>
      </c>
      <c r="G203">
        <f t="shared" si="29"/>
        <v>0</v>
      </c>
    </row>
    <row r="204" spans="1:7" x14ac:dyDescent="0.2">
      <c r="A204">
        <v>91</v>
      </c>
      <c r="B204">
        <v>4.4358593023784456</v>
      </c>
      <c r="C204">
        <f t="shared" si="27"/>
        <v>0</v>
      </c>
      <c r="D204">
        <f t="shared" si="24"/>
        <v>-4.9367083410028462E-2</v>
      </c>
      <c r="E204">
        <f t="shared" si="28"/>
        <v>0</v>
      </c>
      <c r="F204">
        <f t="shared" si="26"/>
        <v>50</v>
      </c>
      <c r="G204">
        <f t="shared" si="29"/>
        <v>0</v>
      </c>
    </row>
    <row r="205" spans="1:7" x14ac:dyDescent="0.2">
      <c r="A205">
        <v>92</v>
      </c>
      <c r="B205">
        <v>4.4358593023784456</v>
      </c>
      <c r="C205">
        <f t="shared" si="27"/>
        <v>0</v>
      </c>
      <c r="D205">
        <f t="shared" si="24"/>
        <v>-1.140261297504306E-2</v>
      </c>
      <c r="E205">
        <f t="shared" si="28"/>
        <v>0</v>
      </c>
      <c r="F205">
        <f t="shared" si="26"/>
        <v>50</v>
      </c>
      <c r="G205">
        <f t="shared" si="29"/>
        <v>0</v>
      </c>
    </row>
    <row r="206" spans="1:7" x14ac:dyDescent="0.2">
      <c r="A206">
        <v>93</v>
      </c>
    </row>
    <row r="207" spans="1:7" x14ac:dyDescent="0.2">
      <c r="A207">
        <v>94</v>
      </c>
    </row>
    <row r="208" spans="1:7" x14ac:dyDescent="0.2">
      <c r="A208">
        <v>95</v>
      </c>
    </row>
    <row r="209" spans="1:1" x14ac:dyDescent="0.2">
      <c r="A209">
        <v>96</v>
      </c>
    </row>
    <row r="210" spans="1:1" x14ac:dyDescent="0.2">
      <c r="A210">
        <v>97</v>
      </c>
    </row>
    <row r="211" spans="1:1" x14ac:dyDescent="0.2">
      <c r="A211">
        <v>98</v>
      </c>
    </row>
    <row r="212" spans="1:1" x14ac:dyDescent="0.2">
      <c r="A212">
        <v>99</v>
      </c>
    </row>
  </sheetData>
  <phoneticPr fontId="3"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U35"/>
  <sheetViews>
    <sheetView showRowColHeaders="0" tabSelected="1" zoomScaleNormal="100" workbookViewId="0">
      <selection activeCell="J1" sqref="J1"/>
    </sheetView>
  </sheetViews>
  <sheetFormatPr defaultRowHeight="12.75" x14ac:dyDescent="0.2"/>
  <cols>
    <col min="1" max="16384" width="9.140625" style="26"/>
  </cols>
  <sheetData>
    <row r="2" spans="10:10" x14ac:dyDescent="0.2">
      <c r="J2" s="81" t="s">
        <v>44</v>
      </c>
    </row>
    <row r="9" spans="10:10" x14ac:dyDescent="0.2">
      <c r="J9" s="27"/>
    </row>
    <row r="31" spans="21:21" x14ac:dyDescent="0.2">
      <c r="U31" s="26" t="s">
        <v>24</v>
      </c>
    </row>
    <row r="34" spans="2:2" ht="15" x14ac:dyDescent="0.2">
      <c r="B34" s="79" t="s">
        <v>42</v>
      </c>
    </row>
    <row r="35" spans="2:2" x14ac:dyDescent="0.2">
      <c r="B35" s="80" t="s">
        <v>43</v>
      </c>
    </row>
  </sheetData>
  <hyperlinks>
    <hyperlink ref="B35"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F2:Z58"/>
  <sheetViews>
    <sheetView showGridLines="0" topLeftCell="A2" zoomScale="90" zoomScaleNormal="90" workbookViewId="0">
      <selection activeCell="A2" sqref="A2"/>
    </sheetView>
  </sheetViews>
  <sheetFormatPr defaultRowHeight="12.75" x14ac:dyDescent="0.2"/>
  <cols>
    <col min="1" max="2" width="9.140625" style="1"/>
    <col min="3" max="3" width="9" style="1" customWidth="1"/>
    <col min="4" max="4" width="9.140625" style="1"/>
    <col min="5" max="5" width="2" style="1" customWidth="1"/>
    <col min="6" max="6" width="7.28515625" style="1" customWidth="1"/>
    <col min="7" max="7" width="6" style="1" customWidth="1"/>
    <col min="8" max="8" width="8" style="1" customWidth="1"/>
    <col min="9" max="9" width="9.140625" style="1" customWidth="1"/>
    <col min="10" max="17" width="9.140625" style="1"/>
    <col min="18" max="18" width="13" style="1" bestFit="1" customWidth="1"/>
    <col min="19" max="16384" width="9.140625" style="1"/>
  </cols>
  <sheetData>
    <row r="2" spans="6:26" x14ac:dyDescent="0.2">
      <c r="R2" s="24" t="s">
        <v>47</v>
      </c>
    </row>
    <row r="4" spans="6:26" ht="13.5" thickBot="1" x14ac:dyDescent="0.25">
      <c r="F4" s="24" t="s">
        <v>38</v>
      </c>
      <c r="K4" s="24" t="s">
        <v>40</v>
      </c>
      <c r="P4" s="20"/>
      <c r="Q4" s="20" t="s">
        <v>46</v>
      </c>
      <c r="T4" s="24"/>
      <c r="U4" s="20" t="s">
        <v>21</v>
      </c>
      <c r="Y4" s="18"/>
    </row>
    <row r="5" spans="6:26" x14ac:dyDescent="0.2">
      <c r="F5" s="64" t="s">
        <v>31</v>
      </c>
      <c r="G5" s="65"/>
      <c r="H5" s="30"/>
      <c r="I5" s="30"/>
      <c r="K5" s="70" t="s">
        <v>5</v>
      </c>
      <c r="L5" s="75">
        <f>AVERAGE(damage)</f>
        <v>5.492</v>
      </c>
      <c r="M5" s="75"/>
      <c r="N5" s="30"/>
      <c r="Y5" s="19"/>
    </row>
    <row r="6" spans="6:26" x14ac:dyDescent="0.2">
      <c r="F6" s="83">
        <v>0</v>
      </c>
      <c r="G6" s="68" t="str">
        <f>IF(F6=0,"Avg. Conditions","Trial "&amp;F6)</f>
        <v>Avg. Conditions</v>
      </c>
      <c r="H6" s="33"/>
      <c r="I6" s="33"/>
      <c r="K6" s="31"/>
      <c r="L6" s="32"/>
      <c r="M6" s="32"/>
      <c r="N6" s="33"/>
      <c r="Z6" s="25"/>
    </row>
    <row r="7" spans="6:26" x14ac:dyDescent="0.2">
      <c r="F7" s="66" t="s">
        <v>20</v>
      </c>
      <c r="G7" s="63"/>
      <c r="H7" s="77" t="s">
        <v>37</v>
      </c>
      <c r="I7" s="33"/>
      <c r="K7" s="71" t="s">
        <v>25</v>
      </c>
      <c r="L7" s="85">
        <v>0.9</v>
      </c>
      <c r="M7" s="74">
        <f>PERCENTILE(damage,L7)</f>
        <v>20</v>
      </c>
      <c r="N7" s="33"/>
    </row>
    <row r="8" spans="6:26" x14ac:dyDescent="0.2">
      <c r="F8" s="67">
        <f>Crest</f>
        <v>2.4</v>
      </c>
      <c r="G8" s="63"/>
      <c r="H8" s="69">
        <f>Model!H2</f>
        <v>0</v>
      </c>
      <c r="I8" s="33"/>
      <c r="K8" s="31"/>
      <c r="L8" s="32"/>
      <c r="M8" s="32"/>
      <c r="N8" s="33"/>
    </row>
    <row r="9" spans="6:26" ht="13.5" thickBot="1" x14ac:dyDescent="0.25">
      <c r="F9" s="37"/>
      <c r="G9" s="38"/>
      <c r="H9" s="38"/>
      <c r="I9" s="39"/>
      <c r="K9" s="72" t="s">
        <v>33</v>
      </c>
      <c r="L9" s="86">
        <v>3.5</v>
      </c>
      <c r="M9" s="76">
        <f>1-COUNTIF(damage,"&lt;="&amp;L9)/1000</f>
        <v>0.36299999999999999</v>
      </c>
      <c r="N9" s="73" t="s">
        <v>34</v>
      </c>
    </row>
    <row r="11" spans="6:26" ht="13.5" thickBot="1" x14ac:dyDescent="0.25">
      <c r="F11" s="40" t="s">
        <v>35</v>
      </c>
      <c r="K11" s="24" t="s">
        <v>41</v>
      </c>
    </row>
    <row r="12" spans="6:26" ht="13.5" customHeight="1" x14ac:dyDescent="0.25">
      <c r="F12" s="28"/>
      <c r="G12" s="49" t="s">
        <v>36</v>
      </c>
      <c r="H12" s="29"/>
      <c r="I12" s="30"/>
      <c r="J12" s="5"/>
      <c r="K12" s="28"/>
      <c r="L12" s="49"/>
      <c r="M12" s="29"/>
      <c r="N12" s="30"/>
    </row>
    <row r="13" spans="6:26" x14ac:dyDescent="0.2">
      <c r="F13" s="31"/>
      <c r="G13" s="32"/>
      <c r="H13" s="32"/>
      <c r="I13" s="33"/>
      <c r="K13" s="36" t="s">
        <v>32</v>
      </c>
      <c r="L13" s="82">
        <v>2.4</v>
      </c>
      <c r="M13" s="34" t="s">
        <v>27</v>
      </c>
      <c r="N13" s="33"/>
    </row>
    <row r="14" spans="6:26" x14ac:dyDescent="0.2">
      <c r="F14" s="31"/>
      <c r="G14" s="82">
        <v>2.5</v>
      </c>
      <c r="H14" s="34" t="s">
        <v>26</v>
      </c>
      <c r="I14" s="33"/>
      <c r="K14" s="35"/>
      <c r="L14" s="32"/>
      <c r="M14" s="32"/>
      <c r="N14" s="33"/>
    </row>
    <row r="15" spans="6:26" ht="13.5" thickBot="1" x14ac:dyDescent="0.25">
      <c r="F15" s="37"/>
      <c r="G15" s="38"/>
      <c r="H15" s="38"/>
      <c r="I15" s="39"/>
      <c r="K15" s="31"/>
      <c r="L15" s="34" t="s">
        <v>30</v>
      </c>
      <c r="M15" s="32"/>
      <c r="N15" s="33"/>
    </row>
    <row r="16" spans="6:26" ht="13.5" thickBot="1" x14ac:dyDescent="0.25">
      <c r="K16" s="78" t="s">
        <v>28</v>
      </c>
      <c r="L16" s="87">
        <v>2</v>
      </c>
      <c r="M16" s="50" t="s">
        <v>27</v>
      </c>
      <c r="N16" s="39"/>
    </row>
    <row r="17" spans="6:22" x14ac:dyDescent="0.2">
      <c r="N17" s="23"/>
    </row>
    <row r="18" spans="6:22" ht="13.5" thickBot="1" x14ac:dyDescent="0.25">
      <c r="F18" s="40" t="s">
        <v>39</v>
      </c>
    </row>
    <row r="19" spans="6:22" x14ac:dyDescent="0.2">
      <c r="F19" s="41" t="s">
        <v>20</v>
      </c>
      <c r="G19" s="42" t="s">
        <v>21</v>
      </c>
      <c r="H19" s="30"/>
    </row>
    <row r="20" spans="6:22" x14ac:dyDescent="0.2">
      <c r="F20" s="43" t="s">
        <v>29</v>
      </c>
      <c r="G20" s="44" t="s">
        <v>23</v>
      </c>
      <c r="H20" s="33"/>
    </row>
    <row r="21" spans="6:22" x14ac:dyDescent="0.2">
      <c r="F21" s="45">
        <v>5</v>
      </c>
      <c r="G21" s="84">
        <v>75</v>
      </c>
      <c r="H21" s="33"/>
    </row>
    <row r="22" spans="6:22" x14ac:dyDescent="0.2">
      <c r="F22" s="45">
        <v>4.3</v>
      </c>
      <c r="G22" s="84">
        <v>50</v>
      </c>
      <c r="H22" s="33"/>
    </row>
    <row r="23" spans="6:22" x14ac:dyDescent="0.2">
      <c r="F23" s="45">
        <v>4</v>
      </c>
      <c r="G23" s="84">
        <v>30</v>
      </c>
      <c r="H23" s="33"/>
    </row>
    <row r="24" spans="6:22" x14ac:dyDescent="0.2">
      <c r="F24" s="45">
        <v>3.7</v>
      </c>
      <c r="G24" s="84">
        <v>20</v>
      </c>
      <c r="H24" s="33"/>
    </row>
    <row r="25" spans="6:22" x14ac:dyDescent="0.2">
      <c r="F25" s="45">
        <v>3.2</v>
      </c>
      <c r="G25" s="84">
        <v>10</v>
      </c>
      <c r="H25" s="33"/>
    </row>
    <row r="26" spans="6:22" x14ac:dyDescent="0.2">
      <c r="F26" s="45">
        <v>2.8</v>
      </c>
      <c r="G26" s="84">
        <v>5</v>
      </c>
      <c r="H26" s="33"/>
    </row>
    <row r="27" spans="6:22" x14ac:dyDescent="0.2">
      <c r="F27" s="45">
        <v>1.82</v>
      </c>
      <c r="G27" s="84">
        <v>1</v>
      </c>
      <c r="H27" s="33"/>
    </row>
    <row r="28" spans="6:22" ht="13.5" thickBot="1" x14ac:dyDescent="0.25">
      <c r="F28" s="46"/>
      <c r="G28" s="47"/>
      <c r="H28" s="48"/>
    </row>
    <row r="30" spans="6:22" x14ac:dyDescent="0.2">
      <c r="F30" s="20" t="s">
        <v>45</v>
      </c>
      <c r="Q30" s="20"/>
      <c r="T30" s="22" t="s">
        <v>24</v>
      </c>
    </row>
    <row r="31" spans="6:22" x14ac:dyDescent="0.2">
      <c r="J31" s="20"/>
    </row>
    <row r="32" spans="6:22" x14ac:dyDescent="0.2">
      <c r="J32" s="20"/>
      <c r="V32" s="22"/>
    </row>
    <row r="33" spans="10:20" ht="14.25" customHeight="1" x14ac:dyDescent="0.3">
      <c r="J33" s="20"/>
      <c r="T33" s="6"/>
    </row>
    <row r="34" spans="10:20" x14ac:dyDescent="0.2">
      <c r="S34" s="20"/>
    </row>
    <row r="35" spans="10:20" x14ac:dyDescent="0.2">
      <c r="S35" s="20"/>
    </row>
    <row r="36" spans="10:20" ht="18" x14ac:dyDescent="0.25">
      <c r="O36" s="4"/>
      <c r="P36" s="4"/>
      <c r="Q36" s="4"/>
      <c r="R36" s="4"/>
    </row>
    <row r="37" spans="10:20" ht="18" x14ac:dyDescent="0.25">
      <c r="L37" s="4"/>
      <c r="N37" s="4"/>
      <c r="O37" s="4"/>
      <c r="P37" s="4"/>
      <c r="Q37" s="4"/>
      <c r="R37" s="4"/>
    </row>
    <row r="38" spans="10:20" ht="18" x14ac:dyDescent="0.25">
      <c r="L38" s="4"/>
      <c r="N38" s="4"/>
      <c r="O38" s="4"/>
      <c r="P38" s="4"/>
      <c r="Q38" s="4"/>
      <c r="R38" s="4"/>
    </row>
    <row r="39" spans="10:20" ht="18" x14ac:dyDescent="0.25">
      <c r="L39" s="4"/>
    </row>
    <row r="40" spans="10:20" ht="18" x14ac:dyDescent="0.25">
      <c r="L40" s="4"/>
    </row>
    <row r="41" spans="10:20" ht="18" x14ac:dyDescent="0.25">
      <c r="L41" s="4"/>
      <c r="M41" s="4"/>
      <c r="N41" s="4"/>
      <c r="O41" s="4"/>
      <c r="P41" s="4"/>
      <c r="Q41" s="4"/>
      <c r="R41" s="4"/>
    </row>
    <row r="42" spans="10:20" ht="18" x14ac:dyDescent="0.25">
      <c r="L42" s="4"/>
    </row>
    <row r="43" spans="10:20" ht="18" x14ac:dyDescent="0.25">
      <c r="L43" s="4"/>
      <c r="N43" s="4"/>
      <c r="O43" s="4"/>
      <c r="P43" s="4"/>
      <c r="Q43" s="4"/>
      <c r="R43" s="4"/>
    </row>
    <row r="51" spans="17:24" x14ac:dyDescent="0.2">
      <c r="Q51" s="7"/>
      <c r="R51" s="7"/>
      <c r="S51" s="7"/>
      <c r="T51" s="7"/>
      <c r="U51" s="7"/>
      <c r="V51" s="7"/>
      <c r="W51" s="7"/>
      <c r="X51" s="7"/>
    </row>
    <row r="52" spans="17:24" x14ac:dyDescent="0.2">
      <c r="Q52" s="7"/>
      <c r="R52" s="7"/>
      <c r="S52" s="7"/>
      <c r="T52" s="7"/>
      <c r="U52" s="7"/>
      <c r="V52" s="7"/>
      <c r="W52" s="7"/>
      <c r="X52" s="7"/>
    </row>
    <row r="53" spans="17:24" x14ac:dyDescent="0.2">
      <c r="Q53" s="7"/>
      <c r="R53" s="7"/>
      <c r="S53" s="7"/>
      <c r="T53" s="7"/>
      <c r="U53" s="7"/>
      <c r="V53" s="7"/>
      <c r="W53" s="7"/>
      <c r="X53" s="7"/>
    </row>
    <row r="54" spans="17:24" x14ac:dyDescent="0.2">
      <c r="Q54" s="7"/>
      <c r="R54" s="7"/>
      <c r="S54" s="7"/>
      <c r="T54" s="7"/>
      <c r="U54" s="7"/>
      <c r="V54" s="7"/>
      <c r="W54" s="7"/>
      <c r="X54" s="7"/>
    </row>
    <row r="55" spans="17:24" x14ac:dyDescent="0.2">
      <c r="Q55" s="7"/>
      <c r="R55" s="7"/>
      <c r="S55" s="7"/>
      <c r="T55" s="7"/>
      <c r="U55" s="7"/>
      <c r="V55" s="7"/>
      <c r="W55" s="7"/>
      <c r="X55" s="7"/>
    </row>
    <row r="56" spans="17:24" x14ac:dyDescent="0.2">
      <c r="Q56" s="7"/>
      <c r="R56" s="7"/>
      <c r="S56" s="7"/>
      <c r="T56" s="7"/>
      <c r="U56" s="7"/>
      <c r="V56" s="7"/>
      <c r="W56" s="7"/>
      <c r="X56" s="7"/>
    </row>
    <row r="57" spans="17:24" x14ac:dyDescent="0.2">
      <c r="Q57" s="7"/>
      <c r="R57" s="7"/>
      <c r="S57" s="7"/>
      <c r="T57" s="7"/>
      <c r="U57" s="7"/>
      <c r="V57" s="7"/>
      <c r="W57" s="7"/>
      <c r="X57" s="7"/>
    </row>
    <row r="58" spans="17:24" x14ac:dyDescent="0.2">
      <c r="Q58" s="7"/>
      <c r="R58" s="7"/>
      <c r="S58" s="7"/>
      <c r="T58" s="7"/>
      <c r="U58" s="7"/>
      <c r="V58" s="7"/>
      <c r="W58" s="7"/>
      <c r="X58" s="7"/>
    </row>
  </sheetData>
  <sheetProtection selectLockedCells="1"/>
  <phoneticPr fontId="3" type="noConversion"/>
  <pageMargins left="0.75" right="0.75" top="1" bottom="1" header="0.5" footer="0.5"/>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1007"/>
  <sheetViews>
    <sheetView workbookViewId="0">
      <selection activeCell="H38" sqref="H38"/>
    </sheetView>
  </sheetViews>
  <sheetFormatPr defaultRowHeight="12.75" x14ac:dyDescent="0.2"/>
  <sheetData>
    <row r="1" spans="1:8" x14ac:dyDescent="0.2">
      <c r="A1">
        <v>1000</v>
      </c>
      <c r="G1" s="10" t="s">
        <v>6</v>
      </c>
      <c r="H1" s="10" t="s">
        <v>7</v>
      </c>
    </row>
    <row r="2" spans="1:8" x14ac:dyDescent="0.2">
      <c r="G2" s="10" t="s">
        <v>5</v>
      </c>
      <c r="H2">
        <v>1001</v>
      </c>
    </row>
    <row r="3" spans="1:8" x14ac:dyDescent="0.2">
      <c r="G3" s="11">
        <v>0.05</v>
      </c>
      <c r="H3">
        <v>1002</v>
      </c>
    </row>
    <row r="4" spans="1:8" x14ac:dyDescent="0.2">
      <c r="D4" s="9" t="s">
        <v>4</v>
      </c>
      <c r="G4" s="11">
        <v>0.95</v>
      </c>
      <c r="H4">
        <v>1003</v>
      </c>
    </row>
    <row r="5" spans="1:8" x14ac:dyDescent="0.2">
      <c r="D5" s="9">
        <v>1.6797806567981288</v>
      </c>
    </row>
    <row r="6" spans="1:8" x14ac:dyDescent="0.2">
      <c r="D6" s="9">
        <v>-0.97613009369809745</v>
      </c>
    </row>
    <row r="7" spans="1:8" x14ac:dyDescent="0.2">
      <c r="D7" s="9">
        <v>0.12187249377624018</v>
      </c>
    </row>
    <row r="8" spans="1:8" x14ac:dyDescent="0.2">
      <c r="D8" s="9">
        <v>-8.9103066973295814E-2</v>
      </c>
    </row>
    <row r="9" spans="1:8" x14ac:dyDescent="0.2">
      <c r="D9" s="9">
        <v>1.3195060166546382</v>
      </c>
    </row>
    <row r="10" spans="1:8" x14ac:dyDescent="0.2">
      <c r="D10" s="9">
        <v>1.1430929525910281</v>
      </c>
    </row>
    <row r="11" spans="1:8" x14ac:dyDescent="0.2">
      <c r="D11" s="9">
        <v>0.30416787244559879</v>
      </c>
    </row>
    <row r="12" spans="1:8" x14ac:dyDescent="0.2">
      <c r="D12" s="9">
        <v>0.73063848259937203</v>
      </c>
    </row>
    <row r="13" spans="1:8" x14ac:dyDescent="0.2">
      <c r="D13" s="9">
        <v>-1.3255161998000577</v>
      </c>
    </row>
    <row r="14" spans="1:8" x14ac:dyDescent="0.2">
      <c r="D14" s="9">
        <v>2.5426988193990505</v>
      </c>
    </row>
    <row r="15" spans="1:8" x14ac:dyDescent="0.2">
      <c r="D15" s="9">
        <v>-0.10421340026908517</v>
      </c>
    </row>
    <row r="16" spans="1:8" x14ac:dyDescent="0.2">
      <c r="D16" s="9">
        <v>-0.92878600244343401</v>
      </c>
    </row>
    <row r="17" spans="4:4" x14ac:dyDescent="0.2">
      <c r="D17" s="9">
        <v>2.1307952628745325E-2</v>
      </c>
    </row>
    <row r="18" spans="4:4" x14ac:dyDescent="0.2">
      <c r="D18" s="9">
        <v>0.79090402405576321</v>
      </c>
    </row>
    <row r="19" spans="4:4" x14ac:dyDescent="0.2">
      <c r="D19" s="9">
        <v>0.8221351188174143</v>
      </c>
    </row>
    <row r="20" spans="4:4" x14ac:dyDescent="0.2">
      <c r="D20" s="9">
        <v>-1.0961800234322607</v>
      </c>
    </row>
    <row r="21" spans="4:4" x14ac:dyDescent="0.2">
      <c r="D21" s="9">
        <v>3.7599512711457956E-3</v>
      </c>
    </row>
    <row r="22" spans="4:4" x14ac:dyDescent="0.2">
      <c r="D22" s="9">
        <v>-1.5589847061722557</v>
      </c>
    </row>
    <row r="23" spans="4:4" x14ac:dyDescent="0.2">
      <c r="D23" s="9">
        <v>-1.3195060166546382</v>
      </c>
    </row>
    <row r="24" spans="4:4" x14ac:dyDescent="0.2">
      <c r="D24" s="9">
        <v>-0.38397092130823895</v>
      </c>
    </row>
    <row r="25" spans="4:4" x14ac:dyDescent="0.2">
      <c r="D25" s="9">
        <v>-0.72410707727031687</v>
      </c>
    </row>
    <row r="26" spans="4:4" x14ac:dyDescent="0.2">
      <c r="D26" s="9">
        <v>1.9188762262165762</v>
      </c>
    </row>
    <row r="27" spans="4:4" x14ac:dyDescent="0.2">
      <c r="D27" s="9">
        <v>-1.0647258690817463</v>
      </c>
    </row>
    <row r="28" spans="4:4" x14ac:dyDescent="0.2">
      <c r="D28" s="9">
        <v>0.98017447874170704</v>
      </c>
    </row>
    <row r="29" spans="4:4" x14ac:dyDescent="0.2">
      <c r="D29" s="9">
        <v>0.49726810562790119</v>
      </c>
    </row>
    <row r="30" spans="4:4" x14ac:dyDescent="0.2">
      <c r="D30" s="9">
        <v>-0.46350839335693661</v>
      </c>
    </row>
    <row r="31" spans="4:4" x14ac:dyDescent="0.2">
      <c r="D31" s="9">
        <v>-7.4013051688860354E-2</v>
      </c>
    </row>
    <row r="32" spans="4:4" x14ac:dyDescent="0.2">
      <c r="D32" s="9">
        <v>0.23655762178016521</v>
      </c>
    </row>
    <row r="33" spans="4:4" x14ac:dyDescent="0.2">
      <c r="D33" s="9">
        <v>-0.56952486703980498</v>
      </c>
    </row>
    <row r="34" spans="4:4" x14ac:dyDescent="0.2">
      <c r="D34" s="9">
        <v>-1.1430929525910274</v>
      </c>
    </row>
    <row r="35" spans="4:4" x14ac:dyDescent="0.2">
      <c r="D35" s="9">
        <v>-1.0515631978704889</v>
      </c>
    </row>
    <row r="36" spans="4:4" x14ac:dyDescent="0.2">
      <c r="D36" s="9">
        <v>0.5843274907778544</v>
      </c>
    </row>
    <row r="37" spans="4:4" x14ac:dyDescent="0.2">
      <c r="D37" s="9">
        <v>-0.69828336556258763</v>
      </c>
    </row>
    <row r="38" spans="4:4" x14ac:dyDescent="0.2">
      <c r="D38" s="9">
        <v>-2.0237099909349663</v>
      </c>
    </row>
    <row r="39" spans="4:4" x14ac:dyDescent="0.2">
      <c r="D39" s="9">
        <v>-0.65728139058721724</v>
      </c>
    </row>
    <row r="40" spans="4:4" x14ac:dyDescent="0.2">
      <c r="D40" s="9">
        <v>-0.20061452456847143</v>
      </c>
    </row>
    <row r="41" spans="4:4" x14ac:dyDescent="0.2">
      <c r="D41" s="9">
        <v>-0.18274258544544394</v>
      </c>
    </row>
    <row r="42" spans="4:4" x14ac:dyDescent="0.2">
      <c r="D42" s="9">
        <v>0.79777684612523825</v>
      </c>
    </row>
    <row r="43" spans="4:4" x14ac:dyDescent="0.2">
      <c r="D43" s="9">
        <v>0.41656037206389496</v>
      </c>
    </row>
    <row r="44" spans="4:4" x14ac:dyDescent="0.2">
      <c r="D44" s="9">
        <v>0.82918452542211751</v>
      </c>
    </row>
    <row r="45" spans="4:4" x14ac:dyDescent="0.2">
      <c r="D45" s="9">
        <v>0.15477335206365714</v>
      </c>
    </row>
    <row r="46" spans="4:4" x14ac:dyDescent="0.2">
      <c r="D46" s="9">
        <v>0.24171629801002176</v>
      </c>
    </row>
    <row r="47" spans="4:4" x14ac:dyDescent="0.2">
      <c r="D47" s="9">
        <v>-1.7565180040119144</v>
      </c>
    </row>
    <row r="48" spans="4:4" x14ac:dyDescent="0.2">
      <c r="D48" s="9">
        <v>1.4720773171593673</v>
      </c>
    </row>
    <row r="49" spans="4:4" x14ac:dyDescent="0.2">
      <c r="D49" s="9">
        <v>-0.55484600038336362</v>
      </c>
    </row>
    <row r="50" spans="4:4" x14ac:dyDescent="0.2">
      <c r="D50" s="9">
        <v>1.1335103434938423</v>
      </c>
    </row>
    <row r="51" spans="4:4" x14ac:dyDescent="0.2">
      <c r="D51" s="9">
        <v>-1.3376823713208819</v>
      </c>
    </row>
    <row r="52" spans="4:4" x14ac:dyDescent="0.2">
      <c r="D52" s="9">
        <v>0.22368810792185395</v>
      </c>
    </row>
    <row r="53" spans="4:4" x14ac:dyDescent="0.2">
      <c r="D53" s="9">
        <v>-0.8221351188174143</v>
      </c>
    </row>
    <row r="54" spans="4:4" x14ac:dyDescent="0.2">
      <c r="D54" s="9">
        <v>1.0342913060346104</v>
      </c>
    </row>
    <row r="55" spans="4:4" x14ac:dyDescent="0.2">
      <c r="D55" s="9">
        <v>0.10673401079978624</v>
      </c>
    </row>
    <row r="56" spans="4:4" x14ac:dyDescent="0.2">
      <c r="D56" s="9">
        <v>-0.12187249377624018</v>
      </c>
    </row>
    <row r="57" spans="4:4" x14ac:dyDescent="0.2">
      <c r="D57" s="9">
        <v>0.51722371373836373</v>
      </c>
    </row>
    <row r="58" spans="4:4" x14ac:dyDescent="0.2">
      <c r="D58" s="9">
        <v>0.80815736123417481</v>
      </c>
    </row>
    <row r="59" spans="4:4" x14ac:dyDescent="0.2">
      <c r="D59" s="9">
        <v>-0.6666433063863062</v>
      </c>
    </row>
    <row r="60" spans="4:4" x14ac:dyDescent="0.2">
      <c r="D60" s="9">
        <v>-0.29106710191265145</v>
      </c>
    </row>
    <row r="61" spans="4:4" x14ac:dyDescent="0.2">
      <c r="D61" s="9">
        <v>-0.20317276404283302</v>
      </c>
    </row>
    <row r="62" spans="4:4" x14ac:dyDescent="0.2">
      <c r="D62" s="9">
        <v>-1.1977868701390413</v>
      </c>
    </row>
    <row r="63" spans="4:4" x14ac:dyDescent="0.2">
      <c r="D63" s="9">
        <v>0.17255655959478661</v>
      </c>
    </row>
    <row r="64" spans="4:4" x14ac:dyDescent="0.2">
      <c r="D64" s="9">
        <v>1.078075643859757</v>
      </c>
    </row>
    <row r="65" spans="4:4" x14ac:dyDescent="0.2">
      <c r="D65" s="9">
        <v>0.67606401889172274</v>
      </c>
    </row>
    <row r="66" spans="4:4" x14ac:dyDescent="0.2">
      <c r="D66" s="9">
        <v>0.25205312656229462</v>
      </c>
    </row>
    <row r="67" spans="4:4" x14ac:dyDescent="0.2">
      <c r="D67" s="9">
        <v>-0.94825431942688776</v>
      </c>
    </row>
    <row r="68" spans="4:4" x14ac:dyDescent="0.2">
      <c r="D68" s="9">
        <v>-0.18529201588789962</v>
      </c>
    </row>
    <row r="69" spans="4:4" x14ac:dyDescent="0.2">
      <c r="D69" s="9">
        <v>-0.23655762178016521</v>
      </c>
    </row>
    <row r="70" spans="4:4" x14ac:dyDescent="0.2">
      <c r="D70" s="9">
        <v>-6.1451046389902744E-2</v>
      </c>
    </row>
    <row r="71" spans="4:4" x14ac:dyDescent="0.2">
      <c r="D71" s="9">
        <v>0.76377724384952272</v>
      </c>
    </row>
    <row r="72" spans="4:4" x14ac:dyDescent="0.2">
      <c r="D72" s="9">
        <v>-0.57839125013497406</v>
      </c>
    </row>
    <row r="73" spans="4:4" x14ac:dyDescent="0.2">
      <c r="D73" s="9">
        <v>-0.93265137184585667</v>
      </c>
    </row>
    <row r="74" spans="4:4" x14ac:dyDescent="0.2">
      <c r="D74" s="9">
        <v>-0.45237340882542326</v>
      </c>
    </row>
    <row r="75" spans="4:4" x14ac:dyDescent="0.2">
      <c r="D75" s="9">
        <v>1.5101702020458232</v>
      </c>
    </row>
    <row r="76" spans="4:4" x14ac:dyDescent="0.2">
      <c r="D76" s="9">
        <v>-0.1878426512246831</v>
      </c>
    </row>
    <row r="77" spans="4:4" x14ac:dyDescent="0.2">
      <c r="D77" s="9">
        <v>1.6210822508524081</v>
      </c>
    </row>
    <row r="78" spans="4:4" x14ac:dyDescent="0.2">
      <c r="D78" s="9">
        <v>1.3884501973191481</v>
      </c>
    </row>
    <row r="79" spans="4:4" x14ac:dyDescent="0.2">
      <c r="D79" s="9">
        <v>-1.4946722498066201</v>
      </c>
    </row>
    <row r="80" spans="4:4" x14ac:dyDescent="0.2">
      <c r="D80" s="9">
        <v>-1.0691546270064722</v>
      </c>
    </row>
    <row r="81" spans="4:4" x14ac:dyDescent="0.2">
      <c r="D81" s="9">
        <v>0.63259217246783694</v>
      </c>
    </row>
    <row r="82" spans="4:4" x14ac:dyDescent="0.2">
      <c r="D82" s="9">
        <v>-0.78748159221995495</v>
      </c>
    </row>
    <row r="83" spans="4:4" x14ac:dyDescent="0.2">
      <c r="D83" s="9">
        <v>-0.16747031862326386</v>
      </c>
    </row>
    <row r="84" spans="4:4" x14ac:dyDescent="0.2">
      <c r="D84" s="9">
        <v>-0.70469510217364362</v>
      </c>
    </row>
    <row r="85" spans="4:4" x14ac:dyDescent="0.2">
      <c r="D85" s="9">
        <v>1.2674344169169047</v>
      </c>
    </row>
    <row r="86" spans="4:4" x14ac:dyDescent="0.2">
      <c r="D86" s="9">
        <v>0.30679423053645671</v>
      </c>
    </row>
    <row r="87" spans="4:4" x14ac:dyDescent="0.2">
      <c r="D87" s="9">
        <v>-0.31732105856285081</v>
      </c>
    </row>
    <row r="88" spans="4:4" x14ac:dyDescent="0.2">
      <c r="D88" s="9">
        <v>-0.27020830993994538</v>
      </c>
    </row>
    <row r="89" spans="4:4" x14ac:dyDescent="0.2">
      <c r="D89" s="9">
        <v>4.6389255705389848E-2</v>
      </c>
    </row>
    <row r="90" spans="4:4" x14ac:dyDescent="0.2">
      <c r="D90" s="9">
        <v>0.25464150404674551</v>
      </c>
    </row>
    <row r="91" spans="4:4" x14ac:dyDescent="0.2">
      <c r="D91" s="9">
        <v>0.38667071364571626</v>
      </c>
    </row>
    <row r="92" spans="4:4" x14ac:dyDescent="0.2">
      <c r="D92" s="9">
        <v>-0.69190020802198915</v>
      </c>
    </row>
    <row r="93" spans="4:4" x14ac:dyDescent="0.2">
      <c r="D93" s="9">
        <v>0.35178434493515615</v>
      </c>
    </row>
    <row r="94" spans="4:4" x14ac:dyDescent="0.2">
      <c r="D94" s="9">
        <v>-2.2734346509427752</v>
      </c>
    </row>
    <row r="95" spans="4:4" x14ac:dyDescent="0.2">
      <c r="D95" s="9">
        <v>1.4647102032030621</v>
      </c>
    </row>
    <row r="96" spans="4:4" x14ac:dyDescent="0.2">
      <c r="D96" s="9">
        <v>-1.1193285505549238</v>
      </c>
    </row>
    <row r="97" spans="4:4" x14ac:dyDescent="0.2">
      <c r="D97" s="9">
        <v>-1.1774899662869247</v>
      </c>
    </row>
    <row r="98" spans="4:4" x14ac:dyDescent="0.2">
      <c r="D98" s="9">
        <v>0.25982340011567695</v>
      </c>
    </row>
    <row r="99" spans="4:4" x14ac:dyDescent="0.2">
      <c r="D99" s="9">
        <v>1.0131259597958924</v>
      </c>
    </row>
    <row r="100" spans="4:4" x14ac:dyDescent="0.2">
      <c r="D100" s="9">
        <v>0.91727224040403343</v>
      </c>
    </row>
    <row r="101" spans="4:4" x14ac:dyDescent="0.2">
      <c r="D101" s="9">
        <v>-0.46071930889032536</v>
      </c>
    </row>
    <row r="102" spans="4:4" x14ac:dyDescent="0.2">
      <c r="D102" s="9">
        <v>-1.021537186919488</v>
      </c>
    </row>
    <row r="103" spans="4:4" x14ac:dyDescent="0.2">
      <c r="D103" s="9">
        <v>1.5023761199558543</v>
      </c>
    </row>
    <row r="104" spans="4:4" x14ac:dyDescent="0.2">
      <c r="D104" s="9">
        <v>1.2730508450459186</v>
      </c>
    </row>
    <row r="105" spans="4:4" x14ac:dyDescent="0.2">
      <c r="D105" s="9">
        <v>0.19294760763479382</v>
      </c>
    </row>
    <row r="106" spans="4:4" x14ac:dyDescent="0.2">
      <c r="D106" s="9">
        <v>0.43853293607492316</v>
      </c>
    </row>
    <row r="107" spans="4:4" x14ac:dyDescent="0.2">
      <c r="D107" s="9">
        <v>-0.64797673162433445</v>
      </c>
    </row>
    <row r="108" spans="4:4" x14ac:dyDescent="0.2">
      <c r="D108" s="9">
        <v>-0.28062244355866323</v>
      </c>
    </row>
    <row r="109" spans="4:4" x14ac:dyDescent="0.2">
      <c r="D109" s="9">
        <v>0.88714655901887607</v>
      </c>
    </row>
    <row r="110" spans="4:4" x14ac:dyDescent="0.2">
      <c r="D110" s="9">
        <v>-0.15984903033780781</v>
      </c>
    </row>
    <row r="111" spans="4:4" x14ac:dyDescent="0.2">
      <c r="D111" s="9">
        <v>-0.59327070617165756</v>
      </c>
    </row>
    <row r="112" spans="4:4" x14ac:dyDescent="0.2">
      <c r="D112" s="9">
        <v>0.39478712164106977</v>
      </c>
    </row>
    <row r="113" spans="4:4" x14ac:dyDescent="0.2">
      <c r="D113" s="9">
        <v>-0.98831173493915192</v>
      </c>
    </row>
    <row r="114" spans="4:4" x14ac:dyDescent="0.2">
      <c r="D114" s="9">
        <v>0.71113594090137688</v>
      </c>
    </row>
    <row r="115" spans="4:4" x14ac:dyDescent="0.2">
      <c r="D115" s="9">
        <v>-6.2666117017504746E-3</v>
      </c>
    </row>
    <row r="116" spans="4:4" x14ac:dyDescent="0.2">
      <c r="D116" s="9">
        <v>-1.0559304308358983</v>
      </c>
    </row>
    <row r="117" spans="4:4" x14ac:dyDescent="0.2">
      <c r="D117" s="9">
        <v>2.0857640650923526</v>
      </c>
    </row>
    <row r="118" spans="4:4" x14ac:dyDescent="0.2">
      <c r="D118" s="9">
        <v>0.11177728320980797</v>
      </c>
    </row>
    <row r="119" spans="4:4" x14ac:dyDescent="0.2">
      <c r="D119" s="9">
        <v>-3.8862518354400494E-2</v>
      </c>
    </row>
    <row r="120" spans="4:4" x14ac:dyDescent="0.2">
      <c r="D120" s="9">
        <v>-1.6293804724859258E-2</v>
      </c>
    </row>
    <row r="121" spans="4:4" x14ac:dyDescent="0.2">
      <c r="D121" s="9">
        <v>-1.2901459165086899</v>
      </c>
    </row>
    <row r="122" spans="4:4" x14ac:dyDescent="0.2">
      <c r="D122" s="9">
        <v>-7.6526791416292372E-2</v>
      </c>
    </row>
    <row r="123" spans="4:4" x14ac:dyDescent="0.2">
      <c r="D123" s="9">
        <v>-0.22111871299757052</v>
      </c>
    </row>
    <row r="124" spans="4:4" x14ac:dyDescent="0.2">
      <c r="D124" s="9">
        <v>0.87605524767288345</v>
      </c>
    </row>
    <row r="125" spans="4:4" x14ac:dyDescent="0.2">
      <c r="D125" s="9">
        <v>1.0825684895119636</v>
      </c>
    </row>
    <row r="126" spans="4:4" x14ac:dyDescent="0.2">
      <c r="D126" s="9">
        <v>2.2414027276049464</v>
      </c>
    </row>
    <row r="127" spans="4:4" x14ac:dyDescent="0.2">
      <c r="D127" s="9">
        <v>-0.9404242269409574</v>
      </c>
    </row>
    <row r="128" spans="4:4" x14ac:dyDescent="0.2">
      <c r="D128" s="9">
        <v>-1.4290147292651409</v>
      </c>
    </row>
    <row r="129" spans="4:4" x14ac:dyDescent="0.2">
      <c r="D129" s="9">
        <v>-1.443072674370901</v>
      </c>
    </row>
    <row r="130" spans="4:4" x14ac:dyDescent="0.2">
      <c r="D130" s="9">
        <v>-0.31205332203283226</v>
      </c>
    </row>
    <row r="131" spans="4:4" x14ac:dyDescent="0.2">
      <c r="D131" s="9">
        <v>0.54900794130586128</v>
      </c>
    </row>
    <row r="132" spans="4:4" x14ac:dyDescent="0.2">
      <c r="D132" s="9">
        <v>0.81163691965729745</v>
      </c>
    </row>
    <row r="133" spans="4:4" x14ac:dyDescent="0.2">
      <c r="D133" s="9">
        <v>-0.74049449543734214</v>
      </c>
    </row>
    <row r="134" spans="4:4" x14ac:dyDescent="0.2">
      <c r="D134" s="9">
        <v>-0.81163691965729745</v>
      </c>
    </row>
    <row r="135" spans="4:4" x14ac:dyDescent="0.2">
      <c r="D135" s="9">
        <v>-0.33052937580413966</v>
      </c>
    </row>
    <row r="136" spans="4:4" x14ac:dyDescent="0.2">
      <c r="D136" s="9">
        <v>-1.3950525282585462</v>
      </c>
    </row>
    <row r="137" spans="4:4" x14ac:dyDescent="0.2">
      <c r="D137" s="9">
        <v>-0.78406835942733399</v>
      </c>
    </row>
    <row r="138" spans="4:4" x14ac:dyDescent="0.2">
      <c r="D138" s="9">
        <v>0.52583910753504282</v>
      </c>
    </row>
    <row r="139" spans="4:4" x14ac:dyDescent="0.2">
      <c r="D139" s="9">
        <v>0.7339158932693709</v>
      </c>
    </row>
    <row r="140" spans="4:4" x14ac:dyDescent="0.2">
      <c r="D140" s="9">
        <v>-0.49160303144249357</v>
      </c>
    </row>
    <row r="141" spans="4:4" x14ac:dyDescent="0.2">
      <c r="D141" s="9">
        <v>0.3411375952431458</v>
      </c>
    </row>
    <row r="142" spans="4:4" x14ac:dyDescent="0.2">
      <c r="D142" s="9">
        <v>0.24688141485437856</v>
      </c>
    </row>
    <row r="143" spans="4:4" x14ac:dyDescent="0.2">
      <c r="D143" s="9">
        <v>-1.3500498287841272</v>
      </c>
    </row>
    <row r="144" spans="4:4" x14ac:dyDescent="0.2">
      <c r="D144" s="9">
        <v>-0.25205312656229445</v>
      </c>
    </row>
    <row r="145" spans="4:4" x14ac:dyDescent="0.2">
      <c r="D145" s="9">
        <v>1.5260396107882268</v>
      </c>
    </row>
    <row r="146" spans="4:4" x14ac:dyDescent="0.2">
      <c r="D146" s="9">
        <v>-0.14716726242806438</v>
      </c>
    </row>
    <row r="147" spans="4:4" x14ac:dyDescent="0.2">
      <c r="D147" s="9">
        <v>2.6322636310952639E-2</v>
      </c>
    </row>
    <row r="148" spans="4:4" x14ac:dyDescent="0.2">
      <c r="D148" s="9">
        <v>0.46071930889032536</v>
      </c>
    </row>
    <row r="149" spans="4:4" x14ac:dyDescent="0.2">
      <c r="D149" s="9">
        <v>-1.6797806567981284</v>
      </c>
    </row>
    <row r="150" spans="4:4" x14ac:dyDescent="0.2">
      <c r="D150" s="9">
        <v>1.0047858060707031</v>
      </c>
    </row>
    <row r="151" spans="4:4" x14ac:dyDescent="0.2">
      <c r="D151" s="9">
        <v>1.9349209248873933</v>
      </c>
    </row>
    <row r="152" spans="4:4" x14ac:dyDescent="0.2">
      <c r="D152" s="9">
        <v>-0.21085553746890145</v>
      </c>
    </row>
    <row r="153" spans="4:4" x14ac:dyDescent="0.2">
      <c r="D153" s="9">
        <v>-0.70791185061856421</v>
      </c>
    </row>
    <row r="154" spans="4:4" x14ac:dyDescent="0.2">
      <c r="D154" s="9">
        <v>0.74710530202624492</v>
      </c>
    </row>
    <row r="155" spans="4:4" x14ac:dyDescent="0.2">
      <c r="D155" s="9">
        <v>-1.3563117453352478</v>
      </c>
    </row>
    <row r="156" spans="4:4" x14ac:dyDescent="0.2">
      <c r="D156" s="9">
        <v>1.1977868701390406</v>
      </c>
    </row>
    <row r="157" spans="4:4" x14ac:dyDescent="0.2">
      <c r="D157" s="9">
        <v>-1.5937144779287948</v>
      </c>
    </row>
    <row r="158" spans="4:4" x14ac:dyDescent="0.2">
      <c r="D158" s="9">
        <v>1.8184197631112669</v>
      </c>
    </row>
    <row r="159" spans="4:4" x14ac:dyDescent="0.2">
      <c r="D159" s="9">
        <v>6.3962608384269148E-2</v>
      </c>
    </row>
    <row r="160" spans="4:4" x14ac:dyDescent="0.2">
      <c r="D160" s="9">
        <v>-0.54028572701246358</v>
      </c>
    </row>
    <row r="161" spans="4:4" x14ac:dyDescent="0.2">
      <c r="D161" s="9">
        <v>0.89460177996107393</v>
      </c>
    </row>
    <row r="162" spans="4:4" x14ac:dyDescent="0.2">
      <c r="D162" s="9">
        <v>-1.7449130810524889</v>
      </c>
    </row>
    <row r="163" spans="4:4" x14ac:dyDescent="0.2">
      <c r="D163" s="9">
        <v>1.213339622488518</v>
      </c>
    </row>
    <row r="164" spans="4:4" x14ac:dyDescent="0.2">
      <c r="D164" s="9">
        <v>-0.75708323065382432</v>
      </c>
    </row>
    <row r="165" spans="4:4" x14ac:dyDescent="0.2">
      <c r="D165" s="9">
        <v>1.8452581167555016</v>
      </c>
    </row>
    <row r="166" spans="4:4" x14ac:dyDescent="0.2">
      <c r="D166" s="9">
        <v>0.93265137184585667</v>
      </c>
    </row>
    <row r="167" spans="4:4" x14ac:dyDescent="0.2">
      <c r="D167" s="9">
        <v>-0.37588821795517752</v>
      </c>
    </row>
    <row r="168" spans="4:4" x14ac:dyDescent="0.2">
      <c r="D168" s="9">
        <v>1.1240307054375041</v>
      </c>
    </row>
    <row r="169" spans="4:4" x14ac:dyDescent="0.2">
      <c r="D169" s="9">
        <v>-1.7223838902526909</v>
      </c>
    </row>
    <row r="170" spans="4:4" x14ac:dyDescent="0.2">
      <c r="D170" s="9">
        <v>-2.6120541412292777</v>
      </c>
    </row>
    <row r="171" spans="4:4" x14ac:dyDescent="0.2">
      <c r="D171" s="9">
        <v>-2.38670773449225</v>
      </c>
    </row>
    <row r="172" spans="4:4" x14ac:dyDescent="0.2">
      <c r="D172" s="9">
        <v>0.557772124341265</v>
      </c>
    </row>
    <row r="173" spans="4:4" x14ac:dyDescent="0.2">
      <c r="D173" s="9">
        <v>-0.32259761525701608</v>
      </c>
    </row>
    <row r="174" spans="4:4" x14ac:dyDescent="0.2">
      <c r="D174" s="9">
        <v>0.58730333754257524</v>
      </c>
    </row>
    <row r="175" spans="4:4" x14ac:dyDescent="0.2">
      <c r="D175" s="9">
        <v>1.9863002041294278</v>
      </c>
    </row>
    <row r="176" spans="4:4" x14ac:dyDescent="0.2">
      <c r="D176" s="9">
        <v>-0.58432749077785417</v>
      </c>
    </row>
    <row r="177" spans="4:4" x14ac:dyDescent="0.2">
      <c r="D177" s="9">
        <v>0.68237794178843325</v>
      </c>
    </row>
    <row r="178" spans="4:4" x14ac:dyDescent="0.2">
      <c r="D178" s="9">
        <v>1.5589847061722557</v>
      </c>
    </row>
    <row r="179" spans="4:4" x14ac:dyDescent="0.2">
      <c r="D179" s="9">
        <v>-1.0089471103574512</v>
      </c>
    </row>
    <row r="180" spans="4:4" x14ac:dyDescent="0.2">
      <c r="D180" s="9">
        <v>-1.3626273014608783</v>
      </c>
    </row>
    <row r="181" spans="4:4" x14ac:dyDescent="0.2">
      <c r="D181" s="9">
        <v>0.47470114739821306</v>
      </c>
    </row>
    <row r="182" spans="4:4" x14ac:dyDescent="0.2">
      <c r="D182" s="9">
        <v>0.56363876391062462</v>
      </c>
    </row>
    <row r="183" spans="4:4" x14ac:dyDescent="0.2">
      <c r="D183" s="9">
        <v>-0.68554511811705499</v>
      </c>
    </row>
    <row r="184" spans="4:4" x14ac:dyDescent="0.2">
      <c r="D184" s="9">
        <v>0.90587881230928535</v>
      </c>
    </row>
    <row r="185" spans="4:4" x14ac:dyDescent="0.2">
      <c r="D185" s="9">
        <v>0.58135680965138581</v>
      </c>
    </row>
    <row r="186" spans="4:4" x14ac:dyDescent="0.2">
      <c r="D186" s="9">
        <v>-1.7928306937637517</v>
      </c>
    </row>
    <row r="187" spans="4:4" x14ac:dyDescent="0.2">
      <c r="D187" s="9">
        <v>-0.21855077702621112</v>
      </c>
    </row>
    <row r="188" spans="4:4" x14ac:dyDescent="0.2">
      <c r="D188" s="9">
        <v>-1.1007625841705075</v>
      </c>
    </row>
    <row r="189" spans="4:4" x14ac:dyDescent="0.2">
      <c r="D189" s="9">
        <v>-1.7006964611109074</v>
      </c>
    </row>
    <row r="190" spans="4:4" x14ac:dyDescent="0.2">
      <c r="D190" s="9">
        <v>-0.89086798013900226</v>
      </c>
    </row>
    <row r="191" spans="4:4" x14ac:dyDescent="0.2">
      <c r="D191" s="9">
        <v>1.6695925772881872</v>
      </c>
    </row>
    <row r="192" spans="4:4" x14ac:dyDescent="0.2">
      <c r="D192" s="9">
        <v>1.0300213146565302</v>
      </c>
    </row>
    <row r="193" spans="4:4" x14ac:dyDescent="0.2">
      <c r="D193" s="9">
        <v>-1.542302918838317</v>
      </c>
    </row>
    <row r="194" spans="4:4" x14ac:dyDescent="0.2">
      <c r="D194" s="9">
        <v>1.4946722498066201</v>
      </c>
    </row>
    <row r="195" spans="4:4" x14ac:dyDescent="0.2">
      <c r="D195" s="9">
        <v>0.48877641111466941</v>
      </c>
    </row>
    <row r="196" spans="4:4" x14ac:dyDescent="0.2">
      <c r="D196" s="9">
        <v>0.4551518472439689</v>
      </c>
    </row>
    <row r="197" spans="4:4" x14ac:dyDescent="0.2">
      <c r="D197" s="9">
        <v>0.54028572701246358</v>
      </c>
    </row>
    <row r="198" spans="4:4" x14ac:dyDescent="0.2">
      <c r="D198" s="9">
        <v>1.2081228803975241</v>
      </c>
    </row>
    <row r="199" spans="4:4" x14ac:dyDescent="0.2">
      <c r="D199" s="9">
        <v>-0.86872054723122882</v>
      </c>
    </row>
    <row r="200" spans="4:4" x14ac:dyDescent="0.2">
      <c r="D200" s="9">
        <v>-0.38127392479528904</v>
      </c>
    </row>
    <row r="201" spans="4:4" x14ac:dyDescent="0.2">
      <c r="D201" s="9">
        <v>-1.0173225765588256</v>
      </c>
    </row>
    <row r="202" spans="4:4" x14ac:dyDescent="0.2">
      <c r="D202" s="9">
        <v>1.4220904321223211</v>
      </c>
    </row>
    <row r="203" spans="4:4" x14ac:dyDescent="0.2">
      <c r="D203" s="9">
        <v>-0.5813568096513857</v>
      </c>
    </row>
    <row r="204" spans="4:4" x14ac:dyDescent="0.2">
      <c r="D204" s="9">
        <v>-3.7599512711459348E-3</v>
      </c>
    </row>
    <row r="205" spans="4:4" x14ac:dyDescent="0.2">
      <c r="D205" s="9">
        <v>0.39207878804514951</v>
      </c>
    </row>
    <row r="206" spans="4:4" x14ac:dyDescent="0.2">
      <c r="D206" s="9">
        <v>0.6982833655625873</v>
      </c>
    </row>
    <row r="207" spans="4:4" x14ac:dyDescent="0.2">
      <c r="D207" s="9">
        <v>-0.32523925640239543</v>
      </c>
    </row>
    <row r="208" spans="4:4" x14ac:dyDescent="0.2">
      <c r="D208" s="9">
        <v>0.20573233389316367</v>
      </c>
    </row>
    <row r="209" spans="4:4" x14ac:dyDescent="0.2">
      <c r="D209" s="9">
        <v>-0.73720120627165409</v>
      </c>
    </row>
    <row r="210" spans="4:4" x14ac:dyDescent="0.2">
      <c r="D210" s="9">
        <v>0.33848198588973966</v>
      </c>
    </row>
    <row r="211" spans="4:4" x14ac:dyDescent="0.2">
      <c r="D211" s="9">
        <v>2.0237099909349676</v>
      </c>
    </row>
    <row r="212" spans="4:4" x14ac:dyDescent="0.2">
      <c r="D212" s="9">
        <v>1.2399334778907378</v>
      </c>
    </row>
    <row r="213" spans="4:4" x14ac:dyDescent="0.2">
      <c r="D213" s="9">
        <v>1.2345447024178722</v>
      </c>
    </row>
    <row r="214" spans="4:4" x14ac:dyDescent="0.2">
      <c r="D214" s="9">
        <v>1.6118251211466299</v>
      </c>
    </row>
    <row r="215" spans="4:4" x14ac:dyDescent="0.2">
      <c r="D215" s="9">
        <v>-0.28845300356452086</v>
      </c>
    </row>
    <row r="216" spans="4:4" x14ac:dyDescent="0.2">
      <c r="D216" s="9">
        <v>1.7683644242721615</v>
      </c>
    </row>
    <row r="217" spans="4:4" x14ac:dyDescent="0.2">
      <c r="D217" s="9">
        <v>-0.62648023043377532</v>
      </c>
    </row>
    <row r="218" spans="4:4" x14ac:dyDescent="0.2">
      <c r="D218" s="9">
        <v>1.2901459165086899</v>
      </c>
    </row>
    <row r="219" spans="4:4" x14ac:dyDescent="0.2">
      <c r="D219" s="9">
        <v>-0.62343302730493777</v>
      </c>
    </row>
    <row r="220" spans="4:4" x14ac:dyDescent="0.2">
      <c r="D220" s="9">
        <v>1.7565180040119148</v>
      </c>
    </row>
    <row r="221" spans="4:4" x14ac:dyDescent="0.2">
      <c r="D221" s="9">
        <v>1.5341205443525465</v>
      </c>
    </row>
    <row r="222" spans="4:4" x14ac:dyDescent="0.2">
      <c r="D222" s="9">
        <v>0.19039450920483655</v>
      </c>
    </row>
    <row r="223" spans="4:4" x14ac:dyDescent="0.2">
      <c r="D223" s="9">
        <v>0.54609592613335589</v>
      </c>
    </row>
    <row r="224" spans="4:4" x14ac:dyDescent="0.2">
      <c r="D224" s="9">
        <v>0.67291715133129471</v>
      </c>
    </row>
    <row r="225" spans="4:4" x14ac:dyDescent="0.2">
      <c r="D225" s="9">
        <v>-1.2238733722894639</v>
      </c>
    </row>
    <row r="226" spans="4:4" x14ac:dyDescent="0.2">
      <c r="D226" s="9">
        <v>1.3819078412718104</v>
      </c>
    </row>
    <row r="227" spans="4:4" x14ac:dyDescent="0.2">
      <c r="D227" s="9">
        <v>-0.3651492487666822</v>
      </c>
    </row>
    <row r="228" spans="4:4" x14ac:dyDescent="0.2">
      <c r="D228" s="9">
        <v>0.27280905320758253</v>
      </c>
    </row>
    <row r="229" spans="4:4" x14ac:dyDescent="0.2">
      <c r="D229" s="9">
        <v>-0.35979559176654685</v>
      </c>
    </row>
    <row r="230" spans="4:4" x14ac:dyDescent="0.2">
      <c r="D230" s="9">
        <v>0.22883134926352469</v>
      </c>
    </row>
    <row r="231" spans="4:4" x14ac:dyDescent="0.2">
      <c r="D231" s="9">
        <v>-0.79090402405576321</v>
      </c>
    </row>
    <row r="232" spans="4:4" x14ac:dyDescent="0.2">
      <c r="D232" s="9">
        <v>-0.48595369062449051</v>
      </c>
    </row>
    <row r="233" spans="4:4" x14ac:dyDescent="0.2">
      <c r="D233" s="9">
        <v>0.35979559176654669</v>
      </c>
    </row>
    <row r="234" spans="4:4" x14ac:dyDescent="0.2">
      <c r="D234" s="9">
        <v>0.9404242269409574</v>
      </c>
    </row>
    <row r="235" spans="4:4" x14ac:dyDescent="0.2">
      <c r="D235" s="9">
        <v>0.12692469617131924</v>
      </c>
    </row>
    <row r="236" spans="4:4" x14ac:dyDescent="0.2">
      <c r="D236" s="9">
        <v>-1.4220904321223211</v>
      </c>
    </row>
    <row r="237" spans="4:4" x14ac:dyDescent="0.2">
      <c r="D237" s="9">
        <v>0.82565469333675912</v>
      </c>
    </row>
    <row r="238" spans="4:4" x14ac:dyDescent="0.2">
      <c r="D238" s="9">
        <v>-1.6695925772881866</v>
      </c>
    </row>
    <row r="239" spans="4:4" x14ac:dyDescent="0.2">
      <c r="D239" s="9">
        <v>0.90210705789566248</v>
      </c>
    </row>
    <row r="240" spans="4:4" x14ac:dyDescent="0.2">
      <c r="D240" s="9">
        <v>0.20317276404283302</v>
      </c>
    </row>
    <row r="241" spans="4:4" x14ac:dyDescent="0.2">
      <c r="D241" s="9">
        <v>0.26241695809019272</v>
      </c>
    </row>
    <row r="242" spans="4:4" x14ac:dyDescent="0.2">
      <c r="D242" s="9">
        <v>-0.93653072655285519</v>
      </c>
    </row>
    <row r="243" spans="4:4" x14ac:dyDescent="0.2">
      <c r="D243" s="9">
        <v>0.11682340025169617</v>
      </c>
    </row>
    <row r="244" spans="4:4" x14ac:dyDescent="0.2">
      <c r="D244" s="9">
        <v>-0.80468756003459663</v>
      </c>
    </row>
    <row r="245" spans="4:4" x14ac:dyDescent="0.2">
      <c r="D245" s="9">
        <v>1.3500498287841272</v>
      </c>
    </row>
    <row r="246" spans="4:4" x14ac:dyDescent="0.2">
      <c r="D246" s="9">
        <v>-0.50864654132842535</v>
      </c>
    </row>
    <row r="247" spans="4:4" x14ac:dyDescent="0.2">
      <c r="D247" s="9">
        <v>1.5848518438340826</v>
      </c>
    </row>
    <row r="248" spans="4:4" x14ac:dyDescent="0.2">
      <c r="D248" s="9">
        <v>-0.50294918389505805</v>
      </c>
    </row>
    <row r="249" spans="4:4" x14ac:dyDescent="0.2">
      <c r="D249" s="9">
        <v>0.52296300233927917</v>
      </c>
    </row>
    <row r="250" spans="4:4" x14ac:dyDescent="0.2">
      <c r="D250" s="9">
        <v>-0.40837279934995357</v>
      </c>
    </row>
    <row r="251" spans="4:4" x14ac:dyDescent="0.2">
      <c r="D251" s="9">
        <v>-0.77050565810662253</v>
      </c>
    </row>
    <row r="252" spans="4:4" x14ac:dyDescent="0.2">
      <c r="D252" s="9">
        <v>-1.5101702020458228</v>
      </c>
    </row>
    <row r="253" spans="4:4" x14ac:dyDescent="0.2">
      <c r="D253" s="9">
        <v>0.51150141192035292</v>
      </c>
    </row>
    <row r="254" spans="4:4" x14ac:dyDescent="0.2">
      <c r="D254" s="9">
        <v>0.1573106846101707</v>
      </c>
    </row>
    <row r="255" spans="4:4" x14ac:dyDescent="0.2">
      <c r="D255" s="9">
        <v>-0.11934756669227513</v>
      </c>
    </row>
    <row r="256" spans="4:4" x14ac:dyDescent="0.2">
      <c r="D256" s="9">
        <v>-0.43026896506857359</v>
      </c>
    </row>
    <row r="257" spans="4:4" x14ac:dyDescent="0.2">
      <c r="D257" s="9">
        <v>-1.1875772631885786</v>
      </c>
    </row>
    <row r="258" spans="4:4" x14ac:dyDescent="0.2">
      <c r="D258" s="9">
        <v>1.9514797734758593</v>
      </c>
    </row>
    <row r="259" spans="4:4" x14ac:dyDescent="0.2">
      <c r="D259" s="9">
        <v>0.87238203090975219</v>
      </c>
    </row>
    <row r="260" spans="4:4" x14ac:dyDescent="0.2">
      <c r="D260" s="9">
        <v>0.41109892255560437</v>
      </c>
    </row>
    <row r="261" spans="4:4" x14ac:dyDescent="0.2">
      <c r="D261" s="9">
        <v>1.3376823713208819</v>
      </c>
    </row>
    <row r="262" spans="4:4" x14ac:dyDescent="0.2">
      <c r="D262" s="9">
        <v>0.68871918613636274</v>
      </c>
    </row>
    <row r="263" spans="4:4" x14ac:dyDescent="0.2">
      <c r="D263" s="9">
        <v>-0.42203427492796319</v>
      </c>
    </row>
    <row r="264" spans="4:4" x14ac:dyDescent="0.2">
      <c r="D264" s="9">
        <v>-0.51436045750100123</v>
      </c>
    </row>
    <row r="265" spans="4:4" x14ac:dyDescent="0.2">
      <c r="D265" s="9">
        <v>-1.4574217385976507</v>
      </c>
    </row>
    <row r="266" spans="4:4" x14ac:dyDescent="0.2">
      <c r="D266" s="9">
        <v>2.4323790585844489</v>
      </c>
    </row>
    <row r="267" spans="4:4" x14ac:dyDescent="0.2">
      <c r="D267" s="9">
        <v>0.95614298579742218</v>
      </c>
    </row>
    <row r="268" spans="4:4" x14ac:dyDescent="0.2">
      <c r="D268" s="9">
        <v>1.48705608027317</v>
      </c>
    </row>
    <row r="269" spans="4:4" x14ac:dyDescent="0.2">
      <c r="D269" s="9">
        <v>-1.0736044551309969</v>
      </c>
    </row>
    <row r="270" spans="4:4" x14ac:dyDescent="0.2">
      <c r="D270" s="9">
        <v>-0.36247112163724382</v>
      </c>
    </row>
    <row r="271" spans="4:4" x14ac:dyDescent="0.2">
      <c r="D271" s="9">
        <v>0.85780526866824325</v>
      </c>
    </row>
    <row r="272" spans="4:4" x14ac:dyDescent="0.2">
      <c r="D272" s="9">
        <v>1.8881933369885062</v>
      </c>
    </row>
    <row r="273" spans="4:4" x14ac:dyDescent="0.2">
      <c r="D273" s="9">
        <v>1.1675210810749361</v>
      </c>
    </row>
    <row r="274" spans="4:4" x14ac:dyDescent="0.2">
      <c r="D274" s="9">
        <v>-0.82918452542211751</v>
      </c>
    </row>
    <row r="275" spans="4:4" x14ac:dyDescent="0.2">
      <c r="D275" s="9">
        <v>0.71760641678770531</v>
      </c>
    </row>
    <row r="276" spans="4:4" x14ac:dyDescent="0.2">
      <c r="D276" s="9">
        <v>-0.81862569907349492</v>
      </c>
    </row>
    <row r="277" spans="4:4" x14ac:dyDescent="0.2">
      <c r="D277" s="9">
        <v>0.18274258544544394</v>
      </c>
    </row>
    <row r="278" spans="4:4" x14ac:dyDescent="0.2">
      <c r="D278" s="9">
        <v>0.86872054723122882</v>
      </c>
    </row>
    <row r="279" spans="4:4" x14ac:dyDescent="0.2">
      <c r="D279" s="9">
        <v>0.79433574495852799</v>
      </c>
    </row>
    <row r="280" spans="4:4" x14ac:dyDescent="0.2">
      <c r="D280" s="9">
        <v>-0.21598428143721451</v>
      </c>
    </row>
    <row r="281" spans="4:4" x14ac:dyDescent="0.2">
      <c r="D281" s="9">
        <v>-0.49726810562790119</v>
      </c>
    </row>
    <row r="282" spans="4:4" x14ac:dyDescent="0.2">
      <c r="D282" s="9">
        <v>0.46350839335693661</v>
      </c>
    </row>
    <row r="283" spans="4:4" x14ac:dyDescent="0.2">
      <c r="D283" s="9">
        <v>2.8070337683438114</v>
      </c>
    </row>
    <row r="284" spans="4:4" x14ac:dyDescent="0.2">
      <c r="D284" s="9">
        <v>-3.6354116126739597E-2</v>
      </c>
    </row>
    <row r="285" spans="4:4" x14ac:dyDescent="0.2">
      <c r="D285" s="9">
        <v>0.50010662716227672</v>
      </c>
    </row>
    <row r="286" spans="4:4" x14ac:dyDescent="0.2">
      <c r="D286" s="9">
        <v>-0.56363876391062462</v>
      </c>
    </row>
    <row r="287" spans="4:4" x14ac:dyDescent="0.2">
      <c r="D287" s="9">
        <v>-2.2414027276049446</v>
      </c>
    </row>
    <row r="288" spans="4:4" x14ac:dyDescent="0.2">
      <c r="D288" s="9">
        <v>-0.23140523317726772</v>
      </c>
    </row>
    <row r="289" spans="4:4" x14ac:dyDescent="0.2">
      <c r="D289" s="9">
        <v>-1.888193336988506</v>
      </c>
    </row>
    <row r="290" spans="4:4" x14ac:dyDescent="0.2">
      <c r="D290" s="9">
        <v>0.37857969874529807</v>
      </c>
    </row>
    <row r="291" spans="4:4" x14ac:dyDescent="0.2">
      <c r="D291" s="9">
        <v>-0.24429804174480832</v>
      </c>
    </row>
    <row r="292" spans="4:4" x14ac:dyDescent="0.2">
      <c r="D292" s="9">
        <v>-0.43302033058771872</v>
      </c>
    </row>
    <row r="293" spans="4:4" x14ac:dyDescent="0.2">
      <c r="D293" s="9">
        <v>0.57839125013497406</v>
      </c>
    </row>
    <row r="294" spans="4:4" x14ac:dyDescent="0.2">
      <c r="D294" s="9">
        <v>1.3315746488528455</v>
      </c>
    </row>
    <row r="295" spans="4:4" x14ac:dyDescent="0.2">
      <c r="D295" s="9">
        <v>0.16747031862326386</v>
      </c>
    </row>
    <row r="296" spans="4:4" x14ac:dyDescent="0.2">
      <c r="D296" s="9">
        <v>0.59925927613702712</v>
      </c>
    </row>
    <row r="297" spans="4:4" x14ac:dyDescent="0.2">
      <c r="D297" s="9">
        <v>-1.0342913060346104</v>
      </c>
    </row>
    <row r="298" spans="4:4" x14ac:dyDescent="0.2">
      <c r="D298" s="9">
        <v>1.2563199269054057</v>
      </c>
    </row>
    <row r="299" spans="4:4" x14ac:dyDescent="0.2">
      <c r="D299" s="9">
        <v>-0.40292962071984739</v>
      </c>
    </row>
    <row r="300" spans="4:4" x14ac:dyDescent="0.2">
      <c r="D300" s="9">
        <v>-3.3845942621651331E-2</v>
      </c>
    </row>
    <row r="301" spans="4:4" x14ac:dyDescent="0.2">
      <c r="D301" s="9">
        <v>1.2453585022751221</v>
      </c>
    </row>
    <row r="302" spans="4:4" x14ac:dyDescent="0.2">
      <c r="D302" s="9">
        <v>-0.63565701369758276</v>
      </c>
    </row>
    <row r="303" spans="4:4" x14ac:dyDescent="0.2">
      <c r="D303" s="9">
        <v>-1.1335103434938418</v>
      </c>
    </row>
    <row r="304" spans="4:4" x14ac:dyDescent="0.2">
      <c r="D304" s="9">
        <v>-0.43577497799269449</v>
      </c>
    </row>
    <row r="305" spans="4:4" x14ac:dyDescent="0.2">
      <c r="D305" s="9">
        <v>-8.4070976911159723E-2</v>
      </c>
    </row>
    <row r="306" spans="4:4" x14ac:dyDescent="0.2">
      <c r="D306" s="9">
        <v>0.9443320360069184</v>
      </c>
    </row>
    <row r="307" spans="4:4" x14ac:dyDescent="0.2">
      <c r="D307" s="9">
        <v>-0.51722371373836373</v>
      </c>
    </row>
    <row r="308" spans="4:4" x14ac:dyDescent="0.2">
      <c r="D308" s="9">
        <v>0.92109659080356354</v>
      </c>
    </row>
    <row r="309" spans="4:4" x14ac:dyDescent="0.2">
      <c r="D309" s="9">
        <v>0.42752085284594005</v>
      </c>
    </row>
    <row r="310" spans="4:4" x14ac:dyDescent="0.2">
      <c r="D310" s="9">
        <v>0.48595369062449051</v>
      </c>
    </row>
    <row r="311" spans="4:4" x14ac:dyDescent="0.2">
      <c r="D311" s="9">
        <v>1.3076265709827963</v>
      </c>
    </row>
    <row r="312" spans="4:4" x14ac:dyDescent="0.2">
      <c r="D312" s="9">
        <v>8.1555737930718422E-2</v>
      </c>
    </row>
    <row r="313" spans="4:4" x14ac:dyDescent="0.2">
      <c r="D313" s="9">
        <v>2.2115178091866818</v>
      </c>
    </row>
    <row r="314" spans="4:4" x14ac:dyDescent="0.2">
      <c r="D314" s="9">
        <v>0.23398065103876436</v>
      </c>
    </row>
    <row r="315" spans="4:4" x14ac:dyDescent="0.2">
      <c r="D315" s="9">
        <v>7.4013051688860187E-2</v>
      </c>
    </row>
    <row r="316" spans="4:4" x14ac:dyDescent="0.2">
      <c r="D316" s="9">
        <v>-2.8070337683438042</v>
      </c>
    </row>
    <row r="317" spans="4:4" x14ac:dyDescent="0.2">
      <c r="D317" s="9">
        <v>-0.38937332732980223</v>
      </c>
    </row>
    <row r="318" spans="4:4" x14ac:dyDescent="0.2">
      <c r="D318" s="9">
        <v>-0.23913616440915003</v>
      </c>
    </row>
    <row r="319" spans="4:4" x14ac:dyDescent="0.2">
      <c r="D319" s="9">
        <v>-0.90966349811602476</v>
      </c>
    </row>
    <row r="320" spans="4:4" x14ac:dyDescent="0.2">
      <c r="D320" s="9">
        <v>-1.1146510149326594</v>
      </c>
    </row>
    <row r="321" spans="4:4" x14ac:dyDescent="0.2">
      <c r="D321" s="9">
        <v>-0.278016099691966</v>
      </c>
    </row>
    <row r="322" spans="4:4" x14ac:dyDescent="0.2">
      <c r="D322" s="9">
        <v>-1.5341205443525459</v>
      </c>
    </row>
    <row r="323" spans="4:4" x14ac:dyDescent="0.2">
      <c r="D323" s="9">
        <v>-0.5992592761370269</v>
      </c>
    </row>
    <row r="324" spans="4:4" x14ac:dyDescent="0.2">
      <c r="D324" s="9">
        <v>-0.46630108812651055</v>
      </c>
    </row>
    <row r="325" spans="4:4" x14ac:dyDescent="0.2">
      <c r="D325" s="9">
        <v>0.70469510217364295</v>
      </c>
    </row>
    <row r="326" spans="4:4" x14ac:dyDescent="0.2">
      <c r="D326" s="9">
        <v>-4.6389255705389994E-2</v>
      </c>
    </row>
    <row r="327" spans="4:4" x14ac:dyDescent="0.2">
      <c r="D327" s="9">
        <v>1.0559304308358983</v>
      </c>
    </row>
    <row r="328" spans="4:4" x14ac:dyDescent="0.2">
      <c r="D328" s="9">
        <v>-2.1307952628745463E-2</v>
      </c>
    </row>
    <row r="329" spans="4:4" x14ac:dyDescent="0.2">
      <c r="D329" s="9">
        <v>0.22625898043983084</v>
      </c>
    </row>
    <row r="330" spans="4:4" x14ac:dyDescent="0.2">
      <c r="D330" s="9">
        <v>-1.1576668917228294</v>
      </c>
    </row>
    <row r="331" spans="4:4" x14ac:dyDescent="0.2">
      <c r="D331" s="9">
        <v>-0.48031981671481105</v>
      </c>
    </row>
    <row r="332" spans="4:4" x14ac:dyDescent="0.2">
      <c r="D332" s="9">
        <v>0.81862569907349492</v>
      </c>
    </row>
    <row r="333" spans="4:4" x14ac:dyDescent="0.2">
      <c r="D333" s="9">
        <v>3.2905267314919255</v>
      </c>
    </row>
    <row r="334" spans="4:4" x14ac:dyDescent="0.2">
      <c r="D334" s="9">
        <v>5.8939871966068959E-2</v>
      </c>
    </row>
    <row r="335" spans="4:4" x14ac:dyDescent="0.2">
      <c r="D335" s="9">
        <v>0.3464560610658366</v>
      </c>
    </row>
    <row r="336" spans="4:4" x14ac:dyDescent="0.2">
      <c r="D336" s="9">
        <v>-1.1053683781398869</v>
      </c>
    </row>
    <row r="337" spans="4:4" x14ac:dyDescent="0.2">
      <c r="D337" s="9">
        <v>-1.2618576869625733</v>
      </c>
    </row>
    <row r="338" spans="4:4" x14ac:dyDescent="0.2">
      <c r="D338" s="9">
        <v>0.62343302730493777</v>
      </c>
    </row>
    <row r="339" spans="4:4" x14ac:dyDescent="0.2">
      <c r="D339" s="9">
        <v>1.8734954533694919</v>
      </c>
    </row>
    <row r="340" spans="4:4" x14ac:dyDescent="0.2">
      <c r="D340" s="9">
        <v>1.0428883626746384</v>
      </c>
    </row>
    <row r="341" spans="4:4" x14ac:dyDescent="0.2">
      <c r="D341" s="9">
        <v>0.45793380376365206</v>
      </c>
    </row>
    <row r="342" spans="4:4" x14ac:dyDescent="0.2">
      <c r="D342" s="9">
        <v>-1.0825684895119634</v>
      </c>
    </row>
    <row r="343" spans="4:4" x14ac:dyDescent="0.2">
      <c r="D343" s="9">
        <v>-0.83272471927744329</v>
      </c>
    </row>
    <row r="344" spans="4:4" x14ac:dyDescent="0.2">
      <c r="D344" s="9">
        <v>0.17001288933221939</v>
      </c>
    </row>
    <row r="345" spans="4:4" x14ac:dyDescent="0.2">
      <c r="D345" s="9">
        <v>0.10925529964619018</v>
      </c>
    </row>
    <row r="346" spans="4:4" x14ac:dyDescent="0.2">
      <c r="D346" s="9">
        <v>0.13450911988453301</v>
      </c>
    </row>
    <row r="347" spans="4:4" x14ac:dyDescent="0.2">
      <c r="D347" s="9">
        <v>1.2291915402298943</v>
      </c>
    </row>
    <row r="348" spans="4:4" x14ac:dyDescent="0.2">
      <c r="D348" s="9">
        <v>1.0385802392391046</v>
      </c>
    </row>
    <row r="349" spans="4:4" x14ac:dyDescent="0.2">
      <c r="D349" s="9">
        <v>-0.88343738359424517</v>
      </c>
    </row>
    <row r="350" spans="4:4" x14ac:dyDescent="0.2">
      <c r="D350" s="9">
        <v>-1.7804643416920256</v>
      </c>
    </row>
    <row r="351" spans="4:4" x14ac:dyDescent="0.2">
      <c r="D351" s="9">
        <v>-0.82565469333675912</v>
      </c>
    </row>
    <row r="352" spans="4:4" x14ac:dyDescent="0.2">
      <c r="D352" s="9">
        <v>-8.773311508328191E-3</v>
      </c>
    </row>
    <row r="353" spans="4:4" x14ac:dyDescent="0.2">
      <c r="D353" s="9">
        <v>-2.0046544617650959</v>
      </c>
    </row>
    <row r="354" spans="4:4" x14ac:dyDescent="0.2">
      <c r="D354" s="9">
        <v>-0.55192461943933779</v>
      </c>
    </row>
    <row r="355" spans="4:4" x14ac:dyDescent="0.2">
      <c r="D355" s="9">
        <v>-0.7176064167877052</v>
      </c>
    </row>
    <row r="356" spans="4:4" x14ac:dyDescent="0.2">
      <c r="D356" s="9">
        <v>2.1320832908065004</v>
      </c>
    </row>
    <row r="357" spans="4:4" x14ac:dyDescent="0.2">
      <c r="D357" s="9">
        <v>0.86507067314303143</v>
      </c>
    </row>
    <row r="358" spans="4:4" x14ac:dyDescent="0.2">
      <c r="D358" s="9">
        <v>1.1280066443692957E-2</v>
      </c>
    </row>
    <row r="359" spans="4:4" x14ac:dyDescent="0.2">
      <c r="D359" s="9">
        <v>6.1451046389902599E-2</v>
      </c>
    </row>
    <row r="360" spans="4:4" x14ac:dyDescent="0.2">
      <c r="D360" s="9">
        <v>-0.3094227065295837</v>
      </c>
    </row>
    <row r="361" spans="4:4" x14ac:dyDescent="0.2">
      <c r="D361" s="9">
        <v>-0.26241695809019261</v>
      </c>
    </row>
    <row r="362" spans="4:4" x14ac:dyDescent="0.2">
      <c r="D362" s="9">
        <v>-0.92493446053172657</v>
      </c>
    </row>
    <row r="363" spans="4:4" x14ac:dyDescent="0.2">
      <c r="D363" s="9">
        <v>6.266611701750335E-3</v>
      </c>
    </row>
    <row r="364" spans="4:4" x14ac:dyDescent="0.2">
      <c r="D364" s="9">
        <v>0.48313483679665148</v>
      </c>
    </row>
    <row r="365" spans="4:4" x14ac:dyDescent="0.2">
      <c r="D365" s="9">
        <v>0.76042597792614142</v>
      </c>
    </row>
    <row r="366" spans="4:4" x14ac:dyDescent="0.2">
      <c r="D366" s="9">
        <v>0.74379583548307804</v>
      </c>
    </row>
    <row r="367" spans="4:4" x14ac:dyDescent="0.2">
      <c r="D367" s="9">
        <v>-1.4720773171593675</v>
      </c>
    </row>
    <row r="368" spans="4:4" x14ac:dyDescent="0.2">
      <c r="D368" s="9">
        <v>0.53160442410370579</v>
      </c>
    </row>
    <row r="369" spans="4:4" x14ac:dyDescent="0.2">
      <c r="D369" s="9">
        <v>-0.96808884587853916</v>
      </c>
    </row>
    <row r="370" spans="4:4" x14ac:dyDescent="0.2">
      <c r="D370" s="9">
        <v>0.46630108812651055</v>
      </c>
    </row>
    <row r="371" spans="4:4" x14ac:dyDescent="0.2">
      <c r="D371" s="9">
        <v>-1.0472159295232348</v>
      </c>
    </row>
    <row r="372" spans="4:4" x14ac:dyDescent="0.2">
      <c r="D372" s="9">
        <v>0.59327070617165789</v>
      </c>
    </row>
    <row r="373" spans="4:4" x14ac:dyDescent="0.2">
      <c r="D373" s="9">
        <v>-0.38667071364571642</v>
      </c>
    </row>
    <row r="374" spans="4:4" x14ac:dyDescent="0.2">
      <c r="D374" s="9">
        <v>1.1053683781398869</v>
      </c>
    </row>
    <row r="375" spans="4:4" x14ac:dyDescent="0.2">
      <c r="D375" s="9">
        <v>-0.71113594090137755</v>
      </c>
    </row>
    <row r="376" spans="4:4" x14ac:dyDescent="0.2">
      <c r="D376" s="9">
        <v>-0.12439819806905471</v>
      </c>
    </row>
    <row r="377" spans="4:4" x14ac:dyDescent="0.2">
      <c r="D377" s="9">
        <v>1.0603178967076077</v>
      </c>
    </row>
    <row r="378" spans="4:4" x14ac:dyDescent="0.2">
      <c r="D378" s="9">
        <v>-1.0257700213555492</v>
      </c>
    </row>
    <row r="379" spans="4:4" x14ac:dyDescent="0.2">
      <c r="D379" s="9">
        <v>0.90966349811602476</v>
      </c>
    </row>
    <row r="380" spans="4:4" x14ac:dyDescent="0.2">
      <c r="D380" s="9">
        <v>0.42203427492796319</v>
      </c>
    </row>
    <row r="381" spans="4:4" x14ac:dyDescent="0.2">
      <c r="D381" s="9">
        <v>2.3867077344922523</v>
      </c>
    </row>
    <row r="382" spans="4:4" x14ac:dyDescent="0.2">
      <c r="D382" s="9">
        <v>8.4070976911159723E-2</v>
      </c>
    </row>
    <row r="383" spans="4:4" x14ac:dyDescent="0.2">
      <c r="D383" s="9">
        <v>0.70791185061856421</v>
      </c>
    </row>
    <row r="384" spans="4:4" x14ac:dyDescent="0.2">
      <c r="D384" s="9">
        <v>0.28845300356452103</v>
      </c>
    </row>
    <row r="385" spans="4:4" x14ac:dyDescent="0.2">
      <c r="D385" s="9">
        <v>0.77050565810662253</v>
      </c>
    </row>
    <row r="386" spans="4:4" x14ac:dyDescent="0.2">
      <c r="D386" s="9">
        <v>0.24429804174480846</v>
      </c>
    </row>
    <row r="387" spans="4:4" x14ac:dyDescent="0.2">
      <c r="D387" s="9">
        <v>-0.90587881230928535</v>
      </c>
    </row>
    <row r="388" spans="4:4" x14ac:dyDescent="0.2">
      <c r="D388" s="9">
        <v>-0.80122741994769187</v>
      </c>
    </row>
    <row r="389" spans="4:4" x14ac:dyDescent="0.2">
      <c r="D389" s="9">
        <v>-0.13956967740513732</v>
      </c>
    </row>
    <row r="390" spans="4:4" x14ac:dyDescent="0.2">
      <c r="D390" s="9">
        <v>-2.3815219609409483E-2</v>
      </c>
    </row>
    <row r="391" spans="4:4" x14ac:dyDescent="0.2">
      <c r="D391" s="9">
        <v>-1.2029388110529997</v>
      </c>
    </row>
    <row r="392" spans="4:4" x14ac:dyDescent="0.2">
      <c r="D392" s="9">
        <v>-2.6968442608781253</v>
      </c>
    </row>
    <row r="393" spans="4:4" x14ac:dyDescent="0.2">
      <c r="D393" s="9">
        <v>-0.70148562907048972</v>
      </c>
    </row>
    <row r="394" spans="4:4" x14ac:dyDescent="0.2">
      <c r="D394" s="9">
        <v>0.99651496416135543</v>
      </c>
    </row>
    <row r="395" spans="4:4" x14ac:dyDescent="0.2">
      <c r="D395" s="9">
        <v>0.35712263500604385</v>
      </c>
    </row>
    <row r="396" spans="4:4" x14ac:dyDescent="0.2">
      <c r="D396" s="9">
        <v>0.44405890046311453</v>
      </c>
    </row>
    <row r="397" spans="4:4" x14ac:dyDescent="0.2">
      <c r="D397" s="9">
        <v>-0.12945200471956325</v>
      </c>
    </row>
    <row r="398" spans="4:4" x14ac:dyDescent="0.2">
      <c r="D398" s="9">
        <v>-0.14210128904470284</v>
      </c>
    </row>
    <row r="399" spans="4:4" x14ac:dyDescent="0.2">
      <c r="D399" s="9">
        <v>0.23140523317726772</v>
      </c>
    </row>
    <row r="400" spans="4:4" x14ac:dyDescent="0.2">
      <c r="D400" s="9">
        <v>-0.58730333754257502</v>
      </c>
    </row>
    <row r="401" spans="4:4" x14ac:dyDescent="0.2">
      <c r="D401" s="9">
        <v>1.202938811052999</v>
      </c>
    </row>
    <row r="402" spans="4:4" x14ac:dyDescent="0.2">
      <c r="D402" s="9">
        <v>1.2508204283945632</v>
      </c>
    </row>
    <row r="403" spans="4:4" x14ac:dyDescent="0.2">
      <c r="D403" s="9">
        <v>0.14210128904470284</v>
      </c>
    </row>
    <row r="404" spans="4:4" x14ac:dyDescent="0.2">
      <c r="D404" s="9">
        <v>-9.1619950388474786E-2</v>
      </c>
    </row>
    <row r="405" spans="4:4" x14ac:dyDescent="0.2">
      <c r="D405" s="9">
        <v>1.7804643416920258</v>
      </c>
    </row>
    <row r="406" spans="4:4" x14ac:dyDescent="0.2">
      <c r="D406" s="9">
        <v>-1.4152336548473599</v>
      </c>
    </row>
    <row r="407" spans="4:4" x14ac:dyDescent="0.2">
      <c r="D407" s="9">
        <v>-0.1573106846101707</v>
      </c>
    </row>
    <row r="408" spans="4:4" x14ac:dyDescent="0.2">
      <c r="D408" s="9">
        <v>0.35445222735029591</v>
      </c>
    </row>
    <row r="409" spans="4:4" x14ac:dyDescent="0.2">
      <c r="D409" s="9">
        <v>0.80122741994769187</v>
      </c>
    </row>
    <row r="410" spans="4:4" x14ac:dyDescent="0.2">
      <c r="D410" s="9">
        <v>-1.40171623705705</v>
      </c>
    </row>
    <row r="411" spans="4:4" x14ac:dyDescent="0.2">
      <c r="D411" s="9">
        <v>-0.72736890130116894</v>
      </c>
    </row>
    <row r="412" spans="4:4" x14ac:dyDescent="0.2">
      <c r="D412" s="9">
        <v>1.733538503841795</v>
      </c>
    </row>
    <row r="413" spans="4:4" x14ac:dyDescent="0.2">
      <c r="D413" s="9">
        <v>-0.15223701556717645</v>
      </c>
    </row>
    <row r="414" spans="4:4" x14ac:dyDescent="0.2">
      <c r="D414" s="9">
        <v>0.32788316911020465</v>
      </c>
    </row>
    <row r="415" spans="4:4" x14ac:dyDescent="0.2">
      <c r="D415" s="9">
        <v>-0.35178434493515626</v>
      </c>
    </row>
    <row r="416" spans="4:4" x14ac:dyDescent="0.2">
      <c r="D416" s="9">
        <v>-0.81512633270115509</v>
      </c>
    </row>
    <row r="417" spans="4:4" x14ac:dyDescent="0.2">
      <c r="D417" s="9">
        <v>0.41929575304139605</v>
      </c>
    </row>
    <row r="418" spans="4:4" x14ac:dyDescent="0.2">
      <c r="D418" s="9">
        <v>-1.2185895955676644</v>
      </c>
    </row>
    <row r="419" spans="4:4" x14ac:dyDescent="0.2">
      <c r="D419" s="9">
        <v>-1.1382885824147984</v>
      </c>
    </row>
    <row r="420" spans="4:4" x14ac:dyDescent="0.2">
      <c r="D420" s="9">
        <v>-0.66977693345596623</v>
      </c>
    </row>
    <row r="421" spans="4:4" x14ac:dyDescent="0.2">
      <c r="D421" s="9">
        <v>0.7208529392441333</v>
      </c>
    </row>
    <row r="422" spans="4:4" x14ac:dyDescent="0.2">
      <c r="D422" s="9">
        <v>-9.4137414323536367E-2</v>
      </c>
    </row>
    <row r="423" spans="4:4" x14ac:dyDescent="0.2">
      <c r="D423" s="9">
        <v>0.13956967740513732</v>
      </c>
    </row>
    <row r="424" spans="4:4" x14ac:dyDescent="0.2">
      <c r="D424" s="9">
        <v>-0.88714655901887607</v>
      </c>
    </row>
    <row r="425" spans="4:4" x14ac:dyDescent="0.2">
      <c r="D425" s="9">
        <v>0.3758882179551773</v>
      </c>
    </row>
    <row r="426" spans="4:4" x14ac:dyDescent="0.2">
      <c r="D426" s="9">
        <v>-5.8939871966069098E-2</v>
      </c>
    </row>
    <row r="427" spans="4:4" x14ac:dyDescent="0.2">
      <c r="D427" s="9">
        <v>-0.89834809351475353</v>
      </c>
    </row>
    <row r="428" spans="4:4" x14ac:dyDescent="0.2">
      <c r="D428" s="9">
        <v>-0.54609592613335589</v>
      </c>
    </row>
    <row r="429" spans="4:4" x14ac:dyDescent="0.2">
      <c r="D429" s="9">
        <v>-0.79433574495852799</v>
      </c>
    </row>
    <row r="430" spans="4:4" x14ac:dyDescent="0.2">
      <c r="D430" s="9">
        <v>-0.16492883009491791</v>
      </c>
    </row>
    <row r="431" spans="4:4" x14ac:dyDescent="0.2">
      <c r="D431" s="9">
        <v>0.11934756669227513</v>
      </c>
    </row>
    <row r="432" spans="4:4" x14ac:dyDescent="0.2">
      <c r="D432" s="9">
        <v>-0.15477335206365714</v>
      </c>
    </row>
    <row r="433" spans="4:4" x14ac:dyDescent="0.2">
      <c r="D433" s="9">
        <v>0.20829325229022513</v>
      </c>
    </row>
    <row r="434" spans="4:4" x14ac:dyDescent="0.2">
      <c r="D434" s="9">
        <v>-1.5674908641334397</v>
      </c>
    </row>
    <row r="435" spans="4:4" x14ac:dyDescent="0.2">
      <c r="D435" s="9">
        <v>0.6418046963026165</v>
      </c>
    </row>
    <row r="436" spans="4:4" x14ac:dyDescent="0.2">
      <c r="D436" s="9">
        <v>-1.3135431227468766</v>
      </c>
    </row>
    <row r="437" spans="4:4" x14ac:dyDescent="0.2">
      <c r="D437" s="9">
        <v>-1.9514797734758591</v>
      </c>
    </row>
    <row r="438" spans="4:4" x14ac:dyDescent="0.2">
      <c r="D438" s="9">
        <v>0.14970165803543059</v>
      </c>
    </row>
    <row r="439" spans="4:4" x14ac:dyDescent="0.2">
      <c r="D439" s="9">
        <v>6.8986958972327914E-2</v>
      </c>
    </row>
    <row r="440" spans="4:4" x14ac:dyDescent="0.2">
      <c r="D440" s="9">
        <v>-0.79777684612523825</v>
      </c>
    </row>
    <row r="441" spans="4:4" x14ac:dyDescent="0.2">
      <c r="D441" s="9">
        <v>0.21341920772919243</v>
      </c>
    </row>
    <row r="442" spans="4:4" x14ac:dyDescent="0.2">
      <c r="D442" s="9">
        <v>-1.8734954533694916</v>
      </c>
    </row>
    <row r="443" spans="4:4" x14ac:dyDescent="0.2">
      <c r="D443" s="9">
        <v>0.26501228242886926</v>
      </c>
    </row>
    <row r="444" spans="4:4" x14ac:dyDescent="0.2">
      <c r="D444" s="9">
        <v>0.50579581034926568</v>
      </c>
    </row>
    <row r="445" spans="4:4" x14ac:dyDescent="0.2">
      <c r="D445" s="9">
        <v>-1.0047858060707031</v>
      </c>
    </row>
    <row r="446" spans="4:4" x14ac:dyDescent="0.2">
      <c r="D446" s="9">
        <v>-1.208122880397525</v>
      </c>
    </row>
    <row r="447" spans="4:4" x14ac:dyDescent="0.2">
      <c r="D447" s="9">
        <v>-2.0857640650923517</v>
      </c>
    </row>
    <row r="448" spans="4:4" x14ac:dyDescent="0.2">
      <c r="D448" s="9">
        <v>2.8830218517740373E-2</v>
      </c>
    </row>
    <row r="449" spans="4:4" x14ac:dyDescent="0.2">
      <c r="D449" s="9">
        <v>-1.8800819591187675E-2</v>
      </c>
    </row>
    <row r="450" spans="4:4" x14ac:dyDescent="0.2">
      <c r="D450" s="9">
        <v>-0.29368319078883243</v>
      </c>
    </row>
    <row r="451" spans="4:4" x14ac:dyDescent="0.2">
      <c r="D451" s="9">
        <v>0.47750859771818926</v>
      </c>
    </row>
    <row r="452" spans="4:4" x14ac:dyDescent="0.2">
      <c r="D452" s="9">
        <v>1.2238733722894641</v>
      </c>
    </row>
    <row r="453" spans="4:4" x14ac:dyDescent="0.2">
      <c r="D453" s="9">
        <v>-0.22368810792185395</v>
      </c>
    </row>
    <row r="454" spans="4:4" x14ac:dyDescent="0.2">
      <c r="D454" s="9">
        <v>0.97210161256278349</v>
      </c>
    </row>
    <row r="455" spans="4:4" x14ac:dyDescent="0.2">
      <c r="D455" s="9">
        <v>1.8316740304001811</v>
      </c>
    </row>
    <row r="456" spans="4:4" x14ac:dyDescent="0.2">
      <c r="D456" s="9">
        <v>0.38397092130823879</v>
      </c>
    </row>
    <row r="457" spans="4:4" x14ac:dyDescent="0.2">
      <c r="D457" s="9">
        <v>1.1479238535314324</v>
      </c>
    </row>
    <row r="458" spans="4:4" x14ac:dyDescent="0.2">
      <c r="D458" s="9">
        <v>9.9174148700337278E-2</v>
      </c>
    </row>
    <row r="459" spans="4:4" x14ac:dyDescent="0.2">
      <c r="D459" s="9">
        <v>-1.2563199269054068</v>
      </c>
    </row>
    <row r="460" spans="4:4" x14ac:dyDescent="0.2">
      <c r="D460" s="9">
        <v>-0.13450911988453301</v>
      </c>
    </row>
    <row r="461" spans="4:4" x14ac:dyDescent="0.2">
      <c r="D461" s="9">
        <v>-1.5023761199558539</v>
      </c>
    </row>
    <row r="462" spans="4:4" x14ac:dyDescent="0.2">
      <c r="D462" s="9">
        <v>0.96010971405390289</v>
      </c>
    </row>
    <row r="463" spans="4:4" x14ac:dyDescent="0.2">
      <c r="D463" s="9">
        <v>-0.98017447874170704</v>
      </c>
    </row>
    <row r="464" spans="4:4" x14ac:dyDescent="0.2">
      <c r="D464" s="9">
        <v>-0.42477596553001545</v>
      </c>
    </row>
    <row r="465" spans="4:4" x14ac:dyDescent="0.2">
      <c r="D465" s="9">
        <v>9.6655475008567651E-2</v>
      </c>
    </row>
    <row r="466" spans="4:4" x14ac:dyDescent="0.2">
      <c r="D466" s="9">
        <v>3.8862518354400362E-2</v>
      </c>
    </row>
    <row r="467" spans="4:4" x14ac:dyDescent="0.2">
      <c r="D467" s="9">
        <v>-0.32788316911020482</v>
      </c>
    </row>
    <row r="468" spans="4:4" x14ac:dyDescent="0.2">
      <c r="D468" s="9">
        <v>-0.40564970769891451</v>
      </c>
    </row>
    <row r="469" spans="4:4" x14ac:dyDescent="0.2">
      <c r="D469" s="9">
        <v>-0.49443358504568696</v>
      </c>
    </row>
    <row r="470" spans="4:4" x14ac:dyDescent="0.2">
      <c r="D470" s="9">
        <v>0.18019434220473385</v>
      </c>
    </row>
    <row r="471" spans="4:4" x14ac:dyDescent="0.2">
      <c r="D471" s="9">
        <v>-1.1825185740471169</v>
      </c>
    </row>
    <row r="472" spans="4:4" x14ac:dyDescent="0.2">
      <c r="D472" s="9">
        <v>0.29892142409085742</v>
      </c>
    </row>
    <row r="473" spans="4:4" x14ac:dyDescent="0.2">
      <c r="D473" s="9">
        <v>0.55484600038336362</v>
      </c>
    </row>
    <row r="474" spans="4:4" x14ac:dyDescent="0.2">
      <c r="D474" s="9">
        <v>0.36514924876668203</v>
      </c>
    </row>
    <row r="475" spans="4:4" x14ac:dyDescent="0.2">
      <c r="D475" s="9">
        <v>-1.192666526799022</v>
      </c>
    </row>
    <row r="476" spans="4:4" x14ac:dyDescent="0.2">
      <c r="D476" s="9">
        <v>1.1875772631885781</v>
      </c>
    </row>
    <row r="477" spans="4:4" x14ac:dyDescent="0.2">
      <c r="D477" s="9">
        <v>-0.44682696538622602</v>
      </c>
    </row>
    <row r="478" spans="4:4" x14ac:dyDescent="0.2">
      <c r="D478" s="9">
        <v>0.69508824664090041</v>
      </c>
    </row>
    <row r="479" spans="4:4" x14ac:dyDescent="0.2">
      <c r="D479" s="9">
        <v>-0.19805759736245473</v>
      </c>
    </row>
    <row r="480" spans="4:4" x14ac:dyDescent="0.2">
      <c r="D480" s="9">
        <v>-1.2959288462604264</v>
      </c>
    </row>
    <row r="481" spans="4:4" x14ac:dyDescent="0.2">
      <c r="D481" s="9">
        <v>-0.27280905320758231</v>
      </c>
    </row>
    <row r="482" spans="4:4" x14ac:dyDescent="0.2">
      <c r="D482" s="9">
        <v>-1.8054774570971486</v>
      </c>
    </row>
    <row r="483" spans="4:4" x14ac:dyDescent="0.2">
      <c r="D483" s="9">
        <v>-1.2291915402298943</v>
      </c>
    </row>
    <row r="484" spans="4:4" x14ac:dyDescent="0.2">
      <c r="D484" s="9">
        <v>-5.642906916247406E-2</v>
      </c>
    </row>
    <row r="485" spans="4:4" x14ac:dyDescent="0.2">
      <c r="D485" s="9">
        <v>0.83983661634484308</v>
      </c>
    </row>
    <row r="486" spans="4:4" x14ac:dyDescent="0.2">
      <c r="D486" s="9">
        <v>0.36782999744835609</v>
      </c>
    </row>
    <row r="487" spans="4:4" x14ac:dyDescent="0.2">
      <c r="D487" s="9">
        <v>0.83627538054731154</v>
      </c>
    </row>
    <row r="488" spans="4:4" x14ac:dyDescent="0.2">
      <c r="D488" s="9">
        <v>0.14463381174882106</v>
      </c>
    </row>
    <row r="489" spans="4:4" x14ac:dyDescent="0.2">
      <c r="D489" s="9">
        <v>0.3624711216372436</v>
      </c>
    </row>
    <row r="490" spans="4:4" x14ac:dyDescent="0.2">
      <c r="D490" s="9">
        <v>0.5607030318750833</v>
      </c>
    </row>
    <row r="491" spans="4:4" x14ac:dyDescent="0.2">
      <c r="D491" s="9">
        <v>-1.2533144654325557E-3</v>
      </c>
    </row>
    <row r="492" spans="4:4" x14ac:dyDescent="0.2">
      <c r="D492" s="9">
        <v>-0.46909742439517166</v>
      </c>
    </row>
    <row r="493" spans="4:4" x14ac:dyDescent="0.2">
      <c r="D493" s="9">
        <v>1.4795252050806598</v>
      </c>
    </row>
    <row r="494" spans="4:4" x14ac:dyDescent="0.2">
      <c r="D494" s="9">
        <v>-1.0603178967076077</v>
      </c>
    </row>
    <row r="495" spans="4:4" x14ac:dyDescent="0.2">
      <c r="D495" s="9">
        <v>0.48031981671481105</v>
      </c>
    </row>
    <row r="496" spans="4:4" x14ac:dyDescent="0.2">
      <c r="D496" s="9">
        <v>0.56952486703980498</v>
      </c>
    </row>
    <row r="497" spans="4:4" x14ac:dyDescent="0.2">
      <c r="D497" s="9">
        <v>1.0173225765588256</v>
      </c>
    </row>
    <row r="498" spans="4:4" x14ac:dyDescent="0.2">
      <c r="D498" s="9">
        <v>0.97613009369809745</v>
      </c>
    </row>
    <row r="499" spans="4:4" x14ac:dyDescent="0.2">
      <c r="D499" s="9">
        <v>1.2787077203199038</v>
      </c>
    </row>
    <row r="500" spans="4:4" x14ac:dyDescent="0.2">
      <c r="D500" s="9">
        <v>-1.733538503841795</v>
      </c>
    </row>
    <row r="501" spans="4:4" x14ac:dyDescent="0.2">
      <c r="D501" s="9">
        <v>1.7449130810524889</v>
      </c>
    </row>
    <row r="502" spans="4:4" x14ac:dyDescent="0.2">
      <c r="D502" s="9">
        <v>-0.90210705789566248</v>
      </c>
    </row>
    <row r="503" spans="4:4" x14ac:dyDescent="0.2">
      <c r="D503" s="9">
        <v>-1.6497210636833615</v>
      </c>
    </row>
    <row r="504" spans="4:4" x14ac:dyDescent="0.2">
      <c r="D504" s="9">
        <v>1.6901461375274702</v>
      </c>
    </row>
    <row r="505" spans="4:4" x14ac:dyDescent="0.2">
      <c r="D505" s="9">
        <v>-1.5761119739866583</v>
      </c>
    </row>
    <row r="506" spans="4:4" x14ac:dyDescent="0.2">
      <c r="D506" s="9">
        <v>1.1287578451833054</v>
      </c>
    </row>
    <row r="507" spans="4:4" x14ac:dyDescent="0.2">
      <c r="D507" s="9">
        <v>-1.1240307054375036</v>
      </c>
    </row>
    <row r="508" spans="4:4" x14ac:dyDescent="0.2">
      <c r="D508" s="9">
        <v>-0.5754307686077732</v>
      </c>
    </row>
    <row r="509" spans="4:4" x14ac:dyDescent="0.2">
      <c r="D509" s="9">
        <v>-1.4795252050806595</v>
      </c>
    </row>
    <row r="510" spans="4:4" x14ac:dyDescent="0.2">
      <c r="D510" s="9">
        <v>1.8800819591187536E-2</v>
      </c>
    </row>
    <row r="511" spans="4:4" x14ac:dyDescent="0.2">
      <c r="D511" s="9">
        <v>-1.2399334778907378</v>
      </c>
    </row>
    <row r="512" spans="4:4" x14ac:dyDescent="0.2">
      <c r="D512" s="9">
        <v>-0.66351621187145693</v>
      </c>
    </row>
    <row r="513" spans="4:4" x14ac:dyDescent="0.2">
      <c r="D513" s="9">
        <v>-1.1675210810749364</v>
      </c>
    </row>
    <row r="514" spans="4:4" x14ac:dyDescent="0.2">
      <c r="D514" s="9">
        <v>-0.68237794178843358</v>
      </c>
    </row>
    <row r="515" spans="4:4" x14ac:dyDescent="0.2">
      <c r="D515" s="9">
        <v>0.12439819806905471</v>
      </c>
    </row>
    <row r="516" spans="4:4" x14ac:dyDescent="0.2">
      <c r="D516" s="9">
        <v>-0.76377724384952272</v>
      </c>
    </row>
    <row r="517" spans="4:4" x14ac:dyDescent="0.2">
      <c r="D517" s="9">
        <v>0.50294918389505805</v>
      </c>
    </row>
    <row r="518" spans="4:4" x14ac:dyDescent="0.2">
      <c r="D518" s="9">
        <v>-9.6655475008567651E-2</v>
      </c>
    </row>
    <row r="519" spans="4:4" x14ac:dyDescent="0.2">
      <c r="D519" s="9">
        <v>-0.5431885344211087</v>
      </c>
    </row>
    <row r="520" spans="4:4" x14ac:dyDescent="0.2">
      <c r="D520" s="9">
        <v>-1.1479238535314324</v>
      </c>
    </row>
    <row r="521" spans="4:4" x14ac:dyDescent="0.2">
      <c r="D521" s="9">
        <v>-0.99240500180323632</v>
      </c>
    </row>
    <row r="522" spans="4:4" x14ac:dyDescent="0.2">
      <c r="D522" s="9">
        <v>1.1724909585990226</v>
      </c>
    </row>
    <row r="523" spans="4:4" x14ac:dyDescent="0.2">
      <c r="D523" s="9">
        <v>0.38937332732980218</v>
      </c>
    </row>
    <row r="524" spans="4:4" x14ac:dyDescent="0.2">
      <c r="D524" s="9">
        <v>-0.47189743359521363</v>
      </c>
    </row>
    <row r="525" spans="4:4" x14ac:dyDescent="0.2">
      <c r="D525" s="9">
        <v>-0.11682340025169617</v>
      </c>
    </row>
    <row r="526" spans="4:4" x14ac:dyDescent="0.2">
      <c r="D526" s="9">
        <v>2.9677379253417944</v>
      </c>
    </row>
    <row r="527" spans="4:4" x14ac:dyDescent="0.2">
      <c r="D527" s="9">
        <v>-1.2844058132054625</v>
      </c>
    </row>
    <row r="528" spans="4:4" x14ac:dyDescent="0.2">
      <c r="D528" s="9">
        <v>0.78066423680623365</v>
      </c>
    </row>
    <row r="529" spans="4:4" x14ac:dyDescent="0.2">
      <c r="D529" s="9">
        <v>0.62953326185314062</v>
      </c>
    </row>
    <row r="530" spans="4:4" x14ac:dyDescent="0.2">
      <c r="D530" s="9">
        <v>0.40292962071984739</v>
      </c>
    </row>
    <row r="531" spans="4:4" x14ac:dyDescent="0.2">
      <c r="D531" s="9">
        <v>1.6027040905517573</v>
      </c>
    </row>
    <row r="532" spans="4:4" x14ac:dyDescent="0.2">
      <c r="D532" s="9">
        <v>-0.19039450920483655</v>
      </c>
    </row>
    <row r="533" spans="4:4" x14ac:dyDescent="0.2">
      <c r="D533" s="9">
        <v>5.1408514696361957E-2</v>
      </c>
    </row>
    <row r="534" spans="4:4" x14ac:dyDescent="0.2">
      <c r="D534" s="9">
        <v>-0.84340853528031001</v>
      </c>
    </row>
    <row r="535" spans="4:4" x14ac:dyDescent="0.2">
      <c r="D535" s="9">
        <v>0.27020830993994549</v>
      </c>
    </row>
    <row r="536" spans="4:4" x14ac:dyDescent="0.2">
      <c r="D536" s="9">
        <v>5.3918622045273847E-2</v>
      </c>
    </row>
    <row r="537" spans="4:4" x14ac:dyDescent="0.2">
      <c r="D537" s="9">
        <v>-0.96409160740693378</v>
      </c>
    </row>
    <row r="538" spans="4:4" x14ac:dyDescent="0.2">
      <c r="D538" s="9">
        <v>0.80468756003459663</v>
      </c>
    </row>
    <row r="539" spans="4:4" x14ac:dyDescent="0.2">
      <c r="D539" s="9">
        <v>0.9521912456172873</v>
      </c>
    </row>
    <row r="540" spans="4:4" x14ac:dyDescent="0.2">
      <c r="D540" s="9">
        <v>-8.6586747873845862E-2</v>
      </c>
    </row>
    <row r="541" spans="4:4" x14ac:dyDescent="0.2">
      <c r="D541" s="9">
        <v>1.0961800234322618</v>
      </c>
    </row>
    <row r="542" spans="4:4" x14ac:dyDescent="0.2">
      <c r="D542" s="9">
        <v>0.72410707727031642</v>
      </c>
    </row>
    <row r="543" spans="4:4" x14ac:dyDescent="0.2">
      <c r="D543" s="9">
        <v>0.5373874650900955</v>
      </c>
    </row>
    <row r="544" spans="4:4" x14ac:dyDescent="0.2">
      <c r="D544" s="9">
        <v>-0.34911896403597675</v>
      </c>
    </row>
    <row r="545" spans="4:4" x14ac:dyDescent="0.2">
      <c r="D545" s="9">
        <v>-0.10169345168304682</v>
      </c>
    </row>
    <row r="546" spans="4:4" x14ac:dyDescent="0.2">
      <c r="D546" s="9">
        <v>-0.59626231818255016</v>
      </c>
    </row>
    <row r="547" spans="4:4" x14ac:dyDescent="0.2">
      <c r="D547" s="9">
        <v>-1.1287578451833047</v>
      </c>
    </row>
    <row r="548" spans="4:4" x14ac:dyDescent="0.2">
      <c r="D548" s="9">
        <v>1.4290147292651409</v>
      </c>
    </row>
    <row r="549" spans="4:4" x14ac:dyDescent="0.2">
      <c r="D549" s="9">
        <v>-2.307984474945957</v>
      </c>
    </row>
    <row r="550" spans="4:4" x14ac:dyDescent="0.2">
      <c r="D550" s="9">
        <v>1.8054774570971486</v>
      </c>
    </row>
    <row r="551" spans="4:4" x14ac:dyDescent="0.2">
      <c r="D551" s="9">
        <v>2.6968442608781307</v>
      </c>
    </row>
    <row r="552" spans="4:4" x14ac:dyDescent="0.2">
      <c r="D552" s="9">
        <v>0.91346125887749174</v>
      </c>
    </row>
    <row r="553" spans="4:4" x14ac:dyDescent="0.2">
      <c r="D553" s="9">
        <v>-0.35445222735029608</v>
      </c>
    </row>
    <row r="554" spans="4:4" x14ac:dyDescent="0.2">
      <c r="D554" s="9">
        <v>0.86143228693957197</v>
      </c>
    </row>
    <row r="555" spans="4:4" x14ac:dyDescent="0.2">
      <c r="D555" s="9">
        <v>0.50864654132842535</v>
      </c>
    </row>
    <row r="556" spans="4:4" x14ac:dyDescent="0.2">
      <c r="D556" s="9">
        <v>-0.85780526866824325</v>
      </c>
    </row>
    <row r="557" spans="4:4" x14ac:dyDescent="0.2">
      <c r="D557" s="9">
        <v>0.49443358504568696</v>
      </c>
    </row>
    <row r="558" spans="4:4" x14ac:dyDescent="0.2">
      <c r="D558" s="9">
        <v>1.1193285505549244</v>
      </c>
    </row>
    <row r="559" spans="4:4" x14ac:dyDescent="0.2">
      <c r="D559" s="9">
        <v>-2.2115178091866801</v>
      </c>
    </row>
    <row r="560" spans="4:4" x14ac:dyDescent="0.2">
      <c r="D560" s="9">
        <v>-0.30154361075976027</v>
      </c>
    </row>
    <row r="561" spans="4:4" x14ac:dyDescent="0.2">
      <c r="D561" s="9">
        <v>-0.83983661634484308</v>
      </c>
    </row>
    <row r="562" spans="4:4" x14ac:dyDescent="0.2">
      <c r="D562" s="9">
        <v>0.6448876431628433</v>
      </c>
    </row>
    <row r="563" spans="4:4" x14ac:dyDescent="0.2">
      <c r="D563" s="9">
        <v>-3.1337982021426625E-2</v>
      </c>
    </row>
    <row r="564" spans="4:4" x14ac:dyDescent="0.2">
      <c r="D564" s="9">
        <v>1.2618576869625724</v>
      </c>
    </row>
    <row r="565" spans="4:4" x14ac:dyDescent="0.2">
      <c r="D565" s="9">
        <v>-0.52871956906019391</v>
      </c>
    </row>
    <row r="566" spans="4:4" x14ac:dyDescent="0.2">
      <c r="D566" s="9">
        <v>2.064186890400403</v>
      </c>
    </row>
    <row r="567" spans="4:4" x14ac:dyDescent="0.2">
      <c r="D567" s="9">
        <v>-0.34645606106583682</v>
      </c>
    </row>
    <row r="568" spans="4:4" x14ac:dyDescent="0.2">
      <c r="D568" s="9">
        <v>-1.8452581167555007</v>
      </c>
    </row>
    <row r="569" spans="4:4" x14ac:dyDescent="0.2">
      <c r="D569" s="9">
        <v>-0.30416787244559862</v>
      </c>
    </row>
    <row r="570" spans="4:4" x14ac:dyDescent="0.2">
      <c r="D570" s="9">
        <v>-0.84699124749042753</v>
      </c>
    </row>
    <row r="571" spans="4:4" x14ac:dyDescent="0.2">
      <c r="D571" s="9">
        <v>-0.63259217246783672</v>
      </c>
    </row>
    <row r="572" spans="4:4" x14ac:dyDescent="0.2">
      <c r="D572" s="9">
        <v>-0.7339158932693709</v>
      </c>
    </row>
    <row r="573" spans="4:4" x14ac:dyDescent="0.2">
      <c r="D573" s="9">
        <v>-0.19550196437931941</v>
      </c>
    </row>
    <row r="574" spans="4:4" x14ac:dyDescent="0.2">
      <c r="D574" s="9">
        <v>-0.41929575304139605</v>
      </c>
    </row>
    <row r="575" spans="4:4" x14ac:dyDescent="0.2">
      <c r="D575" s="9">
        <v>0.53449371017135772</v>
      </c>
    </row>
    <row r="576" spans="4:4" x14ac:dyDescent="0.2">
      <c r="D576" s="9">
        <v>-0.52009121659644297</v>
      </c>
    </row>
    <row r="577" spans="4:4" x14ac:dyDescent="0.2">
      <c r="D577" s="9">
        <v>-0.67291715133129415</v>
      </c>
    </row>
    <row r="578" spans="4:4" x14ac:dyDescent="0.2">
      <c r="D578" s="9">
        <v>-0.86143228693957197</v>
      </c>
    </row>
    <row r="579" spans="4:4" x14ac:dyDescent="0.2">
      <c r="D579" s="9">
        <v>-0.5373874650900955</v>
      </c>
    </row>
    <row r="580" spans="4:4" x14ac:dyDescent="0.2">
      <c r="D580" s="9">
        <v>-1.0006418287624481</v>
      </c>
    </row>
    <row r="581" spans="4:4" x14ac:dyDescent="0.2">
      <c r="D581" s="9">
        <v>1.7223838902526907</v>
      </c>
    </row>
    <row r="582" spans="4:4" x14ac:dyDescent="0.2">
      <c r="D582" s="9">
        <v>4.3880072299401045E-2</v>
      </c>
    </row>
    <row r="583" spans="4:4" x14ac:dyDescent="0.2">
      <c r="D583" s="9">
        <v>-1.4502098826901595</v>
      </c>
    </row>
    <row r="584" spans="4:4" x14ac:dyDescent="0.2">
      <c r="D584" s="9">
        <v>0.4002125117078793</v>
      </c>
    </row>
    <row r="585" spans="4:4" x14ac:dyDescent="0.2">
      <c r="D585" s="9">
        <v>-4.388007229940119E-2</v>
      </c>
    </row>
    <row r="586" spans="4:4" x14ac:dyDescent="0.2">
      <c r="D586" s="9">
        <v>-0.20829325229022513</v>
      </c>
    </row>
    <row r="587" spans="4:4" x14ac:dyDescent="0.2">
      <c r="D587" s="9">
        <v>-0.31995822337149954</v>
      </c>
    </row>
    <row r="588" spans="4:4" x14ac:dyDescent="0.2">
      <c r="D588" s="9">
        <v>-9.9174148700337278E-2</v>
      </c>
    </row>
    <row r="589" spans="4:4" x14ac:dyDescent="0.2">
      <c r="D589" s="9">
        <v>2.1834865280065596</v>
      </c>
    </row>
    <row r="590" spans="4:4" x14ac:dyDescent="0.2">
      <c r="D590" s="9">
        <v>-0.30679423053645655</v>
      </c>
    </row>
    <row r="591" spans="4:4" x14ac:dyDescent="0.2">
      <c r="D591" s="9">
        <v>0.66039559227936873</v>
      </c>
    </row>
    <row r="592" spans="4:4" x14ac:dyDescent="0.2">
      <c r="D592" s="9">
        <v>1.1825185740471171</v>
      </c>
    </row>
    <row r="593" spans="4:4" x14ac:dyDescent="0.2">
      <c r="D593" s="9">
        <v>0.45237340882542326</v>
      </c>
    </row>
    <row r="594" spans="4:4" x14ac:dyDescent="0.2">
      <c r="D594" s="9">
        <v>-0.76713710978404848</v>
      </c>
    </row>
    <row r="595" spans="4:4" x14ac:dyDescent="0.2">
      <c r="D595" s="9">
        <v>2.273434650942777</v>
      </c>
    </row>
    <row r="596" spans="4:4" x14ac:dyDescent="0.2">
      <c r="D596" s="9">
        <v>0.68554511811705532</v>
      </c>
    </row>
    <row r="597" spans="4:4" x14ac:dyDescent="0.2">
      <c r="D597" s="9">
        <v>-0.44129423383055216</v>
      </c>
    </row>
    <row r="598" spans="4:4" x14ac:dyDescent="0.2">
      <c r="D598" s="9">
        <v>1.0515631978704889</v>
      </c>
    </row>
    <row r="599" spans="4:4" x14ac:dyDescent="0.2">
      <c r="D599" s="9">
        <v>-0.60526941494150954</v>
      </c>
    </row>
    <row r="600" spans="4:4" x14ac:dyDescent="0.2">
      <c r="D600" s="9">
        <v>-0.39478712164106994</v>
      </c>
    </row>
    <row r="601" spans="4:4" x14ac:dyDescent="0.2">
      <c r="D601" s="9">
        <v>0.77388297222903657</v>
      </c>
    </row>
    <row r="602" spans="4:4" x14ac:dyDescent="0.2">
      <c r="D602" s="9">
        <v>-0.28323069510017351</v>
      </c>
    </row>
    <row r="603" spans="4:4" x14ac:dyDescent="0.2">
      <c r="D603" s="9">
        <v>1.301755442646082</v>
      </c>
    </row>
    <row r="604" spans="4:4" x14ac:dyDescent="0.2">
      <c r="D604" s="9">
        <v>0.75042297160049776</v>
      </c>
    </row>
    <row r="605" spans="4:4" x14ac:dyDescent="0.2">
      <c r="D605" s="9">
        <v>1.40171623705705</v>
      </c>
    </row>
    <row r="606" spans="4:4" x14ac:dyDescent="0.2">
      <c r="D606" s="9">
        <v>0.41382810437856188</v>
      </c>
    </row>
    <row r="607" spans="4:4" x14ac:dyDescent="0.2">
      <c r="D607" s="9">
        <v>2.3815219609409341E-2</v>
      </c>
    </row>
    <row r="608" spans="4:4" x14ac:dyDescent="0.2">
      <c r="D608" s="9">
        <v>-0.92109659080356354</v>
      </c>
    </row>
    <row r="609" spans="4:4" x14ac:dyDescent="0.2">
      <c r="D609" s="9">
        <v>0.3146860987661102</v>
      </c>
    </row>
    <row r="610" spans="4:4" x14ac:dyDescent="0.2">
      <c r="D610" s="9">
        <v>-0.64488764316284297</v>
      </c>
    </row>
    <row r="611" spans="4:4" x14ac:dyDescent="0.2">
      <c r="D611" s="9">
        <v>-1.1527816938841935</v>
      </c>
    </row>
    <row r="612" spans="4:4" x14ac:dyDescent="0.2">
      <c r="D612" s="9">
        <v>0.69190020802198904</v>
      </c>
    </row>
    <row r="613" spans="4:4" x14ac:dyDescent="0.2">
      <c r="D613" s="9">
        <v>-1.7114395577093577</v>
      </c>
    </row>
    <row r="614" spans="4:4" x14ac:dyDescent="0.2">
      <c r="D614" s="9">
        <v>-2.4323790585844463</v>
      </c>
    </row>
    <row r="615" spans="4:4" x14ac:dyDescent="0.2">
      <c r="D615" s="9">
        <v>0.60526941494150943</v>
      </c>
    </row>
    <row r="616" spans="4:4" x14ac:dyDescent="0.2">
      <c r="D616" s="9">
        <v>1.6497210636833615</v>
      </c>
    </row>
    <row r="617" spans="4:4" x14ac:dyDescent="0.2">
      <c r="D617" s="9">
        <v>1.5180571187364953</v>
      </c>
    </row>
    <row r="618" spans="4:4" x14ac:dyDescent="0.2">
      <c r="D618" s="9">
        <v>-1.4360082279441817</v>
      </c>
    </row>
    <row r="619" spans="4:4" x14ac:dyDescent="0.2">
      <c r="D619" s="9">
        <v>-0.66039559227936884</v>
      </c>
    </row>
    <row r="620" spans="4:4" x14ac:dyDescent="0.2">
      <c r="D620" s="9">
        <v>0.55192461943933779</v>
      </c>
    </row>
    <row r="621" spans="4:4" x14ac:dyDescent="0.2">
      <c r="D621" s="9">
        <v>-0.60226162619023771</v>
      </c>
    </row>
    <row r="622" spans="4:4" x14ac:dyDescent="0.2">
      <c r="D622" s="9">
        <v>-4.1371165132427709E-2</v>
      </c>
    </row>
    <row r="623" spans="4:4" x14ac:dyDescent="0.2">
      <c r="D623" s="9">
        <v>-0.17764726852872259</v>
      </c>
    </row>
    <row r="624" spans="4:4" x14ac:dyDescent="0.2">
      <c r="D624" s="9">
        <v>-1.6304804205924204</v>
      </c>
    </row>
    <row r="625" spans="4:4" x14ac:dyDescent="0.2">
      <c r="D625" s="9">
        <v>1.0870832944867512</v>
      </c>
    </row>
    <row r="626" spans="4:4" x14ac:dyDescent="0.2">
      <c r="D626" s="9">
        <v>9.4137414323536367E-2</v>
      </c>
    </row>
    <row r="627" spans="4:4" x14ac:dyDescent="0.2">
      <c r="D627" s="9">
        <v>-0.3705133921225674</v>
      </c>
    </row>
    <row r="628" spans="4:4" x14ac:dyDescent="0.2">
      <c r="D628" s="9">
        <v>-0.85418950009459749</v>
      </c>
    </row>
    <row r="629" spans="4:4" x14ac:dyDescent="0.2">
      <c r="D629" s="9">
        <v>0.10421340026908517</v>
      </c>
    </row>
    <row r="630" spans="4:4" x14ac:dyDescent="0.2">
      <c r="D630" s="9">
        <v>-0.67606401889172318</v>
      </c>
    </row>
    <row r="631" spans="4:4" x14ac:dyDescent="0.2">
      <c r="D631" s="9">
        <v>-0.62039160206907751</v>
      </c>
    </row>
    <row r="632" spans="4:4" x14ac:dyDescent="0.2">
      <c r="D632" s="9">
        <v>0.33317789903059641</v>
      </c>
    </row>
    <row r="633" spans="4:4" x14ac:dyDescent="0.2">
      <c r="D633" s="9">
        <v>1.7006964611109077</v>
      </c>
    </row>
    <row r="634" spans="4:4" x14ac:dyDescent="0.2">
      <c r="D634" s="9">
        <v>1.3255161998000577</v>
      </c>
    </row>
    <row r="635" spans="4:4" x14ac:dyDescent="0.2">
      <c r="D635" s="9">
        <v>0.27541164303232074</v>
      </c>
    </row>
    <row r="636" spans="4:4" x14ac:dyDescent="0.2">
      <c r="D636" s="9">
        <v>0.17764726852872259</v>
      </c>
    </row>
    <row r="637" spans="4:4" x14ac:dyDescent="0.2">
      <c r="D637" s="9">
        <v>-0.41109892255560437</v>
      </c>
    </row>
    <row r="638" spans="4:4" x14ac:dyDescent="0.2">
      <c r="D638" s="9">
        <v>1.65957490617026</v>
      </c>
    </row>
    <row r="639" spans="4:4" x14ac:dyDescent="0.2">
      <c r="D639" s="9">
        <v>-0.95614298579742218</v>
      </c>
    </row>
    <row r="640" spans="4:4" x14ac:dyDescent="0.2">
      <c r="D640" s="9">
        <v>-0.61432588617736983</v>
      </c>
    </row>
    <row r="641" spans="4:4" x14ac:dyDescent="0.2">
      <c r="D641" s="9">
        <v>-6.8986958972328066E-2</v>
      </c>
    </row>
    <row r="642" spans="4:4" x14ac:dyDescent="0.2">
      <c r="D642" s="9">
        <v>0.31995822337149937</v>
      </c>
    </row>
    <row r="643" spans="4:4" x14ac:dyDescent="0.2">
      <c r="D643" s="9">
        <v>1.3786892263084143E-2</v>
      </c>
    </row>
    <row r="644" spans="4:4" x14ac:dyDescent="0.2">
      <c r="D644" s="9">
        <v>-1.078075643859757</v>
      </c>
    </row>
    <row r="645" spans="4:4" x14ac:dyDescent="0.2">
      <c r="D645" s="9">
        <v>-0.75374892167163776</v>
      </c>
    </row>
    <row r="646" spans="4:4" x14ac:dyDescent="0.2">
      <c r="D646" s="9">
        <v>-0.54900794130586128</v>
      </c>
    </row>
    <row r="647" spans="4:4" x14ac:dyDescent="0.2">
      <c r="D647" s="9">
        <v>-1.7683644242721615</v>
      </c>
    </row>
    <row r="648" spans="4:4" x14ac:dyDescent="0.2">
      <c r="D648" s="9">
        <v>0.72736890130116894</v>
      </c>
    </row>
    <row r="649" spans="4:4" x14ac:dyDescent="0.2">
      <c r="D649" s="9">
        <v>1.4574217385976511</v>
      </c>
    </row>
    <row r="650" spans="4:4" x14ac:dyDescent="0.2">
      <c r="D650" s="9">
        <v>-0.33317789903059658</v>
      </c>
    </row>
    <row r="651" spans="4:4" x14ac:dyDescent="0.2">
      <c r="D651" s="9">
        <v>-0.10925529964619018</v>
      </c>
    </row>
    <row r="652" spans="4:4" x14ac:dyDescent="0.2">
      <c r="D652" s="9">
        <v>-0.44959845822632011</v>
      </c>
    </row>
    <row r="653" spans="4:4" x14ac:dyDescent="0.2">
      <c r="D653" s="9">
        <v>0.5962623181825506</v>
      </c>
    </row>
    <row r="654" spans="4:4" x14ac:dyDescent="0.2">
      <c r="D654" s="9">
        <v>0.22111871299757052</v>
      </c>
    </row>
    <row r="655" spans="4:4" x14ac:dyDescent="0.2">
      <c r="D655" s="9">
        <v>4.8898731212656393E-2</v>
      </c>
    </row>
    <row r="656" spans="4:4" x14ac:dyDescent="0.2">
      <c r="D656" s="9">
        <v>0.84340853528031001</v>
      </c>
    </row>
    <row r="657" spans="4:4" x14ac:dyDescent="0.2">
      <c r="D657" s="9">
        <v>0.38127392479528877</v>
      </c>
    </row>
    <row r="658" spans="4:4" x14ac:dyDescent="0.2">
      <c r="D658" s="9">
        <v>-0.99651496416135543</v>
      </c>
    </row>
    <row r="659" spans="4:4" x14ac:dyDescent="0.2">
      <c r="D659" s="9">
        <v>0.75374892167163776</v>
      </c>
    </row>
    <row r="660" spans="4:4" x14ac:dyDescent="0.2">
      <c r="D660" s="9">
        <v>0.87974032284022019</v>
      </c>
    </row>
    <row r="661" spans="4:4" x14ac:dyDescent="0.2">
      <c r="D661" s="9">
        <v>-0.20573233389316367</v>
      </c>
    </row>
    <row r="662" spans="4:4" x14ac:dyDescent="0.2">
      <c r="D662" s="9">
        <v>0.43577497799269449</v>
      </c>
    </row>
    <row r="663" spans="4:4" x14ac:dyDescent="0.2">
      <c r="D663" s="9">
        <v>0.3252392564023952</v>
      </c>
    </row>
    <row r="664" spans="4:4" x14ac:dyDescent="0.2">
      <c r="D664" s="9">
        <v>0.21855077702621112</v>
      </c>
    </row>
    <row r="665" spans="4:4" x14ac:dyDescent="0.2">
      <c r="D665" s="9">
        <v>1.1926665267990215</v>
      </c>
    </row>
    <row r="666" spans="4:4" x14ac:dyDescent="0.2">
      <c r="D666" s="9">
        <v>0.64797673162433467</v>
      </c>
    </row>
    <row r="667" spans="4:4" x14ac:dyDescent="0.2">
      <c r="D667" s="9">
        <v>0.52871956906019391</v>
      </c>
    </row>
    <row r="668" spans="4:4" x14ac:dyDescent="0.2">
      <c r="D668" s="9">
        <v>0.81512633270115509</v>
      </c>
    </row>
    <row r="669" spans="4:4" x14ac:dyDescent="0.2">
      <c r="D669" s="9">
        <v>0.29106710191265156</v>
      </c>
    </row>
    <row r="670" spans="4:4" x14ac:dyDescent="0.2">
      <c r="D670" s="9">
        <v>-1.3438404068812135</v>
      </c>
    </row>
    <row r="671" spans="4:4" x14ac:dyDescent="0.2">
      <c r="D671" s="9">
        <v>8.7733115083280522E-3</v>
      </c>
    </row>
    <row r="672" spans="4:4" x14ac:dyDescent="0.2">
      <c r="D672" s="9">
        <v>-0.557772124341265</v>
      </c>
    </row>
    <row r="673" spans="4:4" x14ac:dyDescent="0.2">
      <c r="D673" s="9">
        <v>0.28062244355866339</v>
      </c>
    </row>
    <row r="674" spans="4:4" x14ac:dyDescent="0.2">
      <c r="D674" s="9">
        <v>1.0647258690817463</v>
      </c>
    </row>
    <row r="675" spans="4:4" x14ac:dyDescent="0.2">
      <c r="D675" s="9">
        <v>-0.22883134926352469</v>
      </c>
    </row>
    <row r="676" spans="4:4" x14ac:dyDescent="0.2">
      <c r="D676" s="9">
        <v>-0.26760939304467757</v>
      </c>
    </row>
    <row r="677" spans="4:4" x14ac:dyDescent="0.2">
      <c r="D677" s="9">
        <v>-1.6400248508996704</v>
      </c>
    </row>
    <row r="678" spans="4:4" x14ac:dyDescent="0.2">
      <c r="D678" s="9">
        <v>-0.91346125887749174</v>
      </c>
    </row>
    <row r="679" spans="4:4" x14ac:dyDescent="0.2">
      <c r="D679" s="9">
        <v>-0.87238203090975219</v>
      </c>
    </row>
    <row r="680" spans="4:4" x14ac:dyDescent="0.2">
      <c r="D680" s="9">
        <v>-0.53160442410370579</v>
      </c>
    </row>
    <row r="681" spans="4:4" x14ac:dyDescent="0.2">
      <c r="D681" s="9">
        <v>0.40837279934995357</v>
      </c>
    </row>
    <row r="682" spans="4:4" x14ac:dyDescent="0.2">
      <c r="D682" s="9">
        <v>1.1146510149326603</v>
      </c>
    </row>
    <row r="683" spans="4:4" x14ac:dyDescent="0.2">
      <c r="D683" s="9">
        <v>-0.11429997792338967</v>
      </c>
    </row>
    <row r="684" spans="4:4" x14ac:dyDescent="0.2">
      <c r="D684" s="9">
        <v>-0.17255655959478661</v>
      </c>
    </row>
    <row r="685" spans="4:4" x14ac:dyDescent="0.2">
      <c r="D685" s="9">
        <v>0.96409160740693378</v>
      </c>
    </row>
    <row r="686" spans="4:4" x14ac:dyDescent="0.2">
      <c r="D686" s="9">
        <v>-0.19294760763479382</v>
      </c>
    </row>
    <row r="687" spans="4:4" x14ac:dyDescent="0.2">
      <c r="D687" s="9">
        <v>-0.35712263500604402</v>
      </c>
    </row>
    <row r="688" spans="4:4" x14ac:dyDescent="0.2">
      <c r="D688" s="9">
        <v>-0.16238840642430744</v>
      </c>
    </row>
    <row r="689" spans="4:4" x14ac:dyDescent="0.2">
      <c r="D689" s="9">
        <v>0.65417355037200375</v>
      </c>
    </row>
    <row r="690" spans="4:4" x14ac:dyDescent="0.2">
      <c r="D690" s="9">
        <v>0.28584087488116572</v>
      </c>
    </row>
    <row r="691" spans="4:4" x14ac:dyDescent="0.2">
      <c r="D691" s="9">
        <v>-1.4647102032030621</v>
      </c>
    </row>
    <row r="692" spans="4:4" x14ac:dyDescent="0.2">
      <c r="D692" s="9">
        <v>-0.56657936174259171</v>
      </c>
    </row>
    <row r="693" spans="4:4" x14ac:dyDescent="0.2">
      <c r="D693" s="9">
        <v>0.29368319078883259</v>
      </c>
    </row>
    <row r="694" spans="4:4" x14ac:dyDescent="0.2">
      <c r="D694" s="9">
        <v>-1.8591914944718679</v>
      </c>
    </row>
    <row r="695" spans="4:4" x14ac:dyDescent="0.2">
      <c r="D695" s="9">
        <v>-2.0641868904004026</v>
      </c>
    </row>
    <row r="696" spans="4:4" x14ac:dyDescent="0.2">
      <c r="D696" s="9">
        <v>0.99240500180323632</v>
      </c>
    </row>
    <row r="697" spans="4:4" x14ac:dyDescent="0.2">
      <c r="D697" s="9">
        <v>2.1083583991691093</v>
      </c>
    </row>
    <row r="698" spans="4:4" x14ac:dyDescent="0.2">
      <c r="D698" s="9">
        <v>0.89086798013900226</v>
      </c>
    </row>
    <row r="699" spans="4:4" x14ac:dyDescent="0.2">
      <c r="D699" s="9">
        <v>1.6293804724859119E-2</v>
      </c>
    </row>
    <row r="700" spans="4:4" x14ac:dyDescent="0.2">
      <c r="D700" s="9">
        <v>0.63872783748481143</v>
      </c>
    </row>
    <row r="701" spans="4:4" x14ac:dyDescent="0.2">
      <c r="D701" s="9">
        <v>0.33052937580413949</v>
      </c>
    </row>
    <row r="702" spans="4:4" x14ac:dyDescent="0.2">
      <c r="D702" s="9">
        <v>-0.21341920772919243</v>
      </c>
    </row>
    <row r="703" spans="4:4" x14ac:dyDescent="0.2">
      <c r="D703" s="9">
        <v>-0.78066423680623365</v>
      </c>
    </row>
    <row r="704" spans="4:4" x14ac:dyDescent="0.2">
      <c r="D704" s="9">
        <v>0.77726913661644359</v>
      </c>
    </row>
    <row r="705" spans="4:4" x14ac:dyDescent="0.2">
      <c r="D705" s="9">
        <v>5.6429069162473922E-2</v>
      </c>
    </row>
    <row r="706" spans="4:4" x14ac:dyDescent="0.2">
      <c r="D706" s="9">
        <v>0.43026896506857359</v>
      </c>
    </row>
    <row r="707" spans="4:4" x14ac:dyDescent="0.2">
      <c r="D707" s="9">
        <v>-2.8830218517740511E-2</v>
      </c>
    </row>
    <row r="708" spans="4:4" x14ac:dyDescent="0.2">
      <c r="D708" s="9">
        <v>-1.1724909585990235</v>
      </c>
    </row>
    <row r="709" spans="4:4" x14ac:dyDescent="0.2">
      <c r="D709" s="9">
        <v>0.25723158868049173</v>
      </c>
    </row>
    <row r="710" spans="4:4" x14ac:dyDescent="0.2">
      <c r="D710" s="9">
        <v>-0.52583910753504282</v>
      </c>
    </row>
    <row r="711" spans="4:4" x14ac:dyDescent="0.2">
      <c r="D711" s="9">
        <v>-1.6027040905517573</v>
      </c>
    </row>
    <row r="712" spans="4:4" x14ac:dyDescent="0.2">
      <c r="D712" s="9">
        <v>1.2533144654324167E-3</v>
      </c>
    </row>
    <row r="713" spans="4:4" x14ac:dyDescent="0.2">
      <c r="D713" s="9">
        <v>0.23913616440915014</v>
      </c>
    </row>
    <row r="714" spans="4:4" x14ac:dyDescent="0.2">
      <c r="D714" s="9">
        <v>-8.1555737930718422E-2</v>
      </c>
    </row>
    <row r="715" spans="4:4" x14ac:dyDescent="0.2">
      <c r="D715" s="9">
        <v>-0.24171629801002159</v>
      </c>
    </row>
    <row r="716" spans="4:4" x14ac:dyDescent="0.2">
      <c r="D716" s="9">
        <v>-0.57247532185050964</v>
      </c>
    </row>
    <row r="717" spans="4:4" x14ac:dyDescent="0.2">
      <c r="D717" s="9">
        <v>0.88343738359424517</v>
      </c>
    </row>
    <row r="718" spans="4:4" x14ac:dyDescent="0.2">
      <c r="D718" s="9">
        <v>-1.9033108187089975</v>
      </c>
    </row>
    <row r="719" spans="4:4" x14ac:dyDescent="0.2">
      <c r="D719" s="9">
        <v>0.19805759736245473</v>
      </c>
    </row>
    <row r="720" spans="4:4" x14ac:dyDescent="0.2">
      <c r="D720" s="9">
        <v>0.30154361075976044</v>
      </c>
    </row>
    <row r="721" spans="4:4" x14ac:dyDescent="0.2">
      <c r="D721" s="9">
        <v>2.0435300074398572</v>
      </c>
    </row>
    <row r="722" spans="4:4" x14ac:dyDescent="0.2">
      <c r="D722" s="9">
        <v>-0.13198014038704126</v>
      </c>
    </row>
    <row r="723" spans="4:4" x14ac:dyDescent="0.2">
      <c r="D723" s="9">
        <v>-0.25723158868049156</v>
      </c>
    </row>
    <row r="724" spans="4:4" x14ac:dyDescent="0.2">
      <c r="D724" s="9">
        <v>0.39749835413364715</v>
      </c>
    </row>
    <row r="725" spans="4:4" x14ac:dyDescent="0.2">
      <c r="D725" s="9">
        <v>1.5937144779287948</v>
      </c>
    </row>
    <row r="726" spans="4:4" x14ac:dyDescent="0.2">
      <c r="D726" s="9">
        <v>0.15984903033780781</v>
      </c>
    </row>
    <row r="727" spans="4:4" x14ac:dyDescent="0.2">
      <c r="D727" s="9">
        <v>-1.2345447024178715</v>
      </c>
    </row>
    <row r="728" spans="4:4" x14ac:dyDescent="0.2">
      <c r="D728" s="9">
        <v>-1.8316740304001811</v>
      </c>
    </row>
    <row r="729" spans="4:4" x14ac:dyDescent="0.2">
      <c r="D729" s="9">
        <v>-0.6387278374848111</v>
      </c>
    </row>
    <row r="730" spans="4:4" x14ac:dyDescent="0.2">
      <c r="D730" s="9">
        <v>0.14716726242806438</v>
      </c>
    </row>
    <row r="731" spans="4:4" x14ac:dyDescent="0.2">
      <c r="D731" s="9">
        <v>1.9685916691865943</v>
      </c>
    </row>
    <row r="732" spans="4:4" x14ac:dyDescent="0.2">
      <c r="D732" s="9">
        <v>-1.2133396224885178</v>
      </c>
    </row>
    <row r="733" spans="4:4" x14ac:dyDescent="0.2">
      <c r="D733" s="9">
        <v>-0.61735590482837877</v>
      </c>
    </row>
    <row r="734" spans="4:4" x14ac:dyDescent="0.2">
      <c r="D734" s="9">
        <v>1.6304804205924204</v>
      </c>
    </row>
    <row r="735" spans="4:4" x14ac:dyDescent="0.2">
      <c r="D735" s="9">
        <v>-0.41656037206389496</v>
      </c>
    </row>
    <row r="736" spans="4:4" x14ac:dyDescent="0.2">
      <c r="D736" s="9">
        <v>1.1625798748436227</v>
      </c>
    </row>
    <row r="737" spans="4:4" x14ac:dyDescent="0.2">
      <c r="D737" s="9">
        <v>-0.25982340011567678</v>
      </c>
    </row>
    <row r="738" spans="4:4" x14ac:dyDescent="0.2">
      <c r="D738" s="9">
        <v>-0.24688141485437839</v>
      </c>
    </row>
    <row r="739" spans="4:4" x14ac:dyDescent="0.2">
      <c r="D739" s="9">
        <v>-0.48313483679665148</v>
      </c>
    </row>
    <row r="740" spans="4:4" x14ac:dyDescent="0.2">
      <c r="D740" s="9">
        <v>-0.14463381174882106</v>
      </c>
    </row>
    <row r="741" spans="4:4" x14ac:dyDescent="0.2">
      <c r="D741" s="9">
        <v>0.76713710978404848</v>
      </c>
    </row>
    <row r="742" spans="4:4" x14ac:dyDescent="0.2">
      <c r="D742" s="9">
        <v>6.6474573916629337E-2</v>
      </c>
    </row>
    <row r="743" spans="4:4" x14ac:dyDescent="0.2">
      <c r="D743" s="9">
        <v>-0.85058486466838468</v>
      </c>
    </row>
    <row r="744" spans="4:4" x14ac:dyDescent="0.2">
      <c r="D744" s="9">
        <v>0.31732105856285092</v>
      </c>
    </row>
    <row r="745" spans="4:4" x14ac:dyDescent="0.2">
      <c r="D745" s="9">
        <v>-1.5180571187364951</v>
      </c>
    </row>
    <row r="746" spans="4:4" x14ac:dyDescent="0.2">
      <c r="D746" s="9">
        <v>-0.39749835413364731</v>
      </c>
    </row>
    <row r="747" spans="4:4" x14ac:dyDescent="0.2">
      <c r="D747" s="9">
        <v>0.40564970769891451</v>
      </c>
    </row>
    <row r="748" spans="4:4" x14ac:dyDescent="0.2">
      <c r="D748" s="9">
        <v>-0.74379583548307804</v>
      </c>
    </row>
    <row r="749" spans="4:4" x14ac:dyDescent="0.2">
      <c r="D749" s="9">
        <v>1.3438404068812135</v>
      </c>
    </row>
    <row r="750" spans="4:4" x14ac:dyDescent="0.2">
      <c r="D750" s="9">
        <v>0.21598428143721451</v>
      </c>
    </row>
    <row r="751" spans="4:4" x14ac:dyDescent="0.2">
      <c r="D751" s="9">
        <v>-0.97210161256278349</v>
      </c>
    </row>
    <row r="752" spans="4:4" x14ac:dyDescent="0.2">
      <c r="D752" s="9">
        <v>0.93653072655285519</v>
      </c>
    </row>
    <row r="753" spans="4:4" x14ac:dyDescent="0.2">
      <c r="D753" s="9">
        <v>1.4430726743709006</v>
      </c>
    </row>
    <row r="754" spans="4:4" x14ac:dyDescent="0.2">
      <c r="D754" s="9">
        <v>0.49160303144249357</v>
      </c>
    </row>
    <row r="755" spans="4:4" x14ac:dyDescent="0.2">
      <c r="D755" s="9">
        <v>4.1371165132427563E-2</v>
      </c>
    </row>
    <row r="756" spans="4:4" x14ac:dyDescent="0.2">
      <c r="D756" s="9">
        <v>7.9041014801709844E-2</v>
      </c>
    </row>
    <row r="757" spans="4:4" x14ac:dyDescent="0.2">
      <c r="D757" s="9">
        <v>-0.679217595655219</v>
      </c>
    </row>
    <row r="758" spans="4:4" x14ac:dyDescent="0.2">
      <c r="D758" s="9">
        <v>0.57247532185050964</v>
      </c>
    </row>
    <row r="759" spans="4:4" x14ac:dyDescent="0.2">
      <c r="D759" s="9">
        <v>1.4152336548473599</v>
      </c>
    </row>
    <row r="760" spans="4:4" x14ac:dyDescent="0.2">
      <c r="D760" s="9">
        <v>-0.43853293607492316</v>
      </c>
    </row>
    <row r="761" spans="4:4" x14ac:dyDescent="0.2">
      <c r="D761" s="9">
        <v>0.26760939304467773</v>
      </c>
    </row>
    <row r="762" spans="4:4" x14ac:dyDescent="0.2">
      <c r="D762" s="9">
        <v>-0.23398065103876436</v>
      </c>
    </row>
    <row r="763" spans="4:4" x14ac:dyDescent="0.2">
      <c r="D763" s="9">
        <v>-0.6887191861363624</v>
      </c>
    </row>
    <row r="764" spans="4:4" x14ac:dyDescent="0.2">
      <c r="D764" s="9">
        <v>-0.76042597792614142</v>
      </c>
    </row>
    <row r="765" spans="4:4" x14ac:dyDescent="0.2">
      <c r="D765" s="9">
        <v>0.92878600244343401</v>
      </c>
    </row>
    <row r="766" spans="4:4" x14ac:dyDescent="0.2">
      <c r="D766" s="9">
        <v>-2.5426988193990474</v>
      </c>
    </row>
    <row r="767" spans="4:4" x14ac:dyDescent="0.2">
      <c r="D767" s="9">
        <v>0.62039160206907773</v>
      </c>
    </row>
    <row r="768" spans="4:4" x14ac:dyDescent="0.2">
      <c r="D768" s="9">
        <v>0.70148562907048984</v>
      </c>
    </row>
    <row r="769" spans="4:4" x14ac:dyDescent="0.2">
      <c r="D769" s="9">
        <v>8.9103066973295814E-2</v>
      </c>
    </row>
    <row r="770" spans="4:4" x14ac:dyDescent="0.2">
      <c r="D770" s="9">
        <v>-0.59028439438696867</v>
      </c>
    </row>
    <row r="771" spans="4:4" x14ac:dyDescent="0.2">
      <c r="D771" s="9">
        <v>-1.9863002041294271</v>
      </c>
    </row>
    <row r="772" spans="4:4" x14ac:dyDescent="0.2">
      <c r="D772" s="9">
        <v>1.0006418287624481</v>
      </c>
    </row>
    <row r="773" spans="4:4" x14ac:dyDescent="0.2">
      <c r="D773" s="9">
        <v>-1.2787077203199038</v>
      </c>
    </row>
    <row r="774" spans="4:4" x14ac:dyDescent="0.2">
      <c r="D774" s="9">
        <v>-0.37857969874529823</v>
      </c>
    </row>
    <row r="775" spans="4:4" x14ac:dyDescent="0.2">
      <c r="D775" s="9">
        <v>0.46909742439517166</v>
      </c>
    </row>
    <row r="776" spans="4:4" x14ac:dyDescent="0.2">
      <c r="D776" s="9">
        <v>0.30942270652958387</v>
      </c>
    </row>
    <row r="777" spans="4:4" x14ac:dyDescent="0.2">
      <c r="D777" s="9">
        <v>-1.4870560802731696</v>
      </c>
    </row>
    <row r="778" spans="4:4" x14ac:dyDescent="0.2">
      <c r="D778" s="9">
        <v>0.16492883009491791</v>
      </c>
    </row>
    <row r="779" spans="4:4" x14ac:dyDescent="0.2">
      <c r="D779" s="9">
        <v>9.1619950388474786E-2</v>
      </c>
    </row>
    <row r="780" spans="4:4" x14ac:dyDescent="0.2">
      <c r="D780" s="9">
        <v>1.1099977408298742</v>
      </c>
    </row>
    <row r="781" spans="4:4" x14ac:dyDescent="0.2">
      <c r="D781" s="9">
        <v>1.0736044551309969</v>
      </c>
    </row>
    <row r="782" spans="4:4" x14ac:dyDescent="0.2">
      <c r="D782" s="9">
        <v>-0.96010971405390289</v>
      </c>
    </row>
    <row r="783" spans="4:4" x14ac:dyDescent="0.2">
      <c r="D783" s="9">
        <v>-0.48877641111466941</v>
      </c>
    </row>
    <row r="784" spans="4:4" x14ac:dyDescent="0.2">
      <c r="D784" s="9">
        <v>-0.60828268944086716</v>
      </c>
    </row>
    <row r="785" spans="4:4" x14ac:dyDescent="0.2">
      <c r="D785" s="9">
        <v>-1.0131259597958924</v>
      </c>
    </row>
    <row r="786" spans="4:4" x14ac:dyDescent="0.2">
      <c r="D786" s="9">
        <v>0.44959845822632011</v>
      </c>
    </row>
    <row r="787" spans="4:4" x14ac:dyDescent="0.2">
      <c r="D787" s="9">
        <v>0.75708323065382432</v>
      </c>
    </row>
    <row r="788" spans="4:4" x14ac:dyDescent="0.2">
      <c r="D788" s="9">
        <v>0.73720120627165409</v>
      </c>
    </row>
    <row r="789" spans="4:4" x14ac:dyDescent="0.2">
      <c r="D789" s="9">
        <v>0.5754307686077732</v>
      </c>
    </row>
    <row r="790" spans="4:4" x14ac:dyDescent="0.2">
      <c r="D790" s="9">
        <v>-0.71436744028018739</v>
      </c>
    </row>
    <row r="791" spans="4:4" x14ac:dyDescent="0.2">
      <c r="D791" s="9">
        <v>1.3135431227468766</v>
      </c>
    </row>
    <row r="792" spans="4:4" x14ac:dyDescent="0.2">
      <c r="D792" s="9">
        <v>1.3563117453352478</v>
      </c>
    </row>
    <row r="793" spans="4:4" x14ac:dyDescent="0.2">
      <c r="D793" s="9">
        <v>1.4502098826901602</v>
      </c>
    </row>
    <row r="794" spans="4:4" x14ac:dyDescent="0.2">
      <c r="D794" s="9">
        <v>0.28323069510017362</v>
      </c>
    </row>
    <row r="795" spans="4:4" x14ac:dyDescent="0.2">
      <c r="D795" s="9">
        <v>2.4837692932505346</v>
      </c>
    </row>
    <row r="796" spans="4:4" x14ac:dyDescent="0.2">
      <c r="D796" s="9">
        <v>-0.36782999744835626</v>
      </c>
    </row>
    <row r="797" spans="4:4" x14ac:dyDescent="0.2">
      <c r="D797" s="9">
        <v>-0.87605524767288345</v>
      </c>
    </row>
    <row r="798" spans="4:4" x14ac:dyDescent="0.2">
      <c r="D798" s="9">
        <v>-1.378689226308428E-2</v>
      </c>
    </row>
    <row r="799" spans="4:4" x14ac:dyDescent="0.2">
      <c r="D799" s="9">
        <v>-0.29892142409085731</v>
      </c>
    </row>
    <row r="800" spans="4:4" x14ac:dyDescent="0.2">
      <c r="D800" s="9">
        <v>-5.1408514696362095E-2</v>
      </c>
    </row>
    <row r="801" spans="4:4" x14ac:dyDescent="0.2">
      <c r="D801" s="9">
        <v>0.61432588617737005</v>
      </c>
    </row>
    <row r="802" spans="4:4" x14ac:dyDescent="0.2">
      <c r="D802" s="9">
        <v>0.24946643665956381</v>
      </c>
    </row>
    <row r="803" spans="4:4" x14ac:dyDescent="0.2">
      <c r="D803" s="9">
        <v>-0.80815736123417481</v>
      </c>
    </row>
    <row r="804" spans="4:4" x14ac:dyDescent="0.2">
      <c r="D804" s="9">
        <v>-1.5505898754088907</v>
      </c>
    </row>
    <row r="805" spans="4:4" x14ac:dyDescent="0.2">
      <c r="D805" s="9">
        <v>3.6354116126739458E-2</v>
      </c>
    </row>
    <row r="806" spans="4:4" x14ac:dyDescent="0.2">
      <c r="D806" s="9">
        <v>0.11429997792338967</v>
      </c>
    </row>
    <row r="807" spans="4:4" x14ac:dyDescent="0.2">
      <c r="D807" s="9">
        <v>-0.50010662716227672</v>
      </c>
    </row>
    <row r="808" spans="4:4" x14ac:dyDescent="0.2">
      <c r="D808" s="9">
        <v>0.47189743359521363</v>
      </c>
    </row>
    <row r="809" spans="4:4" x14ac:dyDescent="0.2">
      <c r="D809" s="9">
        <v>0.29630129115854908</v>
      </c>
    </row>
    <row r="810" spans="4:4" x14ac:dyDescent="0.2">
      <c r="D810" s="9">
        <v>-0.69508824664090041</v>
      </c>
    </row>
    <row r="811" spans="4:4" x14ac:dyDescent="0.2">
      <c r="D811" s="9">
        <v>-1.9188762262165762</v>
      </c>
    </row>
    <row r="812" spans="4:4" x14ac:dyDescent="0.2">
      <c r="D812" s="9">
        <v>-0.14970165803543059</v>
      </c>
    </row>
    <row r="813" spans="4:4" x14ac:dyDescent="0.2">
      <c r="D813" s="9">
        <v>-2.483769293250532</v>
      </c>
    </row>
    <row r="814" spans="4:4" x14ac:dyDescent="0.2">
      <c r="D814" s="9">
        <v>-1.6901461375274702</v>
      </c>
    </row>
    <row r="815" spans="4:4" x14ac:dyDescent="0.2">
      <c r="D815" s="9">
        <v>1.6400248508996704</v>
      </c>
    </row>
    <row r="816" spans="4:4" x14ac:dyDescent="0.2">
      <c r="D816" s="9">
        <v>0.92493446053172657</v>
      </c>
    </row>
    <row r="817" spans="4:4" x14ac:dyDescent="0.2">
      <c r="D817" s="9">
        <v>1.0089471103574512</v>
      </c>
    </row>
    <row r="818" spans="4:4" x14ac:dyDescent="0.2">
      <c r="D818" s="9">
        <v>0.32259761525701597</v>
      </c>
    </row>
    <row r="819" spans="4:4" x14ac:dyDescent="0.2">
      <c r="D819" s="9">
        <v>-0.65417355037200309</v>
      </c>
    </row>
    <row r="820" spans="4:4" x14ac:dyDescent="0.2">
      <c r="D820" s="9">
        <v>1.3950525282585462</v>
      </c>
    </row>
    <row r="821" spans="4:4" x14ac:dyDescent="0.2">
      <c r="D821" s="9">
        <v>-1.3076265709827963</v>
      </c>
    </row>
    <row r="822" spans="4:4" x14ac:dyDescent="0.2">
      <c r="D822" s="9">
        <v>-1.3754241052654512</v>
      </c>
    </row>
    <row r="823" spans="4:4" x14ac:dyDescent="0.2">
      <c r="D823" s="9">
        <v>-0.9443320360069184</v>
      </c>
    </row>
    <row r="824" spans="4:4" x14ac:dyDescent="0.2">
      <c r="D824" s="9">
        <v>-0.44405890046311453</v>
      </c>
    </row>
    <row r="825" spans="4:4" x14ac:dyDescent="0.2">
      <c r="D825" s="9">
        <v>0.83272471927744329</v>
      </c>
    </row>
    <row r="826" spans="4:4" x14ac:dyDescent="0.2">
      <c r="D826" s="9">
        <v>1.1382885824147984</v>
      </c>
    </row>
    <row r="827" spans="4:4" x14ac:dyDescent="0.2">
      <c r="D827" s="9">
        <v>-1.9685916691865941</v>
      </c>
    </row>
    <row r="828" spans="4:4" x14ac:dyDescent="0.2">
      <c r="D828" s="9">
        <v>-3.2905267314918945</v>
      </c>
    </row>
    <row r="829" spans="4:4" x14ac:dyDescent="0.2">
      <c r="D829" s="9">
        <v>-0.52296300233927917</v>
      </c>
    </row>
    <row r="830" spans="4:4" x14ac:dyDescent="0.2">
      <c r="D830" s="9">
        <v>0.59028439438696867</v>
      </c>
    </row>
    <row r="831" spans="4:4" x14ac:dyDescent="0.2">
      <c r="D831" s="9">
        <v>-1.368997680362342</v>
      </c>
    </row>
    <row r="832" spans="4:4" x14ac:dyDescent="0.2">
      <c r="D832" s="9">
        <v>-0.77726913661644359</v>
      </c>
    </row>
    <row r="833" spans="4:4" x14ac:dyDescent="0.2">
      <c r="D833" s="9">
        <v>1.7114395577093577</v>
      </c>
    </row>
    <row r="834" spans="4:4" x14ac:dyDescent="0.2">
      <c r="D834" s="9">
        <v>-1.087083294486751</v>
      </c>
    </row>
    <row r="835" spans="4:4" x14ac:dyDescent="0.2">
      <c r="D835" s="9">
        <v>-0.12692469617131924</v>
      </c>
    </row>
    <row r="836" spans="4:4" x14ac:dyDescent="0.2">
      <c r="D836" s="9">
        <v>0.52009121659644297</v>
      </c>
    </row>
    <row r="837" spans="4:4" x14ac:dyDescent="0.2">
      <c r="D837" s="9">
        <v>1.0472159295232348</v>
      </c>
    </row>
    <row r="838" spans="4:4" x14ac:dyDescent="0.2">
      <c r="D838" s="9">
        <v>-1.091620367434168</v>
      </c>
    </row>
    <row r="839" spans="4:4" x14ac:dyDescent="0.2">
      <c r="D839" s="9">
        <v>2.3455309708066752</v>
      </c>
    </row>
    <row r="840" spans="4:4" x14ac:dyDescent="0.2">
      <c r="D840" s="9">
        <v>0.96808884587853916</v>
      </c>
    </row>
    <row r="841" spans="4:4" x14ac:dyDescent="0.2">
      <c r="D841" s="9">
        <v>-2.1570727044790092</v>
      </c>
    </row>
    <row r="842" spans="4:4" x14ac:dyDescent="0.2">
      <c r="D842" s="9">
        <v>-0.73063848259937203</v>
      </c>
    </row>
    <row r="843" spans="4:4" x14ac:dyDescent="0.2">
      <c r="D843" s="9">
        <v>3.1337982021426479E-2</v>
      </c>
    </row>
    <row r="844" spans="4:4" x14ac:dyDescent="0.2">
      <c r="D844" s="9">
        <v>-0.17510134683498102</v>
      </c>
    </row>
    <row r="845" spans="4:4" x14ac:dyDescent="0.2">
      <c r="D845" s="9">
        <v>1.0257700213555492</v>
      </c>
    </row>
    <row r="846" spans="4:4" x14ac:dyDescent="0.2">
      <c r="D846" s="9">
        <v>0.6022616261902376</v>
      </c>
    </row>
    <row r="847" spans="4:4" x14ac:dyDescent="0.2">
      <c r="D847" s="9">
        <v>0.5431885344211087</v>
      </c>
    </row>
    <row r="848" spans="4:4" x14ac:dyDescent="0.2">
      <c r="D848" s="9">
        <v>-0.37319945737830967</v>
      </c>
    </row>
    <row r="849" spans="4:4" x14ac:dyDescent="0.2">
      <c r="D849" s="9">
        <v>8.6586747873845862E-2</v>
      </c>
    </row>
    <row r="850" spans="4:4" x14ac:dyDescent="0.2">
      <c r="D850" s="9">
        <v>-1.1625798748436229</v>
      </c>
    </row>
    <row r="851" spans="4:4" x14ac:dyDescent="0.2">
      <c r="D851" s="9">
        <v>-0.47470114739821306</v>
      </c>
    </row>
    <row r="852" spans="4:4" x14ac:dyDescent="0.2">
      <c r="D852" s="9">
        <v>0.44682696538622602</v>
      </c>
    </row>
    <row r="853" spans="4:4" x14ac:dyDescent="0.2">
      <c r="D853" s="9">
        <v>-1.2453585022751219</v>
      </c>
    </row>
    <row r="854" spans="4:4" x14ac:dyDescent="0.2">
      <c r="D854" s="9">
        <v>0.65107201580132668</v>
      </c>
    </row>
    <row r="855" spans="4:4" x14ac:dyDescent="0.2">
      <c r="D855" s="9">
        <v>-0.10673401079978624</v>
      </c>
    </row>
    <row r="856" spans="4:4" x14ac:dyDescent="0.2">
      <c r="D856" s="9">
        <v>0.12945200471956325</v>
      </c>
    </row>
    <row r="857" spans="4:4" x14ac:dyDescent="0.2">
      <c r="D857" s="9">
        <v>0.63565701369758265</v>
      </c>
    </row>
    <row r="858" spans="4:4" x14ac:dyDescent="0.2">
      <c r="D858" s="9">
        <v>-1.3884501973191481</v>
      </c>
    </row>
    <row r="859" spans="4:4" x14ac:dyDescent="0.2">
      <c r="D859" s="9">
        <v>0.67921759565521889</v>
      </c>
    </row>
    <row r="860" spans="4:4" x14ac:dyDescent="0.2">
      <c r="D860" s="9">
        <v>-2.1083583991691093</v>
      </c>
    </row>
    <row r="861" spans="4:4" x14ac:dyDescent="0.2">
      <c r="D861" s="9">
        <v>1.0916203674341685</v>
      </c>
    </row>
    <row r="862" spans="4:4" x14ac:dyDescent="0.2">
      <c r="D862" s="9">
        <v>-0.53449371017135772</v>
      </c>
    </row>
    <row r="863" spans="4:4" x14ac:dyDescent="0.2">
      <c r="D863" s="9">
        <v>7.6526791416292234E-2</v>
      </c>
    </row>
    <row r="864" spans="4:4" x14ac:dyDescent="0.2">
      <c r="D864" s="9">
        <v>1.1007625841705078</v>
      </c>
    </row>
    <row r="865" spans="4:4" x14ac:dyDescent="0.2">
      <c r="D865" s="9">
        <v>-1.3315746488528455</v>
      </c>
    </row>
    <row r="866" spans="4:4" x14ac:dyDescent="0.2">
      <c r="D866" s="9">
        <v>-1.9349209248873931</v>
      </c>
    </row>
    <row r="867" spans="4:4" x14ac:dyDescent="0.2">
      <c r="D867" s="9">
        <v>0.85058486466838468</v>
      </c>
    </row>
    <row r="868" spans="4:4" x14ac:dyDescent="0.2">
      <c r="D868" s="9">
        <v>-1.2730508450459186</v>
      </c>
    </row>
    <row r="869" spans="4:4" x14ac:dyDescent="0.2">
      <c r="D869" s="9">
        <v>-0.98423496044632541</v>
      </c>
    </row>
    <row r="870" spans="4:4" x14ac:dyDescent="0.2">
      <c r="D870" s="9">
        <v>-0.5607030318750833</v>
      </c>
    </row>
    <row r="871" spans="4:4" x14ac:dyDescent="0.2">
      <c r="D871" s="9">
        <v>1.8591914944718684</v>
      </c>
    </row>
    <row r="872" spans="4:4" x14ac:dyDescent="0.2">
      <c r="D872" s="9">
        <v>0.89834809351475353</v>
      </c>
    </row>
    <row r="873" spans="4:4" x14ac:dyDescent="0.2">
      <c r="D873" s="9">
        <v>-0.13703895996114848</v>
      </c>
    </row>
    <row r="874" spans="4:4" x14ac:dyDescent="0.2">
      <c r="D874" s="9">
        <v>1.2844058132054625</v>
      </c>
    </row>
    <row r="875" spans="4:4" x14ac:dyDescent="0.2">
      <c r="D875" s="9">
        <v>1.542302918838317</v>
      </c>
    </row>
    <row r="876" spans="4:4" x14ac:dyDescent="0.2">
      <c r="D876" s="9">
        <v>-0.86507067314303143</v>
      </c>
    </row>
    <row r="877" spans="4:4" x14ac:dyDescent="0.2">
      <c r="D877" s="9">
        <v>1.021537186919488</v>
      </c>
    </row>
    <row r="878" spans="4:4" x14ac:dyDescent="0.2">
      <c r="D878" s="9">
        <v>2.1570727044790101</v>
      </c>
    </row>
    <row r="879" spans="4:4" x14ac:dyDescent="0.2">
      <c r="D879" s="9">
        <v>-0.17001288933221939</v>
      </c>
    </row>
    <row r="880" spans="4:4" x14ac:dyDescent="0.2">
      <c r="D880" s="9">
        <v>0.60828268944086727</v>
      </c>
    </row>
    <row r="881" spans="4:4" x14ac:dyDescent="0.2">
      <c r="D881" s="9">
        <v>-0.25464150404674535</v>
      </c>
    </row>
    <row r="882" spans="4:4" x14ac:dyDescent="0.2">
      <c r="D882" s="9">
        <v>-0.91727224040403343</v>
      </c>
    </row>
    <row r="883" spans="4:4" x14ac:dyDescent="0.2">
      <c r="D883" s="9">
        <v>-0.24946643665956367</v>
      </c>
    </row>
    <row r="884" spans="4:4" x14ac:dyDescent="0.2">
      <c r="D884" s="9">
        <v>0.61130149719567117</v>
      </c>
    </row>
    <row r="885" spans="4:4" x14ac:dyDescent="0.2">
      <c r="D885" s="9">
        <v>-0.61130149719567095</v>
      </c>
    </row>
    <row r="886" spans="4:4" x14ac:dyDescent="0.2">
      <c r="D886" s="9">
        <v>1.3626273014608783</v>
      </c>
    </row>
    <row r="887" spans="4:4" x14ac:dyDescent="0.2">
      <c r="D887" s="9">
        <v>-0.22625898043983084</v>
      </c>
    </row>
    <row r="888" spans="4:4" x14ac:dyDescent="0.2">
      <c r="D888" s="9">
        <v>0.18529201588789962</v>
      </c>
    </row>
    <row r="889" spans="4:4" x14ac:dyDescent="0.2">
      <c r="D889" s="9">
        <v>2.0046544617650963</v>
      </c>
    </row>
    <row r="890" spans="4:4" x14ac:dyDescent="0.2">
      <c r="D890" s="9">
        <v>-0.6510720158013259</v>
      </c>
    </row>
    <row r="891" spans="4:4" x14ac:dyDescent="0.2">
      <c r="D891" s="9">
        <v>1.0691546270064722</v>
      </c>
    </row>
    <row r="892" spans="4:4" x14ac:dyDescent="0.2">
      <c r="D892" s="9">
        <v>0.61735590482837854</v>
      </c>
    </row>
    <row r="893" spans="4:4" x14ac:dyDescent="0.2">
      <c r="D893" s="9">
        <v>0.37319945737830945</v>
      </c>
    </row>
    <row r="894" spans="4:4" x14ac:dyDescent="0.2">
      <c r="D894" s="9">
        <v>-5.3918622045273978E-2</v>
      </c>
    </row>
    <row r="895" spans="4:4" x14ac:dyDescent="0.2">
      <c r="D895" s="9">
        <v>0.78748159221995495</v>
      </c>
    </row>
    <row r="896" spans="4:4" x14ac:dyDescent="0.2">
      <c r="D896" s="9">
        <v>0.17510134683498102</v>
      </c>
    </row>
    <row r="897" spans="4:4" x14ac:dyDescent="0.2">
      <c r="D897" s="9">
        <v>-0.83627538054731154</v>
      </c>
    </row>
    <row r="898" spans="4:4" x14ac:dyDescent="0.2">
      <c r="D898" s="9">
        <v>0.19550196437931941</v>
      </c>
    </row>
    <row r="899" spans="4:4" x14ac:dyDescent="0.2">
      <c r="D899" s="9">
        <v>-1.301755442646082</v>
      </c>
    </row>
    <row r="900" spans="4:4" x14ac:dyDescent="0.2">
      <c r="D900" s="9">
        <v>1.4084427771348884</v>
      </c>
    </row>
    <row r="901" spans="4:4" x14ac:dyDescent="0.2">
      <c r="D901" s="9">
        <v>0.31205332203283237</v>
      </c>
    </row>
    <row r="902" spans="4:4" x14ac:dyDescent="0.2">
      <c r="D902" s="9">
        <v>1.2959288462604264</v>
      </c>
    </row>
    <row r="903" spans="4:4" x14ac:dyDescent="0.2">
      <c r="D903" s="9">
        <v>0.71436744028018784</v>
      </c>
    </row>
    <row r="904" spans="4:4" x14ac:dyDescent="0.2">
      <c r="D904" s="9">
        <v>-1.109997740829874</v>
      </c>
    </row>
    <row r="905" spans="4:4" x14ac:dyDescent="0.2">
      <c r="D905" s="9">
        <v>-0.34379561257379215</v>
      </c>
    </row>
    <row r="906" spans="4:4" x14ac:dyDescent="0.2">
      <c r="D906" s="9">
        <v>-2.3455309708066738</v>
      </c>
    </row>
    <row r="907" spans="4:4" x14ac:dyDescent="0.2">
      <c r="D907" s="9">
        <v>0.98831173493915192</v>
      </c>
    </row>
    <row r="908" spans="4:4" x14ac:dyDescent="0.2">
      <c r="D908" s="9">
        <v>-1.0385802392391046</v>
      </c>
    </row>
    <row r="909" spans="4:4" x14ac:dyDescent="0.2">
      <c r="D909" s="9">
        <v>0.13703895996114848</v>
      </c>
    </row>
    <row r="910" spans="4:4" x14ac:dyDescent="0.2">
      <c r="D910" s="9">
        <v>-0.87974032284022019</v>
      </c>
    </row>
    <row r="911" spans="4:4" x14ac:dyDescent="0.2">
      <c r="D911" s="9">
        <v>1.1527816938841926</v>
      </c>
    </row>
    <row r="912" spans="4:4" x14ac:dyDescent="0.2">
      <c r="D912" s="9">
        <v>-0.7208529392441333</v>
      </c>
    </row>
    <row r="913" spans="4:4" x14ac:dyDescent="0.2">
      <c r="D913" s="9">
        <v>-0.4551518472439689</v>
      </c>
    </row>
    <row r="914" spans="4:4" x14ac:dyDescent="0.2">
      <c r="D914" s="9">
        <v>0.44129423383055216</v>
      </c>
    </row>
    <row r="915" spans="4:4" x14ac:dyDescent="0.2">
      <c r="D915" s="9">
        <v>0.34911896403597664</v>
      </c>
    </row>
    <row r="916" spans="4:4" x14ac:dyDescent="0.2">
      <c r="D916" s="9">
        <v>-6.3962608384269301E-2</v>
      </c>
    </row>
    <row r="917" spans="4:4" x14ac:dyDescent="0.2">
      <c r="D917" s="9">
        <v>-7.14997795553136E-2</v>
      </c>
    </row>
    <row r="918" spans="4:4" x14ac:dyDescent="0.2">
      <c r="D918" s="9">
        <v>-1.5848518438340826</v>
      </c>
    </row>
    <row r="919" spans="4:4" x14ac:dyDescent="0.2">
      <c r="D919" s="9">
        <v>0.1878426512246831</v>
      </c>
    </row>
    <row r="920" spans="4:4" x14ac:dyDescent="0.2">
      <c r="D920" s="9">
        <v>1.5674908641334397</v>
      </c>
    </row>
    <row r="921" spans="4:4" x14ac:dyDescent="0.2">
      <c r="D921" s="9">
        <v>-0.31468609876611009</v>
      </c>
    </row>
    <row r="922" spans="4:4" x14ac:dyDescent="0.2">
      <c r="D922" s="9">
        <v>3.38459426216512E-2</v>
      </c>
    </row>
    <row r="923" spans="4:4" x14ac:dyDescent="0.2">
      <c r="D923" s="9">
        <v>-1.6210822508524081</v>
      </c>
    </row>
    <row r="924" spans="4:4" x14ac:dyDescent="0.2">
      <c r="D924" s="9">
        <v>0.84699124749042753</v>
      </c>
    </row>
    <row r="925" spans="4:4" x14ac:dyDescent="0.2">
      <c r="D925" s="9">
        <v>-1.0300213146565302</v>
      </c>
    </row>
    <row r="926" spans="4:4" x14ac:dyDescent="0.2">
      <c r="D926" s="9">
        <v>-0.45793380376365206</v>
      </c>
    </row>
    <row r="927" spans="4:4" x14ac:dyDescent="0.2">
      <c r="D927" s="9">
        <v>-4.8898731212656532E-2</v>
      </c>
    </row>
    <row r="928" spans="4:4" x14ac:dyDescent="0.2">
      <c r="D928" s="9">
        <v>0.51436045750100123</v>
      </c>
    </row>
    <row r="929" spans="4:4" x14ac:dyDescent="0.2">
      <c r="D929" s="9">
        <v>1.1576668917228292</v>
      </c>
    </row>
    <row r="930" spans="4:4" x14ac:dyDescent="0.2">
      <c r="D930" s="9">
        <v>-1.0428883626746384</v>
      </c>
    </row>
    <row r="931" spans="4:4" x14ac:dyDescent="0.2">
      <c r="D931" s="9">
        <v>-2.0435300074398564</v>
      </c>
    </row>
    <row r="932" spans="4:4" x14ac:dyDescent="0.2">
      <c r="D932" s="9">
        <v>0.78406835942733399</v>
      </c>
    </row>
    <row r="933" spans="4:4" x14ac:dyDescent="0.2">
      <c r="D933" s="9">
        <v>0.34379561257379199</v>
      </c>
    </row>
    <row r="934" spans="4:4" x14ac:dyDescent="0.2">
      <c r="D934" s="9">
        <v>0.66977693345596634</v>
      </c>
    </row>
    <row r="935" spans="4:4" x14ac:dyDescent="0.2">
      <c r="D935" s="9">
        <v>-0.41382810437856188</v>
      </c>
    </row>
    <row r="936" spans="4:4" x14ac:dyDescent="0.2">
      <c r="D936" s="9">
        <v>0.43302033058771872</v>
      </c>
    </row>
    <row r="937" spans="4:4" x14ac:dyDescent="0.2">
      <c r="D937" s="9">
        <v>-2.1834865280065592</v>
      </c>
    </row>
    <row r="938" spans="4:4" x14ac:dyDescent="0.2">
      <c r="D938" s="9">
        <v>-0.89460177996107393</v>
      </c>
    </row>
    <row r="939" spans="4:4" x14ac:dyDescent="0.2">
      <c r="D939" s="9">
        <v>-0.33582876146026547</v>
      </c>
    </row>
    <row r="940" spans="4:4" x14ac:dyDescent="0.2">
      <c r="D940" s="9">
        <v>-0.51150141192035292</v>
      </c>
    </row>
    <row r="941" spans="4:4" x14ac:dyDescent="0.2">
      <c r="D941" s="9">
        <v>1.9033108187089982</v>
      </c>
    </row>
    <row r="942" spans="4:4" x14ac:dyDescent="0.2">
      <c r="D942" s="9">
        <v>-0.64180469630261605</v>
      </c>
    </row>
    <row r="943" spans="4:4" x14ac:dyDescent="0.2">
      <c r="D943" s="9">
        <v>-1.2508204283945625</v>
      </c>
    </row>
    <row r="944" spans="4:4" x14ac:dyDescent="0.2">
      <c r="D944" s="9">
        <v>-2.1320832908064999</v>
      </c>
    </row>
    <row r="945" spans="4:4" x14ac:dyDescent="0.2">
      <c r="D945" s="9">
        <v>0.16238840642430744</v>
      </c>
    </row>
    <row r="946" spans="4:4" x14ac:dyDescent="0.2">
      <c r="D946" s="9">
        <v>0.27801609969196617</v>
      </c>
    </row>
    <row r="947" spans="4:4" x14ac:dyDescent="0.2">
      <c r="D947" s="9">
        <v>-1.3819078412718104</v>
      </c>
    </row>
    <row r="948" spans="4:4" x14ac:dyDescent="0.2">
      <c r="D948" s="9">
        <v>-0.18019434220473385</v>
      </c>
    </row>
    <row r="949" spans="4:4" x14ac:dyDescent="0.2">
      <c r="D949" s="9">
        <v>1.4360082279441817</v>
      </c>
    </row>
    <row r="950" spans="4:4" x14ac:dyDescent="0.2">
      <c r="D950" s="9">
        <v>0.21085553746890145</v>
      </c>
    </row>
    <row r="951" spans="4:4" x14ac:dyDescent="0.2">
      <c r="D951" s="9">
        <v>1.368997680362342</v>
      </c>
    </row>
    <row r="952" spans="4:4" x14ac:dyDescent="0.2">
      <c r="D952" s="9">
        <v>1.2185895955676642</v>
      </c>
    </row>
    <row r="953" spans="4:4" x14ac:dyDescent="0.2">
      <c r="D953" s="9">
        <v>-0.50579581034926568</v>
      </c>
    </row>
    <row r="954" spans="4:4" x14ac:dyDescent="0.2">
      <c r="D954" s="9">
        <v>0.98423496044632541</v>
      </c>
    </row>
    <row r="955" spans="4:4" x14ac:dyDescent="0.2">
      <c r="D955" s="9">
        <v>-0.33848198588973982</v>
      </c>
    </row>
    <row r="956" spans="4:4" x14ac:dyDescent="0.2">
      <c r="D956" s="9">
        <v>0.74049449543734214</v>
      </c>
    </row>
    <row r="957" spans="4:4" x14ac:dyDescent="0.2">
      <c r="D957" s="9">
        <v>-1.6595749061702598</v>
      </c>
    </row>
    <row r="958" spans="4:4" x14ac:dyDescent="0.2">
      <c r="D958" s="9">
        <v>1.1774899662869247</v>
      </c>
    </row>
    <row r="959" spans="4:4" x14ac:dyDescent="0.2">
      <c r="D959" s="9">
        <v>0.62648023043377554</v>
      </c>
    </row>
    <row r="960" spans="4:4" x14ac:dyDescent="0.2">
      <c r="D960" s="9">
        <v>0.56657936174259171</v>
      </c>
    </row>
    <row r="961" spans="4:4" x14ac:dyDescent="0.2">
      <c r="D961" s="9">
        <v>-1.1280066443693098E-2</v>
      </c>
    </row>
    <row r="962" spans="4:4" x14ac:dyDescent="0.2">
      <c r="D962" s="9">
        <v>-0.40021251170787947</v>
      </c>
    </row>
    <row r="963" spans="4:4" x14ac:dyDescent="0.2">
      <c r="D963" s="9">
        <v>-1.6118251211466295</v>
      </c>
    </row>
    <row r="964" spans="4:4" x14ac:dyDescent="0.2">
      <c r="D964" s="9">
        <v>-0.42752085284594005</v>
      </c>
    </row>
    <row r="965" spans="4:4" x14ac:dyDescent="0.2">
      <c r="D965" s="9">
        <v>-2.9677379253417828</v>
      </c>
    </row>
    <row r="966" spans="4:4" x14ac:dyDescent="0.2">
      <c r="D966" s="9">
        <v>0.15223701556717645</v>
      </c>
    </row>
    <row r="967" spans="4:4" x14ac:dyDescent="0.2">
      <c r="D967" s="9">
        <v>0.94825431942688776</v>
      </c>
    </row>
    <row r="968" spans="4:4" x14ac:dyDescent="0.2">
      <c r="D968" s="9">
        <v>0.20061452456847143</v>
      </c>
    </row>
    <row r="969" spans="4:4" x14ac:dyDescent="0.2">
      <c r="D969" s="9">
        <v>0.65728139058721746</v>
      </c>
    </row>
    <row r="970" spans="4:4" x14ac:dyDescent="0.2">
      <c r="D970" s="9">
        <v>-1.4084427771348884</v>
      </c>
    </row>
    <row r="971" spans="4:4" x14ac:dyDescent="0.2">
      <c r="D971" s="9">
        <v>-6.6474573916629476E-2</v>
      </c>
    </row>
    <row r="972" spans="4:4" x14ac:dyDescent="0.2">
      <c r="D972" s="9">
        <v>-0.28584087488116566</v>
      </c>
    </row>
    <row r="973" spans="4:4" x14ac:dyDescent="0.2">
      <c r="D973" s="9">
        <v>-0.26501228242886904</v>
      </c>
    </row>
    <row r="974" spans="4:4" x14ac:dyDescent="0.2">
      <c r="D974" s="9">
        <v>1.3754241052654512</v>
      </c>
    </row>
    <row r="975" spans="4:4" x14ac:dyDescent="0.2">
      <c r="D975" s="9">
        <v>0.66664330638630676</v>
      </c>
    </row>
    <row r="976" spans="4:4" x14ac:dyDescent="0.2">
      <c r="D976" s="9">
        <v>1.5761119739866585</v>
      </c>
    </row>
    <row r="977" spans="4:4" x14ac:dyDescent="0.2">
      <c r="D977" s="9">
        <v>1.5505898754088907</v>
      </c>
    </row>
    <row r="978" spans="4:4" x14ac:dyDescent="0.2">
      <c r="D978" s="9">
        <v>-0.27541164303232057</v>
      </c>
    </row>
    <row r="979" spans="4:4" x14ac:dyDescent="0.2">
      <c r="D979" s="9">
        <v>0.3358287614602653</v>
      </c>
    </row>
    <row r="980" spans="4:4" x14ac:dyDescent="0.2">
      <c r="D980" s="9">
        <v>-0.29630129115854897</v>
      </c>
    </row>
    <row r="981" spans="4:4" x14ac:dyDescent="0.2">
      <c r="D981" s="9">
        <v>-0.34113759524314596</v>
      </c>
    </row>
    <row r="982" spans="4:4" x14ac:dyDescent="0.2">
      <c r="D982" s="9">
        <v>0.10169345168304682</v>
      </c>
    </row>
    <row r="983" spans="4:4" x14ac:dyDescent="0.2">
      <c r="D983" s="9">
        <v>-1.8184197631112664</v>
      </c>
    </row>
    <row r="984" spans="4:4" x14ac:dyDescent="0.2">
      <c r="D984" s="9">
        <v>-0.47750859771818926</v>
      </c>
    </row>
    <row r="985" spans="4:4" x14ac:dyDescent="0.2">
      <c r="D985" s="9">
        <v>0.66351621187145704</v>
      </c>
    </row>
    <row r="986" spans="4:4" x14ac:dyDescent="0.2">
      <c r="D986" s="9">
        <v>-1.5260396107882261</v>
      </c>
    </row>
    <row r="987" spans="4:4" x14ac:dyDescent="0.2">
      <c r="D987" s="9">
        <v>-0.11177728320980797</v>
      </c>
    </row>
    <row r="988" spans="4:4" x14ac:dyDescent="0.2">
      <c r="D988" s="9">
        <v>-0.9521912456172873</v>
      </c>
    </row>
    <row r="989" spans="4:4" x14ac:dyDescent="0.2">
      <c r="D989" s="9">
        <v>0.37051339212256729</v>
      </c>
    </row>
    <row r="990" spans="4:4" x14ac:dyDescent="0.2">
      <c r="D990" s="9">
        <v>-0.39207878804514956</v>
      </c>
    </row>
    <row r="991" spans="4:4" x14ac:dyDescent="0.2">
      <c r="D991" s="9">
        <v>0.42477596553001545</v>
      </c>
    </row>
    <row r="992" spans="4:4" x14ac:dyDescent="0.2">
      <c r="D992" s="9">
        <v>0.13198014038704126</v>
      </c>
    </row>
    <row r="993" spans="4:4" x14ac:dyDescent="0.2">
      <c r="D993" s="9">
        <v>-0.77388297222903657</v>
      </c>
    </row>
    <row r="994" spans="4:4" x14ac:dyDescent="0.2">
      <c r="D994" s="9">
        <v>-0.74710530202624492</v>
      </c>
    </row>
    <row r="995" spans="4:4" x14ac:dyDescent="0.2">
      <c r="D995" s="9">
        <v>-0.62953326185314051</v>
      </c>
    </row>
    <row r="996" spans="4:4" x14ac:dyDescent="0.2">
      <c r="D996" s="9">
        <v>-7.9041014801709844E-2</v>
      </c>
    </row>
    <row r="997" spans="4:4" x14ac:dyDescent="0.2">
      <c r="D997" s="9">
        <v>2.3079844749459593</v>
      </c>
    </row>
    <row r="998" spans="4:4" x14ac:dyDescent="0.2">
      <c r="D998" s="9">
        <v>0.85418950009459749</v>
      </c>
    </row>
    <row r="999" spans="4:4" x14ac:dyDescent="0.2">
      <c r="D999" s="9">
        <v>-0.75042297160049776</v>
      </c>
    </row>
    <row r="1000" spans="4:4" x14ac:dyDescent="0.2">
      <c r="D1000" s="9">
        <v>-1.2674344169169052</v>
      </c>
    </row>
    <row r="1001" spans="4:4" x14ac:dyDescent="0.2">
      <c r="D1001" s="9">
        <v>1.7928306937637517</v>
      </c>
    </row>
    <row r="1002" spans="4:4" x14ac:dyDescent="0.2">
      <c r="D1002" s="9">
        <v>-2.6322636310952777E-2</v>
      </c>
    </row>
    <row r="1003" spans="4:4" x14ac:dyDescent="0.2">
      <c r="D1003" s="9">
        <v>2.6120541412292821</v>
      </c>
    </row>
    <row r="1004" spans="4:4" x14ac:dyDescent="0.2">
      <c r="D1004" s="9">
        <v>7.1499779555313461E-2</v>
      </c>
    </row>
    <row r="1005" spans="4:4" x14ac:dyDescent="0.2">
      <c r="D1005" s="9">
        <v>7.9561357502200276E-17</v>
      </c>
    </row>
    <row r="1006" spans="4:4" x14ac:dyDescent="0.2">
      <c r="D1006" s="9">
        <v>-1.640509661538855</v>
      </c>
    </row>
    <row r="1007" spans="4:4" x14ac:dyDescent="0.2">
      <c r="D1007" s="9">
        <v>1.6405096615388546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D1003"/>
  <sheetViews>
    <sheetView workbookViewId="0"/>
  </sheetViews>
  <sheetFormatPr defaultRowHeight="12.75" x14ac:dyDescent="0.2"/>
  <sheetData>
    <row r="1" spans="1:4" ht="69.95" customHeight="1" x14ac:dyDescent="0.2">
      <c r="A1" s="8">
        <f>Model!M8</f>
        <v>1001</v>
      </c>
      <c r="B1" t="s">
        <v>8</v>
      </c>
    </row>
    <row r="2" spans="1:4" x14ac:dyDescent="0.2">
      <c r="B2" t="s">
        <v>9</v>
      </c>
      <c r="C2" t="s">
        <v>19</v>
      </c>
      <c r="D2" t="s">
        <v>22</v>
      </c>
    </row>
    <row r="3" spans="1:4" x14ac:dyDescent="0.2">
      <c r="B3" s="12" t="s">
        <v>10</v>
      </c>
      <c r="C3" s="13">
        <f>Model!$M$1</f>
        <v>2.4</v>
      </c>
      <c r="D3" s="13">
        <f>Model!$H$2</f>
        <v>0</v>
      </c>
    </row>
    <row r="4" spans="1:4" x14ac:dyDescent="0.2">
      <c r="B4" s="14">
        <v>1</v>
      </c>
      <c r="C4" s="16">
        <f t="dataTable" ref="C4:D1003" dt2D="0" dtr="0" r1="A1"/>
        <v>4.0797806567981283</v>
      </c>
      <c r="D4" s="16">
        <v>30</v>
      </c>
    </row>
    <row r="5" spans="1:4" x14ac:dyDescent="0.2">
      <c r="B5" s="14">
        <v>2</v>
      </c>
      <c r="C5" s="16">
        <v>1.4238699063019025</v>
      </c>
      <c r="D5" s="16">
        <v>0</v>
      </c>
    </row>
    <row r="6" spans="1:4" x14ac:dyDescent="0.2">
      <c r="B6" s="14">
        <v>3</v>
      </c>
      <c r="C6" s="16">
        <v>2.52187249377624</v>
      </c>
      <c r="D6" s="16">
        <v>1</v>
      </c>
    </row>
    <row r="7" spans="1:4" x14ac:dyDescent="0.2">
      <c r="B7" s="14">
        <v>4</v>
      </c>
      <c r="C7" s="16">
        <v>2.310896933026704</v>
      </c>
      <c r="D7" s="16">
        <v>0</v>
      </c>
    </row>
    <row r="8" spans="1:4" x14ac:dyDescent="0.2">
      <c r="B8" s="14">
        <v>5</v>
      </c>
      <c r="C8" s="16">
        <v>3.7195060166546381</v>
      </c>
      <c r="D8" s="16">
        <v>20</v>
      </c>
    </row>
    <row r="9" spans="1:4" x14ac:dyDescent="0.2">
      <c r="B9" s="14">
        <v>6</v>
      </c>
      <c r="C9" s="16">
        <v>3.543092952591028</v>
      </c>
      <c r="D9" s="16">
        <v>10</v>
      </c>
    </row>
    <row r="10" spans="1:4" x14ac:dyDescent="0.2">
      <c r="B10" s="14">
        <v>7</v>
      </c>
      <c r="C10" s="16">
        <v>2.7041678724455989</v>
      </c>
      <c r="D10" s="16">
        <v>1</v>
      </c>
    </row>
    <row r="11" spans="1:4" x14ac:dyDescent="0.2">
      <c r="B11" s="14">
        <v>8</v>
      </c>
      <c r="C11" s="16">
        <v>3.1306384825993718</v>
      </c>
      <c r="D11" s="16">
        <v>5</v>
      </c>
    </row>
    <row r="12" spans="1:4" x14ac:dyDescent="0.2">
      <c r="B12" s="14">
        <v>9</v>
      </c>
      <c r="C12" s="16">
        <v>1.0744838001999422</v>
      </c>
      <c r="D12" s="16">
        <v>0</v>
      </c>
    </row>
    <row r="13" spans="1:4" x14ac:dyDescent="0.2">
      <c r="B13" s="14">
        <v>10</v>
      </c>
      <c r="C13" s="16">
        <v>4.94269881939905</v>
      </c>
      <c r="D13" s="16">
        <v>50</v>
      </c>
    </row>
    <row r="14" spans="1:4" x14ac:dyDescent="0.2">
      <c r="B14" s="14">
        <v>11</v>
      </c>
      <c r="C14" s="16">
        <v>2.2957865997309148</v>
      </c>
      <c r="D14" s="16">
        <v>0</v>
      </c>
    </row>
    <row r="15" spans="1:4" x14ac:dyDescent="0.2">
      <c r="B15" s="14">
        <v>12</v>
      </c>
      <c r="C15" s="16">
        <v>1.4712139975565659</v>
      </c>
      <c r="D15" s="16">
        <v>0</v>
      </c>
    </row>
    <row r="16" spans="1:4" x14ac:dyDescent="0.2">
      <c r="B16" s="14">
        <v>13</v>
      </c>
      <c r="C16" s="16">
        <v>2.4213079526287453</v>
      </c>
      <c r="D16" s="16">
        <v>0</v>
      </c>
    </row>
    <row r="17" spans="2:4" x14ac:dyDescent="0.2">
      <c r="B17" s="14">
        <v>14</v>
      </c>
      <c r="C17" s="16">
        <v>3.1909040240557633</v>
      </c>
      <c r="D17" s="16">
        <v>10</v>
      </c>
    </row>
    <row r="18" spans="2:4" x14ac:dyDescent="0.2">
      <c r="B18" s="14">
        <v>15</v>
      </c>
      <c r="C18" s="16">
        <v>3.2221351188174143</v>
      </c>
      <c r="D18" s="16">
        <v>10</v>
      </c>
    </row>
    <row r="19" spans="2:4" x14ac:dyDescent="0.2">
      <c r="B19" s="14">
        <v>16</v>
      </c>
      <c r="C19" s="16">
        <v>1.3038199765677392</v>
      </c>
      <c r="D19" s="16">
        <v>0</v>
      </c>
    </row>
    <row r="20" spans="2:4" x14ac:dyDescent="0.2">
      <c r="B20" s="14">
        <v>17</v>
      </c>
      <c r="C20" s="16">
        <v>2.4037599512711458</v>
      </c>
      <c r="D20" s="16">
        <v>0</v>
      </c>
    </row>
    <row r="21" spans="2:4" x14ac:dyDescent="0.2">
      <c r="B21" s="14">
        <v>18</v>
      </c>
      <c r="C21" s="16">
        <v>0.8410152938277442</v>
      </c>
      <c r="D21" s="16">
        <v>0</v>
      </c>
    </row>
    <row r="22" spans="2:4" x14ac:dyDescent="0.2">
      <c r="B22" s="14">
        <v>19</v>
      </c>
      <c r="C22" s="16">
        <v>1.0804939833453617</v>
      </c>
      <c r="D22" s="16">
        <v>0</v>
      </c>
    </row>
    <row r="23" spans="2:4" x14ac:dyDescent="0.2">
      <c r="B23" s="14">
        <v>20</v>
      </c>
      <c r="C23" s="16">
        <v>2.0160290786917612</v>
      </c>
      <c r="D23" s="16">
        <v>0</v>
      </c>
    </row>
    <row r="24" spans="2:4" x14ac:dyDescent="0.2">
      <c r="B24" s="14">
        <v>21</v>
      </c>
      <c r="C24" s="16">
        <v>1.675892922729683</v>
      </c>
      <c r="D24" s="16">
        <v>0</v>
      </c>
    </row>
    <row r="25" spans="2:4" x14ac:dyDescent="0.2">
      <c r="B25" s="14">
        <v>22</v>
      </c>
      <c r="C25" s="16">
        <v>4.3188762262165756</v>
      </c>
      <c r="D25" s="16">
        <v>50</v>
      </c>
    </row>
    <row r="26" spans="2:4" x14ac:dyDescent="0.2">
      <c r="B26" s="14">
        <v>23</v>
      </c>
      <c r="C26" s="16">
        <v>1.3352741309182536</v>
      </c>
      <c r="D26" s="16">
        <v>0</v>
      </c>
    </row>
    <row r="27" spans="2:4" x14ac:dyDescent="0.2">
      <c r="B27" s="14">
        <v>24</v>
      </c>
      <c r="C27" s="16">
        <v>3.380174478741707</v>
      </c>
      <c r="D27" s="16">
        <v>10</v>
      </c>
    </row>
    <row r="28" spans="2:4" x14ac:dyDescent="0.2">
      <c r="B28" s="14">
        <v>25</v>
      </c>
      <c r="C28" s="16">
        <v>2.897268105627901</v>
      </c>
      <c r="D28" s="16">
        <v>5</v>
      </c>
    </row>
    <row r="29" spans="2:4" x14ac:dyDescent="0.2">
      <c r="B29" s="14">
        <v>26</v>
      </c>
      <c r="C29" s="16">
        <v>1.9364916066430633</v>
      </c>
      <c r="D29" s="16">
        <v>0</v>
      </c>
    </row>
    <row r="30" spans="2:4" x14ac:dyDescent="0.2">
      <c r="B30" s="14">
        <v>27</v>
      </c>
      <c r="C30" s="16">
        <v>2.3259869483111397</v>
      </c>
      <c r="D30" s="16">
        <v>0</v>
      </c>
    </row>
    <row r="31" spans="2:4" x14ac:dyDescent="0.2">
      <c r="B31" s="14">
        <v>28</v>
      </c>
      <c r="C31" s="16">
        <v>2.636557621780165</v>
      </c>
      <c r="D31" s="16">
        <v>1</v>
      </c>
    </row>
    <row r="32" spans="2:4" x14ac:dyDescent="0.2">
      <c r="B32" s="14">
        <v>29</v>
      </c>
      <c r="C32" s="16">
        <v>1.8304751329601949</v>
      </c>
      <c r="D32" s="16">
        <v>0</v>
      </c>
    </row>
    <row r="33" spans="2:4" x14ac:dyDescent="0.2">
      <c r="B33" s="14">
        <v>30</v>
      </c>
      <c r="C33" s="16">
        <v>1.2569070474089725</v>
      </c>
      <c r="D33" s="16">
        <v>0</v>
      </c>
    </row>
    <row r="34" spans="2:4" x14ac:dyDescent="0.2">
      <c r="B34" s="14">
        <v>31</v>
      </c>
      <c r="C34" s="16">
        <v>1.348436802129511</v>
      </c>
      <c r="D34" s="16">
        <v>0</v>
      </c>
    </row>
    <row r="35" spans="2:4" x14ac:dyDescent="0.2">
      <c r="B35" s="14">
        <v>32</v>
      </c>
      <c r="C35" s="16">
        <v>2.9843274907778543</v>
      </c>
      <c r="D35" s="16">
        <v>5</v>
      </c>
    </row>
    <row r="36" spans="2:4" x14ac:dyDescent="0.2">
      <c r="B36" s="14">
        <v>33</v>
      </c>
      <c r="C36" s="16">
        <v>1.7017166344374122</v>
      </c>
      <c r="D36" s="16">
        <v>0</v>
      </c>
    </row>
    <row r="37" spans="2:4" x14ac:dyDescent="0.2">
      <c r="B37" s="14">
        <v>34</v>
      </c>
      <c r="C37" s="16">
        <v>0.37629000906503363</v>
      </c>
      <c r="D37" s="16">
        <v>0</v>
      </c>
    </row>
    <row r="38" spans="2:4" x14ac:dyDescent="0.2">
      <c r="B38" s="14">
        <v>35</v>
      </c>
      <c r="C38" s="16">
        <v>1.7427186094127827</v>
      </c>
      <c r="D38" s="16">
        <v>0</v>
      </c>
    </row>
    <row r="39" spans="2:4" x14ac:dyDescent="0.2">
      <c r="B39" s="14">
        <v>36</v>
      </c>
      <c r="C39" s="16">
        <v>2.1993854754315283</v>
      </c>
      <c r="D39" s="16">
        <v>0</v>
      </c>
    </row>
    <row r="40" spans="2:4" x14ac:dyDescent="0.2">
      <c r="B40" s="14">
        <v>37</v>
      </c>
      <c r="C40" s="16">
        <v>2.217257414554556</v>
      </c>
      <c r="D40" s="16">
        <v>0</v>
      </c>
    </row>
    <row r="41" spans="2:4" x14ac:dyDescent="0.2">
      <c r="B41" s="14">
        <v>38</v>
      </c>
      <c r="C41" s="16">
        <v>3.197776846125238</v>
      </c>
      <c r="D41" s="16">
        <v>10</v>
      </c>
    </row>
    <row r="42" spans="2:4" x14ac:dyDescent="0.2">
      <c r="B42" s="14">
        <v>39</v>
      </c>
      <c r="C42" s="16">
        <v>2.8165603720638948</v>
      </c>
      <c r="D42" s="16">
        <v>5</v>
      </c>
    </row>
    <row r="43" spans="2:4" x14ac:dyDescent="0.2">
      <c r="B43" s="14">
        <v>40</v>
      </c>
      <c r="C43" s="16">
        <v>3.2291845254221174</v>
      </c>
      <c r="D43" s="16">
        <v>10</v>
      </c>
    </row>
    <row r="44" spans="2:4" x14ac:dyDescent="0.2">
      <c r="B44" s="14">
        <v>41</v>
      </c>
      <c r="C44" s="16">
        <v>2.5547733520636569</v>
      </c>
      <c r="D44" s="16">
        <v>1</v>
      </c>
    </row>
    <row r="45" spans="2:4" x14ac:dyDescent="0.2">
      <c r="B45" s="14">
        <v>42</v>
      </c>
      <c r="C45" s="16">
        <v>2.6417162980100217</v>
      </c>
      <c r="D45" s="16">
        <v>1</v>
      </c>
    </row>
    <row r="46" spans="2:4" x14ac:dyDescent="0.2">
      <c r="B46" s="14">
        <v>43</v>
      </c>
      <c r="C46" s="16">
        <v>0.64348199598808553</v>
      </c>
      <c r="D46" s="16">
        <v>0</v>
      </c>
    </row>
    <row r="47" spans="2:4" x14ac:dyDescent="0.2">
      <c r="B47" s="14">
        <v>44</v>
      </c>
      <c r="C47" s="16">
        <v>3.8720773171593672</v>
      </c>
      <c r="D47" s="16">
        <v>20</v>
      </c>
    </row>
    <row r="48" spans="2:4" x14ac:dyDescent="0.2">
      <c r="B48" s="14">
        <v>45</v>
      </c>
      <c r="C48" s="16">
        <v>1.8451539996166364</v>
      </c>
      <c r="D48" s="16">
        <v>0</v>
      </c>
    </row>
    <row r="49" spans="2:4" x14ac:dyDescent="0.2">
      <c r="B49" s="14">
        <v>46</v>
      </c>
      <c r="C49" s="16">
        <v>3.533510343493842</v>
      </c>
      <c r="D49" s="16">
        <v>10</v>
      </c>
    </row>
    <row r="50" spans="2:4" x14ac:dyDescent="0.2">
      <c r="B50" s="14">
        <v>47</v>
      </c>
      <c r="C50" s="16">
        <v>1.0623176286791181</v>
      </c>
      <c r="D50" s="16">
        <v>0</v>
      </c>
    </row>
    <row r="51" spans="2:4" x14ac:dyDescent="0.2">
      <c r="B51" s="14">
        <v>48</v>
      </c>
      <c r="C51" s="16">
        <v>2.6236881079218537</v>
      </c>
      <c r="D51" s="16">
        <v>1</v>
      </c>
    </row>
    <row r="52" spans="2:4" x14ac:dyDescent="0.2">
      <c r="B52" s="14">
        <v>49</v>
      </c>
      <c r="C52" s="16">
        <v>1.5778648811825855</v>
      </c>
      <c r="D52" s="16">
        <v>0</v>
      </c>
    </row>
    <row r="53" spans="2:4" x14ac:dyDescent="0.2">
      <c r="B53" s="14">
        <v>50</v>
      </c>
      <c r="C53" s="16">
        <v>3.4342913060346101</v>
      </c>
      <c r="D53" s="16">
        <v>10</v>
      </c>
    </row>
    <row r="54" spans="2:4" x14ac:dyDescent="0.2">
      <c r="B54" s="14">
        <v>51</v>
      </c>
      <c r="C54" s="16">
        <v>2.5067340107997862</v>
      </c>
      <c r="D54" s="16">
        <v>1</v>
      </c>
    </row>
    <row r="55" spans="2:4" x14ac:dyDescent="0.2">
      <c r="B55" s="14">
        <v>52</v>
      </c>
      <c r="C55" s="16">
        <v>2.2781275062237598</v>
      </c>
      <c r="D55" s="16">
        <v>0</v>
      </c>
    </row>
    <row r="56" spans="2:4" x14ac:dyDescent="0.2">
      <c r="B56" s="14">
        <v>53</v>
      </c>
      <c r="C56" s="16">
        <v>2.9172237137383634</v>
      </c>
      <c r="D56" s="16">
        <v>5</v>
      </c>
    </row>
    <row r="57" spans="2:4" x14ac:dyDescent="0.2">
      <c r="B57" s="14">
        <v>54</v>
      </c>
      <c r="C57" s="16">
        <v>3.2081573612341749</v>
      </c>
      <c r="D57" s="16">
        <v>10</v>
      </c>
    </row>
    <row r="58" spans="2:4" x14ac:dyDescent="0.2">
      <c r="B58" s="14">
        <v>55</v>
      </c>
      <c r="C58" s="16">
        <v>1.7333566936136937</v>
      </c>
      <c r="D58" s="16">
        <v>0</v>
      </c>
    </row>
    <row r="59" spans="2:4" x14ac:dyDescent="0.2">
      <c r="B59" s="14">
        <v>56</v>
      </c>
      <c r="C59" s="16">
        <v>2.1089328980873483</v>
      </c>
      <c r="D59" s="16">
        <v>0</v>
      </c>
    </row>
    <row r="60" spans="2:4" x14ac:dyDescent="0.2">
      <c r="B60" s="14">
        <v>57</v>
      </c>
      <c r="C60" s="16">
        <v>2.196827235957167</v>
      </c>
      <c r="D60" s="16">
        <v>0</v>
      </c>
    </row>
    <row r="61" spans="2:4" x14ac:dyDescent="0.2">
      <c r="B61" s="14">
        <v>58</v>
      </c>
      <c r="C61" s="16">
        <v>1.2022131298609586</v>
      </c>
      <c r="D61" s="16">
        <v>0</v>
      </c>
    </row>
    <row r="62" spans="2:4" x14ac:dyDescent="0.2">
      <c r="B62" s="14">
        <v>59</v>
      </c>
      <c r="C62" s="16">
        <v>2.5725565595947866</v>
      </c>
      <c r="D62" s="16">
        <v>1</v>
      </c>
    </row>
    <row r="63" spans="2:4" x14ac:dyDescent="0.2">
      <c r="B63" s="14">
        <v>60</v>
      </c>
      <c r="C63" s="16">
        <v>3.4780756438597571</v>
      </c>
      <c r="D63" s="16">
        <v>10</v>
      </c>
    </row>
    <row r="64" spans="2:4" x14ac:dyDescent="0.2">
      <c r="B64" s="14">
        <v>61</v>
      </c>
      <c r="C64" s="16">
        <v>3.0760640188917225</v>
      </c>
      <c r="D64" s="16">
        <v>5</v>
      </c>
    </row>
    <row r="65" spans="2:4" x14ac:dyDescent="0.2">
      <c r="B65" s="14">
        <v>62</v>
      </c>
      <c r="C65" s="16">
        <v>2.6520531265622944</v>
      </c>
      <c r="D65" s="16">
        <v>1</v>
      </c>
    </row>
    <row r="66" spans="2:4" x14ac:dyDescent="0.2">
      <c r="B66" s="14">
        <v>63</v>
      </c>
      <c r="C66" s="16">
        <v>1.4517456805731122</v>
      </c>
      <c r="D66" s="16">
        <v>0</v>
      </c>
    </row>
    <row r="67" spans="2:4" x14ac:dyDescent="0.2">
      <c r="B67" s="14">
        <v>64</v>
      </c>
      <c r="C67" s="16">
        <v>2.2147079841121005</v>
      </c>
      <c r="D67" s="16">
        <v>0</v>
      </c>
    </row>
    <row r="68" spans="2:4" x14ac:dyDescent="0.2">
      <c r="B68" s="14">
        <v>65</v>
      </c>
      <c r="C68" s="16">
        <v>2.1634423782198349</v>
      </c>
      <c r="D68" s="16">
        <v>0</v>
      </c>
    </row>
    <row r="69" spans="2:4" x14ac:dyDescent="0.2">
      <c r="B69" s="14">
        <v>66</v>
      </c>
      <c r="C69" s="16">
        <v>2.338548953610097</v>
      </c>
      <c r="D69" s="16">
        <v>0</v>
      </c>
    </row>
    <row r="70" spans="2:4" x14ac:dyDescent="0.2">
      <c r="B70" s="14">
        <v>67</v>
      </c>
      <c r="C70" s="16">
        <v>3.1637772438495224</v>
      </c>
      <c r="D70" s="16">
        <v>10</v>
      </c>
    </row>
    <row r="71" spans="2:4" x14ac:dyDescent="0.2">
      <c r="B71" s="14">
        <v>68</v>
      </c>
      <c r="C71" s="16">
        <v>1.821608749865026</v>
      </c>
      <c r="D71" s="16">
        <v>0</v>
      </c>
    </row>
    <row r="72" spans="2:4" x14ac:dyDescent="0.2">
      <c r="B72" s="14">
        <v>69</v>
      </c>
      <c r="C72" s="16">
        <v>1.4673486281541432</v>
      </c>
      <c r="D72" s="16">
        <v>0</v>
      </c>
    </row>
    <row r="73" spans="2:4" x14ac:dyDescent="0.2">
      <c r="B73" s="14">
        <v>70</v>
      </c>
      <c r="C73" s="16">
        <v>1.9476265911745767</v>
      </c>
      <c r="D73" s="16">
        <v>0</v>
      </c>
    </row>
    <row r="74" spans="2:4" x14ac:dyDescent="0.2">
      <c r="B74" s="14">
        <v>71</v>
      </c>
      <c r="C74" s="16">
        <v>3.9101702020458231</v>
      </c>
      <c r="D74" s="16">
        <v>20</v>
      </c>
    </row>
    <row r="75" spans="2:4" x14ac:dyDescent="0.2">
      <c r="B75" s="14">
        <v>72</v>
      </c>
      <c r="C75" s="16">
        <v>2.212157348775317</v>
      </c>
      <c r="D75" s="16">
        <v>0</v>
      </c>
    </row>
    <row r="76" spans="2:4" x14ac:dyDescent="0.2">
      <c r="B76" s="14">
        <v>73</v>
      </c>
      <c r="C76" s="16">
        <v>4.021082250852408</v>
      </c>
      <c r="D76" s="16">
        <v>30</v>
      </c>
    </row>
    <row r="77" spans="2:4" x14ac:dyDescent="0.2">
      <c r="B77" s="14">
        <v>74</v>
      </c>
      <c r="C77" s="16">
        <v>3.7884501973191478</v>
      </c>
      <c r="D77" s="16">
        <v>20</v>
      </c>
    </row>
    <row r="78" spans="2:4" x14ac:dyDescent="0.2">
      <c r="B78" s="14">
        <v>75</v>
      </c>
      <c r="C78" s="16">
        <v>0.90532775019337985</v>
      </c>
      <c r="D78" s="16">
        <v>0</v>
      </c>
    </row>
    <row r="79" spans="2:4" x14ac:dyDescent="0.2">
      <c r="B79" s="14">
        <v>76</v>
      </c>
      <c r="C79" s="16">
        <v>1.3308453729935277</v>
      </c>
      <c r="D79" s="16">
        <v>0</v>
      </c>
    </row>
    <row r="80" spans="2:4" x14ac:dyDescent="0.2">
      <c r="B80" s="14">
        <v>77</v>
      </c>
      <c r="C80" s="16">
        <v>3.0325921724678366</v>
      </c>
      <c r="D80" s="16">
        <v>5</v>
      </c>
    </row>
    <row r="81" spans="2:4" x14ac:dyDescent="0.2">
      <c r="B81" s="14">
        <v>78</v>
      </c>
      <c r="C81" s="16">
        <v>1.612518407780045</v>
      </c>
      <c r="D81" s="16">
        <v>0</v>
      </c>
    </row>
    <row r="82" spans="2:4" x14ac:dyDescent="0.2">
      <c r="B82" s="14">
        <v>79</v>
      </c>
      <c r="C82" s="16">
        <v>2.2325296813767359</v>
      </c>
      <c r="D82" s="16">
        <v>0</v>
      </c>
    </row>
    <row r="83" spans="2:4" x14ac:dyDescent="0.2">
      <c r="B83" s="14">
        <v>80</v>
      </c>
      <c r="C83" s="16">
        <v>1.6953048978263563</v>
      </c>
      <c r="D83" s="16">
        <v>0</v>
      </c>
    </row>
    <row r="84" spans="2:4" x14ac:dyDescent="0.2">
      <c r="B84" s="14">
        <v>81</v>
      </c>
      <c r="C84" s="16">
        <v>3.6674344169169046</v>
      </c>
      <c r="D84" s="16">
        <v>20</v>
      </c>
    </row>
    <row r="85" spans="2:4" x14ac:dyDescent="0.2">
      <c r="B85" s="14">
        <v>82</v>
      </c>
      <c r="C85" s="16">
        <v>2.7067942305364565</v>
      </c>
      <c r="D85" s="16">
        <v>1</v>
      </c>
    </row>
    <row r="86" spans="2:4" x14ac:dyDescent="0.2">
      <c r="B86" s="14">
        <v>83</v>
      </c>
      <c r="C86" s="16">
        <v>2.0826789414371492</v>
      </c>
      <c r="D86" s="16">
        <v>0</v>
      </c>
    </row>
    <row r="87" spans="2:4" x14ac:dyDescent="0.2">
      <c r="B87" s="14">
        <v>84</v>
      </c>
      <c r="C87" s="16">
        <v>2.1297916900600544</v>
      </c>
      <c r="D87" s="16">
        <v>0</v>
      </c>
    </row>
    <row r="88" spans="2:4" x14ac:dyDescent="0.2">
      <c r="B88" s="14">
        <v>85</v>
      </c>
      <c r="C88" s="16">
        <v>2.4463892557053897</v>
      </c>
      <c r="D88" s="16">
        <v>0</v>
      </c>
    </row>
    <row r="89" spans="2:4" x14ac:dyDescent="0.2">
      <c r="B89" s="14">
        <v>86</v>
      </c>
      <c r="C89" s="16">
        <v>2.6546415040467455</v>
      </c>
      <c r="D89" s="16">
        <v>1</v>
      </c>
    </row>
    <row r="90" spans="2:4" x14ac:dyDescent="0.2">
      <c r="B90" s="14">
        <v>87</v>
      </c>
      <c r="C90" s="16">
        <v>2.7866707136457163</v>
      </c>
      <c r="D90" s="16">
        <v>5</v>
      </c>
    </row>
    <row r="91" spans="2:4" x14ac:dyDescent="0.2">
      <c r="B91" s="14">
        <v>88</v>
      </c>
      <c r="C91" s="16">
        <v>1.7080997919780108</v>
      </c>
      <c r="D91" s="16">
        <v>0</v>
      </c>
    </row>
    <row r="92" spans="2:4" x14ac:dyDescent="0.2">
      <c r="B92" s="14">
        <v>89</v>
      </c>
      <c r="C92" s="16">
        <v>2.7517843449351562</v>
      </c>
      <c r="D92" s="16">
        <v>5</v>
      </c>
    </row>
    <row r="93" spans="2:4" x14ac:dyDescent="0.2">
      <c r="B93" s="14">
        <v>90</v>
      </c>
      <c r="C93" s="16">
        <v>0.12656534905722472</v>
      </c>
      <c r="D93" s="16">
        <v>0</v>
      </c>
    </row>
    <row r="94" spans="2:4" x14ac:dyDescent="0.2">
      <c r="B94" s="14">
        <v>91</v>
      </c>
      <c r="C94" s="16">
        <v>3.864710203203062</v>
      </c>
      <c r="D94" s="16">
        <v>20</v>
      </c>
    </row>
    <row r="95" spans="2:4" x14ac:dyDescent="0.2">
      <c r="B95" s="14">
        <v>92</v>
      </c>
      <c r="C95" s="16">
        <v>1.2806714494450762</v>
      </c>
      <c r="D95" s="16">
        <v>0</v>
      </c>
    </row>
    <row r="96" spans="2:4" x14ac:dyDescent="0.2">
      <c r="B96" s="14">
        <v>93</v>
      </c>
      <c r="C96" s="16">
        <v>1.2225100337130752</v>
      </c>
      <c r="D96" s="16">
        <v>0</v>
      </c>
    </row>
    <row r="97" spans="2:4" x14ac:dyDescent="0.2">
      <c r="B97" s="14">
        <v>94</v>
      </c>
      <c r="C97" s="16">
        <v>2.6598234001156769</v>
      </c>
      <c r="D97" s="16">
        <v>1</v>
      </c>
    </row>
    <row r="98" spans="2:4" x14ac:dyDescent="0.2">
      <c r="B98" s="14">
        <v>95</v>
      </c>
      <c r="C98" s="16">
        <v>3.4131259597958925</v>
      </c>
      <c r="D98" s="16">
        <v>10</v>
      </c>
    </row>
    <row r="99" spans="2:4" x14ac:dyDescent="0.2">
      <c r="B99" s="14">
        <v>96</v>
      </c>
      <c r="C99" s="16">
        <v>3.3172722404040336</v>
      </c>
      <c r="D99" s="16">
        <v>10</v>
      </c>
    </row>
    <row r="100" spans="2:4" x14ac:dyDescent="0.2">
      <c r="B100" s="14">
        <v>97</v>
      </c>
      <c r="C100" s="16">
        <v>1.9392806911096745</v>
      </c>
      <c r="D100" s="16">
        <v>0</v>
      </c>
    </row>
    <row r="101" spans="2:4" x14ac:dyDescent="0.2">
      <c r="B101" s="14">
        <v>98</v>
      </c>
      <c r="C101" s="16">
        <v>1.3784628130805119</v>
      </c>
      <c r="D101" s="16">
        <v>0</v>
      </c>
    </row>
    <row r="102" spans="2:4" x14ac:dyDescent="0.2">
      <c r="B102" s="14">
        <v>99</v>
      </c>
      <c r="C102" s="16">
        <v>3.9023761199558544</v>
      </c>
      <c r="D102" s="16">
        <v>20</v>
      </c>
    </row>
    <row r="103" spans="2:4" x14ac:dyDescent="0.2">
      <c r="B103" s="14">
        <v>100</v>
      </c>
      <c r="C103" s="16">
        <v>3.6730508450459185</v>
      </c>
      <c r="D103" s="16">
        <v>20</v>
      </c>
    </row>
    <row r="104" spans="2:4" x14ac:dyDescent="0.2">
      <c r="B104" s="14">
        <v>101</v>
      </c>
      <c r="C104" s="16">
        <v>2.5929476076347937</v>
      </c>
      <c r="D104" s="16">
        <v>1</v>
      </c>
    </row>
    <row r="105" spans="2:4" x14ac:dyDescent="0.2">
      <c r="B105" s="14">
        <v>102</v>
      </c>
      <c r="C105" s="16">
        <v>2.8385329360749232</v>
      </c>
      <c r="D105" s="16">
        <v>5</v>
      </c>
    </row>
    <row r="106" spans="2:4" x14ac:dyDescent="0.2">
      <c r="B106" s="14">
        <v>103</v>
      </c>
      <c r="C106" s="16">
        <v>1.7520232683756656</v>
      </c>
      <c r="D106" s="16">
        <v>0</v>
      </c>
    </row>
    <row r="107" spans="2:4" x14ac:dyDescent="0.2">
      <c r="B107" s="14">
        <v>104</v>
      </c>
      <c r="C107" s="16">
        <v>2.1193775564413366</v>
      </c>
      <c r="D107" s="16">
        <v>0</v>
      </c>
    </row>
    <row r="108" spans="2:4" x14ac:dyDescent="0.2">
      <c r="B108" s="14">
        <v>105</v>
      </c>
      <c r="C108" s="16">
        <v>3.287146559018876</v>
      </c>
      <c r="D108" s="16">
        <v>10</v>
      </c>
    </row>
    <row r="109" spans="2:4" x14ac:dyDescent="0.2">
      <c r="B109" s="14">
        <v>106</v>
      </c>
      <c r="C109" s="16">
        <v>2.2401509696621922</v>
      </c>
      <c r="D109" s="16">
        <v>0</v>
      </c>
    </row>
    <row r="110" spans="2:4" x14ac:dyDescent="0.2">
      <c r="B110" s="14">
        <v>107</v>
      </c>
      <c r="C110" s="16">
        <v>1.8067292938283424</v>
      </c>
      <c r="D110" s="16">
        <v>0</v>
      </c>
    </row>
    <row r="111" spans="2:4" x14ac:dyDescent="0.2">
      <c r="B111" s="14">
        <v>108</v>
      </c>
      <c r="C111" s="16">
        <v>2.7947871216410696</v>
      </c>
      <c r="D111" s="16">
        <v>5</v>
      </c>
    </row>
    <row r="112" spans="2:4" x14ac:dyDescent="0.2">
      <c r="B112" s="14">
        <v>109</v>
      </c>
      <c r="C112" s="16">
        <v>1.411688265060848</v>
      </c>
      <c r="D112" s="16">
        <v>0</v>
      </c>
    </row>
    <row r="113" spans="2:4" x14ac:dyDescent="0.2">
      <c r="B113" s="14">
        <v>110</v>
      </c>
      <c r="C113" s="16">
        <v>3.1111359409013768</v>
      </c>
      <c r="D113" s="16">
        <v>5</v>
      </c>
    </row>
    <row r="114" spans="2:4" x14ac:dyDescent="0.2">
      <c r="B114" s="14">
        <v>111</v>
      </c>
      <c r="C114" s="16">
        <v>2.3937333882982492</v>
      </c>
      <c r="D114" s="16">
        <v>0</v>
      </c>
    </row>
    <row r="115" spans="2:4" x14ac:dyDescent="0.2">
      <c r="B115" s="14">
        <v>112</v>
      </c>
      <c r="C115" s="16">
        <v>1.3440695691641016</v>
      </c>
      <c r="D115" s="16">
        <v>0</v>
      </c>
    </row>
    <row r="116" spans="2:4" x14ac:dyDescent="0.2">
      <c r="B116" s="14">
        <v>113</v>
      </c>
      <c r="C116" s="16">
        <v>4.4857640650923525</v>
      </c>
      <c r="D116" s="16">
        <v>50</v>
      </c>
    </row>
    <row r="117" spans="2:4" x14ac:dyDescent="0.2">
      <c r="B117" s="14">
        <v>114</v>
      </c>
      <c r="C117" s="16">
        <v>2.511777283209808</v>
      </c>
      <c r="D117" s="16">
        <v>1</v>
      </c>
    </row>
    <row r="118" spans="2:4" x14ac:dyDescent="0.2">
      <c r="B118" s="14">
        <v>115</v>
      </c>
      <c r="C118" s="16">
        <v>2.3611374816455992</v>
      </c>
      <c r="D118" s="16">
        <v>0</v>
      </c>
    </row>
    <row r="119" spans="2:4" x14ac:dyDescent="0.2">
      <c r="B119" s="14">
        <v>116</v>
      </c>
      <c r="C119" s="16">
        <v>2.3837061952751406</v>
      </c>
      <c r="D119" s="16">
        <v>0</v>
      </c>
    </row>
    <row r="120" spans="2:4" x14ac:dyDescent="0.2">
      <c r="B120" s="14">
        <v>117</v>
      </c>
      <c r="C120" s="16">
        <v>1.10985408349131</v>
      </c>
      <c r="D120" s="16">
        <v>0</v>
      </c>
    </row>
    <row r="121" spans="2:4" x14ac:dyDescent="0.2">
      <c r="B121" s="14">
        <v>118</v>
      </c>
      <c r="C121" s="16">
        <v>2.3234732085837075</v>
      </c>
      <c r="D121" s="16">
        <v>0</v>
      </c>
    </row>
    <row r="122" spans="2:4" x14ac:dyDescent="0.2">
      <c r="B122" s="14">
        <v>119</v>
      </c>
      <c r="C122" s="16">
        <v>2.1788812870024294</v>
      </c>
      <c r="D122" s="16">
        <v>0</v>
      </c>
    </row>
    <row r="123" spans="2:4" x14ac:dyDescent="0.2">
      <c r="B123" s="14">
        <v>120</v>
      </c>
      <c r="C123" s="16">
        <v>3.2760552476728835</v>
      </c>
      <c r="D123" s="16">
        <v>10</v>
      </c>
    </row>
    <row r="124" spans="2:4" x14ac:dyDescent="0.2">
      <c r="B124" s="14">
        <v>121</v>
      </c>
      <c r="C124" s="16">
        <v>3.4825684895119635</v>
      </c>
      <c r="D124" s="16">
        <v>10</v>
      </c>
    </row>
    <row r="125" spans="2:4" x14ac:dyDescent="0.2">
      <c r="B125" s="14">
        <v>122</v>
      </c>
      <c r="C125" s="16">
        <v>4.6414027276049463</v>
      </c>
      <c r="D125" s="16">
        <v>50</v>
      </c>
    </row>
    <row r="126" spans="2:4" x14ac:dyDescent="0.2">
      <c r="B126" s="14">
        <v>123</v>
      </c>
      <c r="C126" s="16">
        <v>1.4595757730590426</v>
      </c>
      <c r="D126" s="16">
        <v>0</v>
      </c>
    </row>
    <row r="127" spans="2:4" x14ac:dyDescent="0.2">
      <c r="B127" s="14">
        <v>124</v>
      </c>
      <c r="C127" s="16">
        <v>0.97098527073485896</v>
      </c>
      <c r="D127" s="16">
        <v>0</v>
      </c>
    </row>
    <row r="128" spans="2:4" x14ac:dyDescent="0.2">
      <c r="B128" s="14">
        <v>125</v>
      </c>
      <c r="C128" s="16">
        <v>0.95692732562909888</v>
      </c>
      <c r="D128" s="16">
        <v>0</v>
      </c>
    </row>
    <row r="129" spans="2:4" x14ac:dyDescent="0.2">
      <c r="B129" s="14">
        <v>126</v>
      </c>
      <c r="C129" s="16">
        <v>2.0879466779671678</v>
      </c>
      <c r="D129" s="16">
        <v>0</v>
      </c>
    </row>
    <row r="130" spans="2:4" x14ac:dyDescent="0.2">
      <c r="B130" s="14">
        <v>127</v>
      </c>
      <c r="C130" s="16">
        <v>2.9490079413058612</v>
      </c>
      <c r="D130" s="16">
        <v>5</v>
      </c>
    </row>
    <row r="131" spans="2:4" x14ac:dyDescent="0.2">
      <c r="B131" s="14">
        <v>128</v>
      </c>
      <c r="C131" s="16">
        <v>3.2116369196572974</v>
      </c>
      <c r="D131" s="16">
        <v>10</v>
      </c>
    </row>
    <row r="132" spans="2:4" x14ac:dyDescent="0.2">
      <c r="B132" s="14">
        <v>129</v>
      </c>
      <c r="C132" s="16">
        <v>1.6595055045626577</v>
      </c>
      <c r="D132" s="16">
        <v>0</v>
      </c>
    </row>
    <row r="133" spans="2:4" x14ac:dyDescent="0.2">
      <c r="B133" s="14">
        <v>130</v>
      </c>
      <c r="C133" s="16">
        <v>1.5883630803427025</v>
      </c>
      <c r="D133" s="16">
        <v>0</v>
      </c>
    </row>
    <row r="134" spans="2:4" x14ac:dyDescent="0.2">
      <c r="B134" s="14">
        <v>131</v>
      </c>
      <c r="C134" s="16">
        <v>2.0694706241958603</v>
      </c>
      <c r="D134" s="16">
        <v>0</v>
      </c>
    </row>
    <row r="135" spans="2:4" x14ac:dyDescent="0.2">
      <c r="B135" s="14">
        <v>132</v>
      </c>
      <c r="C135" s="16">
        <v>1.0049474717414537</v>
      </c>
      <c r="D135" s="16">
        <v>0</v>
      </c>
    </row>
    <row r="136" spans="2:4" x14ac:dyDescent="0.2">
      <c r="B136" s="14">
        <v>133</v>
      </c>
      <c r="C136" s="16">
        <v>1.6159316405726658</v>
      </c>
      <c r="D136" s="16">
        <v>0</v>
      </c>
    </row>
    <row r="137" spans="2:4" x14ac:dyDescent="0.2">
      <c r="B137" s="14">
        <v>134</v>
      </c>
      <c r="C137" s="16">
        <v>2.9258391075350429</v>
      </c>
      <c r="D137" s="16">
        <v>5</v>
      </c>
    </row>
    <row r="138" spans="2:4" x14ac:dyDescent="0.2">
      <c r="B138" s="14">
        <v>135</v>
      </c>
      <c r="C138" s="16">
        <v>3.1339158932693709</v>
      </c>
      <c r="D138" s="16">
        <v>5</v>
      </c>
    </row>
    <row r="139" spans="2:4" x14ac:dyDescent="0.2">
      <c r="B139" s="14">
        <v>136</v>
      </c>
      <c r="C139" s="16">
        <v>1.9083969685575064</v>
      </c>
      <c r="D139" s="16">
        <v>0</v>
      </c>
    </row>
    <row r="140" spans="2:4" x14ac:dyDescent="0.2">
      <c r="B140" s="14">
        <v>137</v>
      </c>
      <c r="C140" s="16">
        <v>2.7411375952431456</v>
      </c>
      <c r="D140" s="16">
        <v>1</v>
      </c>
    </row>
    <row r="141" spans="2:4" x14ac:dyDescent="0.2">
      <c r="B141" s="14">
        <v>138</v>
      </c>
      <c r="C141" s="16">
        <v>2.6468814148543784</v>
      </c>
      <c r="D141" s="16">
        <v>1</v>
      </c>
    </row>
    <row r="142" spans="2:4" x14ac:dyDescent="0.2">
      <c r="B142" s="14">
        <v>139</v>
      </c>
      <c r="C142" s="16">
        <v>1.0499501712158728</v>
      </c>
      <c r="D142" s="16">
        <v>0</v>
      </c>
    </row>
    <row r="143" spans="2:4" x14ac:dyDescent="0.2">
      <c r="B143" s="14">
        <v>140</v>
      </c>
      <c r="C143" s="16">
        <v>2.1479468734377054</v>
      </c>
      <c r="D143" s="16">
        <v>0</v>
      </c>
    </row>
    <row r="144" spans="2:4" x14ac:dyDescent="0.2">
      <c r="B144" s="14">
        <v>141</v>
      </c>
      <c r="C144" s="16">
        <v>3.9260396107882265</v>
      </c>
      <c r="D144" s="16">
        <v>20</v>
      </c>
    </row>
    <row r="145" spans="2:4" x14ac:dyDescent="0.2">
      <c r="B145" s="14">
        <v>142</v>
      </c>
      <c r="C145" s="16">
        <v>2.2528327375719357</v>
      </c>
      <c r="D145" s="16">
        <v>0</v>
      </c>
    </row>
    <row r="146" spans="2:4" x14ac:dyDescent="0.2">
      <c r="B146" s="14">
        <v>143</v>
      </c>
      <c r="C146" s="16">
        <v>2.4263226363109527</v>
      </c>
      <c r="D146" s="16">
        <v>0</v>
      </c>
    </row>
    <row r="147" spans="2:4" x14ac:dyDescent="0.2">
      <c r="B147" s="14">
        <v>144</v>
      </c>
      <c r="C147" s="16">
        <v>2.8607193088903253</v>
      </c>
      <c r="D147" s="16">
        <v>5</v>
      </c>
    </row>
    <row r="148" spans="2:4" x14ac:dyDescent="0.2">
      <c r="B148" s="14">
        <v>145</v>
      </c>
      <c r="C148" s="16">
        <v>0.72021934320187153</v>
      </c>
      <c r="D148" s="16">
        <v>0</v>
      </c>
    </row>
    <row r="149" spans="2:4" x14ac:dyDescent="0.2">
      <c r="B149" s="14">
        <v>146</v>
      </c>
      <c r="C149" s="16">
        <v>3.404785806070703</v>
      </c>
      <c r="D149" s="16">
        <v>10</v>
      </c>
    </row>
    <row r="150" spans="2:4" x14ac:dyDescent="0.2">
      <c r="B150" s="14">
        <v>147</v>
      </c>
      <c r="C150" s="16">
        <v>4.3349209248873937</v>
      </c>
      <c r="D150" s="16">
        <v>50</v>
      </c>
    </row>
    <row r="151" spans="2:4" x14ac:dyDescent="0.2">
      <c r="B151" s="14">
        <v>148</v>
      </c>
      <c r="C151" s="16">
        <v>2.1891444625310985</v>
      </c>
      <c r="D151" s="16">
        <v>0</v>
      </c>
    </row>
    <row r="152" spans="2:4" x14ac:dyDescent="0.2">
      <c r="B152" s="14">
        <v>149</v>
      </c>
      <c r="C152" s="16">
        <v>1.6920881493814357</v>
      </c>
      <c r="D152" s="16">
        <v>0</v>
      </c>
    </row>
    <row r="153" spans="2:4" x14ac:dyDescent="0.2">
      <c r="B153" s="14">
        <v>150</v>
      </c>
      <c r="C153" s="16">
        <v>3.1471053020262447</v>
      </c>
      <c r="D153" s="16">
        <v>5</v>
      </c>
    </row>
    <row r="154" spans="2:4" x14ac:dyDescent="0.2">
      <c r="B154" s="14">
        <v>151</v>
      </c>
      <c r="C154" s="16">
        <v>1.0436882546647521</v>
      </c>
      <c r="D154" s="16">
        <v>0</v>
      </c>
    </row>
    <row r="155" spans="2:4" x14ac:dyDescent="0.2">
      <c r="B155" s="14">
        <v>152</v>
      </c>
      <c r="C155" s="16">
        <v>3.5977868701390405</v>
      </c>
      <c r="D155" s="16">
        <v>10</v>
      </c>
    </row>
    <row r="156" spans="2:4" x14ac:dyDescent="0.2">
      <c r="B156" s="14">
        <v>153</v>
      </c>
      <c r="C156" s="16">
        <v>0.80628552207120507</v>
      </c>
      <c r="D156" s="16">
        <v>0</v>
      </c>
    </row>
    <row r="157" spans="2:4" x14ac:dyDescent="0.2">
      <c r="B157" s="14">
        <v>154</v>
      </c>
      <c r="C157" s="16">
        <v>4.2184197631112665</v>
      </c>
      <c r="D157" s="16">
        <v>50</v>
      </c>
    </row>
    <row r="158" spans="2:4" x14ac:dyDescent="0.2">
      <c r="B158" s="14">
        <v>155</v>
      </c>
      <c r="C158" s="16">
        <v>2.4639626083842692</v>
      </c>
      <c r="D158" s="16">
        <v>0</v>
      </c>
    </row>
    <row r="159" spans="2:4" x14ac:dyDescent="0.2">
      <c r="B159" s="14">
        <v>156</v>
      </c>
      <c r="C159" s="16">
        <v>1.8597142729875364</v>
      </c>
      <c r="D159" s="16">
        <v>0</v>
      </c>
    </row>
    <row r="160" spans="2:4" x14ac:dyDescent="0.2">
      <c r="B160" s="14">
        <v>157</v>
      </c>
      <c r="C160" s="16">
        <v>3.2946017799610736</v>
      </c>
      <c r="D160" s="16">
        <v>10</v>
      </c>
    </row>
    <row r="161" spans="2:4" x14ac:dyDescent="0.2">
      <c r="B161" s="14">
        <v>158</v>
      </c>
      <c r="C161" s="16">
        <v>0.65508691894751103</v>
      </c>
      <c r="D161" s="16">
        <v>0</v>
      </c>
    </row>
    <row r="162" spans="2:4" x14ac:dyDescent="0.2">
      <c r="B162" s="14">
        <v>159</v>
      </c>
      <c r="C162" s="16">
        <v>3.6133396224885179</v>
      </c>
      <c r="D162" s="16">
        <v>10</v>
      </c>
    </row>
    <row r="163" spans="2:4" x14ac:dyDescent="0.2">
      <c r="B163" s="14">
        <v>160</v>
      </c>
      <c r="C163" s="16">
        <v>1.6429167693461757</v>
      </c>
      <c r="D163" s="16">
        <v>0</v>
      </c>
    </row>
    <row r="164" spans="2:4" x14ac:dyDescent="0.2">
      <c r="B164" s="14">
        <v>161</v>
      </c>
      <c r="C164" s="16">
        <v>4.245258116755501</v>
      </c>
      <c r="D164" s="16">
        <v>50</v>
      </c>
    </row>
    <row r="165" spans="2:4" x14ac:dyDescent="0.2">
      <c r="B165" s="14">
        <v>162</v>
      </c>
      <c r="C165" s="16">
        <v>3.3326513718458566</v>
      </c>
      <c r="D165" s="16">
        <v>10</v>
      </c>
    </row>
    <row r="166" spans="2:4" x14ac:dyDescent="0.2">
      <c r="B166" s="14">
        <v>163</v>
      </c>
      <c r="C166" s="16">
        <v>2.0241117820448222</v>
      </c>
      <c r="D166" s="16">
        <v>0</v>
      </c>
    </row>
    <row r="167" spans="2:4" x14ac:dyDescent="0.2">
      <c r="B167" s="14">
        <v>164</v>
      </c>
      <c r="C167" s="16">
        <v>3.5240307054375037</v>
      </c>
      <c r="D167" s="16">
        <v>10</v>
      </c>
    </row>
    <row r="168" spans="2:4" x14ac:dyDescent="0.2">
      <c r="B168" s="14">
        <v>165</v>
      </c>
      <c r="C168" s="16">
        <v>0.67761610974730901</v>
      </c>
      <c r="D168" s="16">
        <v>0</v>
      </c>
    </row>
    <row r="169" spans="2:4" x14ac:dyDescent="0.2">
      <c r="B169" s="14">
        <v>166</v>
      </c>
      <c r="C169" s="16">
        <v>0</v>
      </c>
      <c r="D169" s="16">
        <v>0</v>
      </c>
    </row>
    <row r="170" spans="2:4" x14ac:dyDescent="0.2">
      <c r="B170" s="14">
        <v>167</v>
      </c>
      <c r="C170" s="16">
        <v>1.3292265507749867E-2</v>
      </c>
      <c r="D170" s="16">
        <v>0</v>
      </c>
    </row>
    <row r="171" spans="2:4" x14ac:dyDescent="0.2">
      <c r="B171" s="14">
        <v>168</v>
      </c>
      <c r="C171" s="16">
        <v>2.9577721243412647</v>
      </c>
      <c r="D171" s="16">
        <v>5</v>
      </c>
    </row>
    <row r="172" spans="2:4" x14ac:dyDescent="0.2">
      <c r="B172" s="14">
        <v>169</v>
      </c>
      <c r="C172" s="16">
        <v>2.0774023847429839</v>
      </c>
      <c r="D172" s="16">
        <v>0</v>
      </c>
    </row>
    <row r="173" spans="2:4" x14ac:dyDescent="0.2">
      <c r="B173" s="14">
        <v>170</v>
      </c>
      <c r="C173" s="16">
        <v>2.987303337542575</v>
      </c>
      <c r="D173" s="16">
        <v>5</v>
      </c>
    </row>
    <row r="174" spans="2:4" x14ac:dyDescent="0.2">
      <c r="B174" s="14">
        <v>171</v>
      </c>
      <c r="C174" s="16">
        <v>4.3863002041294274</v>
      </c>
      <c r="D174" s="16">
        <v>50</v>
      </c>
    </row>
    <row r="175" spans="2:4" x14ac:dyDescent="0.2">
      <c r="B175" s="14">
        <v>172</v>
      </c>
      <c r="C175" s="16">
        <v>1.8156725092221457</v>
      </c>
      <c r="D175" s="16">
        <v>0</v>
      </c>
    </row>
    <row r="176" spans="2:4" x14ac:dyDescent="0.2">
      <c r="B176" s="14">
        <v>173</v>
      </c>
      <c r="C176" s="16">
        <v>3.0823779417884332</v>
      </c>
      <c r="D176" s="16">
        <v>5</v>
      </c>
    </row>
    <row r="177" spans="2:4" x14ac:dyDescent="0.2">
      <c r="B177" s="14">
        <v>174</v>
      </c>
      <c r="C177" s="16">
        <v>3.9589847061722558</v>
      </c>
      <c r="D177" s="16">
        <v>30</v>
      </c>
    </row>
    <row r="178" spans="2:4" x14ac:dyDescent="0.2">
      <c r="B178" s="14">
        <v>175</v>
      </c>
      <c r="C178" s="16">
        <v>1.3910528896425487</v>
      </c>
      <c r="D178" s="16">
        <v>0</v>
      </c>
    </row>
    <row r="179" spans="2:4" x14ac:dyDescent="0.2">
      <c r="B179" s="14">
        <v>176</v>
      </c>
      <c r="C179" s="16">
        <v>1.0373726985391216</v>
      </c>
      <c r="D179" s="16">
        <v>0</v>
      </c>
    </row>
    <row r="180" spans="2:4" x14ac:dyDescent="0.2">
      <c r="B180" s="14">
        <v>177</v>
      </c>
      <c r="C180" s="16">
        <v>2.8747011473982131</v>
      </c>
      <c r="D180" s="16">
        <v>5</v>
      </c>
    </row>
    <row r="181" spans="2:4" x14ac:dyDescent="0.2">
      <c r="B181" s="14">
        <v>178</v>
      </c>
      <c r="C181" s="16">
        <v>2.9636387639106245</v>
      </c>
      <c r="D181" s="16">
        <v>5</v>
      </c>
    </row>
    <row r="182" spans="2:4" x14ac:dyDescent="0.2">
      <c r="B182" s="14">
        <v>179</v>
      </c>
      <c r="C182" s="16">
        <v>1.7144548818829448</v>
      </c>
      <c r="D182" s="16">
        <v>0</v>
      </c>
    </row>
    <row r="183" spans="2:4" x14ac:dyDescent="0.2">
      <c r="B183" s="14">
        <v>180</v>
      </c>
      <c r="C183" s="16">
        <v>3.3058788123092855</v>
      </c>
      <c r="D183" s="16">
        <v>10</v>
      </c>
    </row>
    <row r="184" spans="2:4" x14ac:dyDescent="0.2">
      <c r="B184" s="14">
        <v>181</v>
      </c>
      <c r="C184" s="16">
        <v>2.9813568096513858</v>
      </c>
      <c r="D184" s="16">
        <v>5</v>
      </c>
    </row>
    <row r="185" spans="2:4" x14ac:dyDescent="0.2">
      <c r="B185" s="14">
        <v>182</v>
      </c>
      <c r="C185" s="16">
        <v>0.60716930623624821</v>
      </c>
      <c r="D185" s="16">
        <v>0</v>
      </c>
    </row>
    <row r="186" spans="2:4" x14ac:dyDescent="0.2">
      <c r="B186" s="14">
        <v>183</v>
      </c>
      <c r="C186" s="16">
        <v>2.181449222973789</v>
      </c>
      <c r="D186" s="16">
        <v>0</v>
      </c>
    </row>
    <row r="187" spans="2:4" x14ac:dyDescent="0.2">
      <c r="B187" s="14">
        <v>184</v>
      </c>
      <c r="C187" s="16">
        <v>1.2992374158294924</v>
      </c>
      <c r="D187" s="16">
        <v>0</v>
      </c>
    </row>
    <row r="188" spans="2:4" x14ac:dyDescent="0.2">
      <c r="B188" s="14">
        <v>185</v>
      </c>
      <c r="C188" s="16">
        <v>0.69930353888909247</v>
      </c>
      <c r="D188" s="16">
        <v>0</v>
      </c>
    </row>
    <row r="189" spans="2:4" x14ac:dyDescent="0.2">
      <c r="B189" s="14">
        <v>186</v>
      </c>
      <c r="C189" s="16">
        <v>1.5091320198609977</v>
      </c>
      <c r="D189" s="16">
        <v>0</v>
      </c>
    </row>
    <row r="190" spans="2:4" x14ac:dyDescent="0.2">
      <c r="B190" s="14">
        <v>187</v>
      </c>
      <c r="C190" s="16">
        <v>4.0695925772881871</v>
      </c>
      <c r="D190" s="16">
        <v>30</v>
      </c>
    </row>
    <row r="191" spans="2:4" x14ac:dyDescent="0.2">
      <c r="B191" s="14">
        <v>188</v>
      </c>
      <c r="C191" s="16">
        <v>3.4300213146565302</v>
      </c>
      <c r="D191" s="16">
        <v>10</v>
      </c>
    </row>
    <row r="192" spans="2:4" x14ac:dyDescent="0.2">
      <c r="B192" s="14">
        <v>189</v>
      </c>
      <c r="C192" s="16">
        <v>0.85769708116168286</v>
      </c>
      <c r="D192" s="16">
        <v>0</v>
      </c>
    </row>
    <row r="193" spans="2:4" x14ac:dyDescent="0.2">
      <c r="B193" s="14">
        <v>190</v>
      </c>
      <c r="C193" s="16">
        <v>3.8946722498066197</v>
      </c>
      <c r="D193" s="16">
        <v>20</v>
      </c>
    </row>
    <row r="194" spans="2:4" x14ac:dyDescent="0.2">
      <c r="B194" s="14">
        <v>191</v>
      </c>
      <c r="C194" s="16">
        <v>2.8887764111146694</v>
      </c>
      <c r="D194" s="16">
        <v>5</v>
      </c>
    </row>
    <row r="195" spans="2:4" x14ac:dyDescent="0.2">
      <c r="B195" s="14">
        <v>192</v>
      </c>
      <c r="C195" s="16">
        <v>2.855151847243969</v>
      </c>
      <c r="D195" s="16">
        <v>5</v>
      </c>
    </row>
    <row r="196" spans="2:4" x14ac:dyDescent="0.2">
      <c r="B196" s="14">
        <v>193</v>
      </c>
      <c r="C196" s="16">
        <v>2.9402857270124634</v>
      </c>
      <c r="D196" s="16">
        <v>5</v>
      </c>
    </row>
    <row r="197" spans="2:4" x14ac:dyDescent="0.2">
      <c r="B197" s="14">
        <v>194</v>
      </c>
      <c r="C197" s="16">
        <v>3.608122880397524</v>
      </c>
      <c r="D197" s="16">
        <v>10</v>
      </c>
    </row>
    <row r="198" spans="2:4" x14ac:dyDescent="0.2">
      <c r="B198" s="14">
        <v>195</v>
      </c>
      <c r="C198" s="16">
        <v>1.531279452768771</v>
      </c>
      <c r="D198" s="16">
        <v>0</v>
      </c>
    </row>
    <row r="199" spans="2:4" x14ac:dyDescent="0.2">
      <c r="B199" s="14">
        <v>196</v>
      </c>
      <c r="C199" s="16">
        <v>2.0187260752047109</v>
      </c>
      <c r="D199" s="16">
        <v>0</v>
      </c>
    </row>
    <row r="200" spans="2:4" x14ac:dyDescent="0.2">
      <c r="B200" s="14">
        <v>197</v>
      </c>
      <c r="C200" s="16">
        <v>1.3826774234411743</v>
      </c>
      <c r="D200" s="16">
        <v>0</v>
      </c>
    </row>
    <row r="201" spans="2:4" x14ac:dyDescent="0.2">
      <c r="B201" s="14">
        <v>198</v>
      </c>
      <c r="C201" s="16">
        <v>3.8220904321223212</v>
      </c>
      <c r="D201" s="16">
        <v>20</v>
      </c>
    </row>
    <row r="202" spans="2:4" x14ac:dyDescent="0.2">
      <c r="B202" s="14">
        <v>199</v>
      </c>
      <c r="C202" s="16">
        <v>1.8186431903486142</v>
      </c>
      <c r="D202" s="16">
        <v>0</v>
      </c>
    </row>
    <row r="203" spans="2:4" x14ac:dyDescent="0.2">
      <c r="B203" s="14">
        <v>200</v>
      </c>
      <c r="C203" s="16">
        <v>2.396240048728854</v>
      </c>
      <c r="D203" s="16">
        <v>0</v>
      </c>
    </row>
    <row r="204" spans="2:4" x14ac:dyDescent="0.2">
      <c r="B204" s="14">
        <v>201</v>
      </c>
      <c r="C204" s="16">
        <v>2.7920787880451492</v>
      </c>
      <c r="D204" s="16">
        <v>5</v>
      </c>
    </row>
    <row r="205" spans="2:4" x14ac:dyDescent="0.2">
      <c r="B205" s="14">
        <v>202</v>
      </c>
      <c r="C205" s="16">
        <v>3.0982833655625872</v>
      </c>
      <c r="D205" s="16">
        <v>5</v>
      </c>
    </row>
    <row r="206" spans="2:4" x14ac:dyDescent="0.2">
      <c r="B206" s="14">
        <v>203</v>
      </c>
      <c r="C206" s="16">
        <v>2.0747607435976043</v>
      </c>
      <c r="D206" s="16">
        <v>0</v>
      </c>
    </row>
    <row r="207" spans="2:4" x14ac:dyDescent="0.2">
      <c r="B207" s="14">
        <v>204</v>
      </c>
      <c r="C207" s="16">
        <v>2.6057323338931635</v>
      </c>
      <c r="D207" s="16">
        <v>1</v>
      </c>
    </row>
    <row r="208" spans="2:4" x14ac:dyDescent="0.2">
      <c r="B208" s="14">
        <v>205</v>
      </c>
      <c r="C208" s="16">
        <v>1.6627987937283457</v>
      </c>
      <c r="D208" s="16">
        <v>0</v>
      </c>
    </row>
    <row r="209" spans="2:4" x14ac:dyDescent="0.2">
      <c r="B209" s="14">
        <v>206</v>
      </c>
      <c r="C209" s="16">
        <v>2.7384819858897398</v>
      </c>
      <c r="D209" s="16">
        <v>1</v>
      </c>
    </row>
    <row r="210" spans="2:4" x14ac:dyDescent="0.2">
      <c r="B210" s="14">
        <v>207</v>
      </c>
      <c r="C210" s="16">
        <v>4.4237099909349675</v>
      </c>
      <c r="D210" s="16">
        <v>50</v>
      </c>
    </row>
    <row r="211" spans="2:4" x14ac:dyDescent="0.2">
      <c r="B211" s="14">
        <v>208</v>
      </c>
      <c r="C211" s="16">
        <v>3.6399334778907377</v>
      </c>
      <c r="D211" s="16">
        <v>10</v>
      </c>
    </row>
    <row r="212" spans="2:4" x14ac:dyDescent="0.2">
      <c r="B212" s="14">
        <v>209</v>
      </c>
      <c r="C212" s="16">
        <v>3.6345447024178723</v>
      </c>
      <c r="D212" s="16">
        <v>10</v>
      </c>
    </row>
    <row r="213" spans="2:4" x14ac:dyDescent="0.2">
      <c r="B213" s="14">
        <v>210</v>
      </c>
      <c r="C213" s="16">
        <v>4.0118251211466296</v>
      </c>
      <c r="D213" s="16">
        <v>30</v>
      </c>
    </row>
    <row r="214" spans="2:4" x14ac:dyDescent="0.2">
      <c r="B214" s="14">
        <v>211</v>
      </c>
      <c r="C214" s="16">
        <v>2.1115469964354792</v>
      </c>
      <c r="D214" s="16">
        <v>0</v>
      </c>
    </row>
    <row r="215" spans="2:4" x14ac:dyDescent="0.2">
      <c r="B215" s="14">
        <v>212</v>
      </c>
      <c r="C215" s="16">
        <v>4.1683644242721609</v>
      </c>
      <c r="D215" s="16">
        <v>30</v>
      </c>
    </row>
    <row r="216" spans="2:4" x14ac:dyDescent="0.2">
      <c r="B216" s="14">
        <v>213</v>
      </c>
      <c r="C216" s="16">
        <v>1.7735197695662246</v>
      </c>
      <c r="D216" s="16">
        <v>0</v>
      </c>
    </row>
    <row r="217" spans="2:4" x14ac:dyDescent="0.2">
      <c r="B217" s="14">
        <v>214</v>
      </c>
      <c r="C217" s="16">
        <v>3.6901459165086896</v>
      </c>
      <c r="D217" s="16">
        <v>20</v>
      </c>
    </row>
    <row r="218" spans="2:4" x14ac:dyDescent="0.2">
      <c r="B218" s="14">
        <v>215</v>
      </c>
      <c r="C218" s="16">
        <v>1.7765669726950621</v>
      </c>
      <c r="D218" s="16">
        <v>0</v>
      </c>
    </row>
    <row r="219" spans="2:4" x14ac:dyDescent="0.2">
      <c r="B219" s="14">
        <v>216</v>
      </c>
      <c r="C219" s="16">
        <v>4.1565180040119145</v>
      </c>
      <c r="D219" s="16">
        <v>30</v>
      </c>
    </row>
    <row r="220" spans="2:4" x14ac:dyDescent="0.2">
      <c r="B220" s="14">
        <v>217</v>
      </c>
      <c r="C220" s="16">
        <v>3.9341205443525462</v>
      </c>
      <c r="D220" s="16">
        <v>20</v>
      </c>
    </row>
    <row r="221" spans="2:4" x14ac:dyDescent="0.2">
      <c r="B221" s="14">
        <v>218</v>
      </c>
      <c r="C221" s="16">
        <v>2.5903945092048364</v>
      </c>
      <c r="D221" s="16">
        <v>1</v>
      </c>
    </row>
    <row r="222" spans="2:4" x14ac:dyDescent="0.2">
      <c r="B222" s="14">
        <v>219</v>
      </c>
      <c r="C222" s="16">
        <v>2.9460959261333559</v>
      </c>
      <c r="D222" s="16">
        <v>5</v>
      </c>
    </row>
    <row r="223" spans="2:4" x14ac:dyDescent="0.2">
      <c r="B223" s="14">
        <v>220</v>
      </c>
      <c r="C223" s="16">
        <v>3.0729171513312945</v>
      </c>
      <c r="D223" s="16">
        <v>5</v>
      </c>
    </row>
    <row r="224" spans="2:4" x14ac:dyDescent="0.2">
      <c r="B224" s="14">
        <v>221</v>
      </c>
      <c r="C224" s="16">
        <v>1.176126627710536</v>
      </c>
      <c r="D224" s="16">
        <v>0</v>
      </c>
    </row>
    <row r="225" spans="2:4" x14ac:dyDescent="0.2">
      <c r="B225" s="14">
        <v>222</v>
      </c>
      <c r="C225" s="16">
        <v>3.7819078412718103</v>
      </c>
      <c r="D225" s="16">
        <v>20</v>
      </c>
    </row>
    <row r="226" spans="2:4" x14ac:dyDescent="0.2">
      <c r="B226" s="14">
        <v>223</v>
      </c>
      <c r="C226" s="16">
        <v>2.0348507512333178</v>
      </c>
      <c r="D226" s="16">
        <v>0</v>
      </c>
    </row>
    <row r="227" spans="2:4" x14ac:dyDescent="0.2">
      <c r="B227" s="14">
        <v>224</v>
      </c>
      <c r="C227" s="16">
        <v>2.6728090532075823</v>
      </c>
      <c r="D227" s="16">
        <v>1</v>
      </c>
    </row>
    <row r="228" spans="2:4" x14ac:dyDescent="0.2">
      <c r="B228" s="14">
        <v>225</v>
      </c>
      <c r="C228" s="16">
        <v>2.0402044082334529</v>
      </c>
      <c r="D228" s="16">
        <v>0</v>
      </c>
    </row>
    <row r="229" spans="2:4" x14ac:dyDescent="0.2">
      <c r="B229" s="14">
        <v>226</v>
      </c>
      <c r="C229" s="16">
        <v>2.6288313492635247</v>
      </c>
      <c r="D229" s="16">
        <v>1</v>
      </c>
    </row>
    <row r="230" spans="2:4" x14ac:dyDescent="0.2">
      <c r="B230" s="14">
        <v>227</v>
      </c>
      <c r="C230" s="16">
        <v>1.6090959759442367</v>
      </c>
      <c r="D230" s="16">
        <v>0</v>
      </c>
    </row>
    <row r="231" spans="2:4" x14ac:dyDescent="0.2">
      <c r="B231" s="14">
        <v>228</v>
      </c>
      <c r="C231" s="16">
        <v>1.9140463093755093</v>
      </c>
      <c r="D231" s="16">
        <v>0</v>
      </c>
    </row>
    <row r="232" spans="2:4" x14ac:dyDescent="0.2">
      <c r="B232" s="14">
        <v>229</v>
      </c>
      <c r="C232" s="16">
        <v>2.7597955917665464</v>
      </c>
      <c r="D232" s="16">
        <v>5</v>
      </c>
    </row>
    <row r="233" spans="2:4" x14ac:dyDescent="0.2">
      <c r="B233" s="14">
        <v>230</v>
      </c>
      <c r="C233" s="16">
        <v>3.3404242269409572</v>
      </c>
      <c r="D233" s="16">
        <v>10</v>
      </c>
    </row>
    <row r="234" spans="2:4" x14ac:dyDescent="0.2">
      <c r="B234" s="14">
        <v>231</v>
      </c>
      <c r="C234" s="16">
        <v>2.526924696171319</v>
      </c>
      <c r="D234" s="16">
        <v>1</v>
      </c>
    </row>
    <row r="235" spans="2:4" x14ac:dyDescent="0.2">
      <c r="B235" s="14">
        <v>232</v>
      </c>
      <c r="C235" s="16">
        <v>0.9779095678776788</v>
      </c>
      <c r="D235" s="16">
        <v>0</v>
      </c>
    </row>
    <row r="236" spans="2:4" x14ac:dyDescent="0.2">
      <c r="B236" s="14">
        <v>233</v>
      </c>
      <c r="C236" s="16">
        <v>3.2256546933367591</v>
      </c>
      <c r="D236" s="16">
        <v>10</v>
      </c>
    </row>
    <row r="237" spans="2:4" x14ac:dyDescent="0.2">
      <c r="B237" s="14">
        <v>234</v>
      </c>
      <c r="C237" s="16">
        <v>0.73040742271181336</v>
      </c>
      <c r="D237" s="16">
        <v>0</v>
      </c>
    </row>
    <row r="238" spans="2:4" x14ac:dyDescent="0.2">
      <c r="B238" s="14">
        <v>235</v>
      </c>
      <c r="C238" s="16">
        <v>3.3021070578956624</v>
      </c>
      <c r="D238" s="16">
        <v>10</v>
      </c>
    </row>
    <row r="239" spans="2:4" x14ac:dyDescent="0.2">
      <c r="B239" s="14">
        <v>236</v>
      </c>
      <c r="C239" s="16">
        <v>2.6031727640428328</v>
      </c>
      <c r="D239" s="16">
        <v>1</v>
      </c>
    </row>
    <row r="240" spans="2:4" x14ac:dyDescent="0.2">
      <c r="B240" s="14">
        <v>237</v>
      </c>
      <c r="C240" s="16">
        <v>2.6624169580901924</v>
      </c>
      <c r="D240" s="16">
        <v>1</v>
      </c>
    </row>
    <row r="241" spans="2:4" x14ac:dyDescent="0.2">
      <c r="B241" s="14">
        <v>238</v>
      </c>
      <c r="C241" s="16">
        <v>1.4634692734471448</v>
      </c>
      <c r="D241" s="16">
        <v>0</v>
      </c>
    </row>
    <row r="242" spans="2:4" x14ac:dyDescent="0.2">
      <c r="B242" s="14">
        <v>239</v>
      </c>
      <c r="C242" s="16">
        <v>2.5168234002516963</v>
      </c>
      <c r="D242" s="16">
        <v>1</v>
      </c>
    </row>
    <row r="243" spans="2:4" x14ac:dyDescent="0.2">
      <c r="B243" s="14">
        <v>240</v>
      </c>
      <c r="C243" s="16">
        <v>1.5953124399654033</v>
      </c>
      <c r="D243" s="16">
        <v>0</v>
      </c>
    </row>
    <row r="244" spans="2:4" x14ac:dyDescent="0.2">
      <c r="B244" s="14">
        <v>241</v>
      </c>
      <c r="C244" s="16">
        <v>3.7500498287841273</v>
      </c>
      <c r="D244" s="16">
        <v>20</v>
      </c>
    </row>
    <row r="245" spans="2:4" x14ac:dyDescent="0.2">
      <c r="B245" s="14">
        <v>242</v>
      </c>
      <c r="C245" s="16">
        <v>1.8913534586715746</v>
      </c>
      <c r="D245" s="16">
        <v>0</v>
      </c>
    </row>
    <row r="246" spans="2:4" x14ac:dyDescent="0.2">
      <c r="B246" s="14">
        <v>243</v>
      </c>
      <c r="C246" s="16">
        <v>3.9848518438340825</v>
      </c>
      <c r="D246" s="16">
        <v>30</v>
      </c>
    </row>
    <row r="247" spans="2:4" x14ac:dyDescent="0.2">
      <c r="B247" s="14">
        <v>244</v>
      </c>
      <c r="C247" s="16">
        <v>1.897050816104942</v>
      </c>
      <c r="D247" s="16">
        <v>0</v>
      </c>
    </row>
    <row r="248" spans="2:4" x14ac:dyDescent="0.2">
      <c r="B248" s="14">
        <v>245</v>
      </c>
      <c r="C248" s="16">
        <v>2.9229630023392792</v>
      </c>
      <c r="D248" s="16">
        <v>5</v>
      </c>
    </row>
    <row r="249" spans="2:4" x14ac:dyDescent="0.2">
      <c r="B249" s="14">
        <v>246</v>
      </c>
      <c r="C249" s="16">
        <v>1.9916272006500464</v>
      </c>
      <c r="D249" s="16">
        <v>0</v>
      </c>
    </row>
    <row r="250" spans="2:4" x14ac:dyDescent="0.2">
      <c r="B250" s="14">
        <v>247</v>
      </c>
      <c r="C250" s="16">
        <v>1.6294943418933774</v>
      </c>
      <c r="D250" s="16">
        <v>0</v>
      </c>
    </row>
    <row r="251" spans="2:4" x14ac:dyDescent="0.2">
      <c r="B251" s="14">
        <v>248</v>
      </c>
      <c r="C251" s="16">
        <v>0.88982979795417716</v>
      </c>
      <c r="D251" s="16">
        <v>0</v>
      </c>
    </row>
    <row r="252" spans="2:4" x14ac:dyDescent="0.2">
      <c r="B252" s="14">
        <v>249</v>
      </c>
      <c r="C252" s="16">
        <v>2.9115014119203528</v>
      </c>
      <c r="D252" s="16">
        <v>5</v>
      </c>
    </row>
    <row r="253" spans="2:4" x14ac:dyDescent="0.2">
      <c r="B253" s="14">
        <v>250</v>
      </c>
      <c r="C253" s="16">
        <v>2.5573106846101705</v>
      </c>
      <c r="D253" s="16">
        <v>1</v>
      </c>
    </row>
    <row r="254" spans="2:4" x14ac:dyDescent="0.2">
      <c r="B254" s="14">
        <v>251</v>
      </c>
      <c r="C254" s="16">
        <v>2.2806524333077247</v>
      </c>
      <c r="D254" s="16">
        <v>0</v>
      </c>
    </row>
    <row r="255" spans="2:4" x14ac:dyDescent="0.2">
      <c r="B255" s="14">
        <v>252</v>
      </c>
      <c r="C255" s="16">
        <v>1.9697310349314263</v>
      </c>
      <c r="D255" s="16">
        <v>0</v>
      </c>
    </row>
    <row r="256" spans="2:4" x14ac:dyDescent="0.2">
      <c r="B256" s="14">
        <v>253</v>
      </c>
      <c r="C256" s="16">
        <v>1.2124227368114213</v>
      </c>
      <c r="D256" s="16">
        <v>0</v>
      </c>
    </row>
    <row r="257" spans="2:4" x14ac:dyDescent="0.2">
      <c r="B257" s="14">
        <v>254</v>
      </c>
      <c r="C257" s="16">
        <v>4.3514797734758588</v>
      </c>
      <c r="D257" s="16">
        <v>50</v>
      </c>
    </row>
    <row r="258" spans="2:4" x14ac:dyDescent="0.2">
      <c r="B258" s="14">
        <v>255</v>
      </c>
      <c r="C258" s="16">
        <v>3.272382030909752</v>
      </c>
      <c r="D258" s="16">
        <v>10</v>
      </c>
    </row>
    <row r="259" spans="2:4" x14ac:dyDescent="0.2">
      <c r="B259" s="14">
        <v>256</v>
      </c>
      <c r="C259" s="16">
        <v>2.8110989225556042</v>
      </c>
      <c r="D259" s="16">
        <v>5</v>
      </c>
    </row>
    <row r="260" spans="2:4" x14ac:dyDescent="0.2">
      <c r="B260" s="14">
        <v>257</v>
      </c>
      <c r="C260" s="16">
        <v>3.737682371320882</v>
      </c>
      <c r="D260" s="16">
        <v>20</v>
      </c>
    </row>
    <row r="261" spans="2:4" x14ac:dyDescent="0.2">
      <c r="B261" s="14">
        <v>258</v>
      </c>
      <c r="C261" s="16">
        <v>3.0887191861363625</v>
      </c>
      <c r="D261" s="16">
        <v>5</v>
      </c>
    </row>
    <row r="262" spans="2:4" x14ac:dyDescent="0.2">
      <c r="B262" s="14">
        <v>259</v>
      </c>
      <c r="C262" s="16">
        <v>1.9779657250720368</v>
      </c>
      <c r="D262" s="16">
        <v>0</v>
      </c>
    </row>
    <row r="263" spans="2:4" x14ac:dyDescent="0.2">
      <c r="B263" s="14">
        <v>260</v>
      </c>
      <c r="C263" s="16">
        <v>1.8856395424989987</v>
      </c>
      <c r="D263" s="16">
        <v>0</v>
      </c>
    </row>
    <row r="264" spans="2:4" x14ac:dyDescent="0.2">
      <c r="B264" s="14">
        <v>261</v>
      </c>
      <c r="C264" s="16">
        <v>0.94257826140234924</v>
      </c>
      <c r="D264" s="16">
        <v>0</v>
      </c>
    </row>
    <row r="265" spans="2:4" x14ac:dyDescent="0.2">
      <c r="B265" s="14">
        <v>262</v>
      </c>
      <c r="C265" s="16">
        <v>4.8323790585844488</v>
      </c>
      <c r="D265" s="16">
        <v>50</v>
      </c>
    </row>
    <row r="266" spans="2:4" x14ac:dyDescent="0.2">
      <c r="B266" s="14">
        <v>263</v>
      </c>
      <c r="C266" s="16">
        <v>3.3561429857974221</v>
      </c>
      <c r="D266" s="16">
        <v>10</v>
      </c>
    </row>
    <row r="267" spans="2:4" x14ac:dyDescent="0.2">
      <c r="B267" s="14">
        <v>264</v>
      </c>
      <c r="C267" s="16">
        <v>3.8870560802731697</v>
      </c>
      <c r="D267" s="16">
        <v>20</v>
      </c>
    </row>
    <row r="268" spans="2:4" x14ac:dyDescent="0.2">
      <c r="B268" s="14">
        <v>265</v>
      </c>
      <c r="C268" s="16">
        <v>1.326395544869003</v>
      </c>
      <c r="D268" s="16">
        <v>0</v>
      </c>
    </row>
    <row r="269" spans="2:4" x14ac:dyDescent="0.2">
      <c r="B269" s="14">
        <v>266</v>
      </c>
      <c r="C269" s="16">
        <v>2.0375288783627559</v>
      </c>
      <c r="D269" s="16">
        <v>0</v>
      </c>
    </row>
    <row r="270" spans="2:4" x14ac:dyDescent="0.2">
      <c r="B270" s="14">
        <v>267</v>
      </c>
      <c r="C270" s="16">
        <v>3.257805268668243</v>
      </c>
      <c r="D270" s="16">
        <v>10</v>
      </c>
    </row>
    <row r="271" spans="2:4" x14ac:dyDescent="0.2">
      <c r="B271" s="14">
        <v>268</v>
      </c>
      <c r="C271" s="16">
        <v>4.2881933369885061</v>
      </c>
      <c r="D271" s="16">
        <v>50</v>
      </c>
    </row>
    <row r="272" spans="2:4" x14ac:dyDescent="0.2">
      <c r="B272" s="14">
        <v>269</v>
      </c>
      <c r="C272" s="16">
        <v>3.5675210810749363</v>
      </c>
      <c r="D272" s="16">
        <v>10</v>
      </c>
    </row>
    <row r="273" spans="2:4" x14ac:dyDescent="0.2">
      <c r="B273" s="14">
        <v>270</v>
      </c>
      <c r="C273" s="16">
        <v>1.5708154745778824</v>
      </c>
      <c r="D273" s="16">
        <v>0</v>
      </c>
    </row>
    <row r="274" spans="2:4" x14ac:dyDescent="0.2">
      <c r="B274" s="14">
        <v>271</v>
      </c>
      <c r="C274" s="16">
        <v>3.1176064167877051</v>
      </c>
      <c r="D274" s="16">
        <v>5</v>
      </c>
    </row>
    <row r="275" spans="2:4" x14ac:dyDescent="0.2">
      <c r="B275" s="14">
        <v>272</v>
      </c>
      <c r="C275" s="16">
        <v>1.5813743009265049</v>
      </c>
      <c r="D275" s="16">
        <v>0</v>
      </c>
    </row>
    <row r="276" spans="2:4" x14ac:dyDescent="0.2">
      <c r="B276" s="14">
        <v>273</v>
      </c>
      <c r="C276" s="16">
        <v>2.5827425854454438</v>
      </c>
      <c r="D276" s="16">
        <v>1</v>
      </c>
    </row>
    <row r="277" spans="2:4" x14ac:dyDescent="0.2">
      <c r="B277" s="14">
        <v>274</v>
      </c>
      <c r="C277" s="16">
        <v>3.2687205472312288</v>
      </c>
      <c r="D277" s="16">
        <v>10</v>
      </c>
    </row>
    <row r="278" spans="2:4" x14ac:dyDescent="0.2">
      <c r="B278" s="14">
        <v>275</v>
      </c>
      <c r="C278" s="16">
        <v>3.1943357449585279</v>
      </c>
      <c r="D278" s="16">
        <v>10</v>
      </c>
    </row>
    <row r="279" spans="2:4" x14ac:dyDescent="0.2">
      <c r="B279" s="14">
        <v>276</v>
      </c>
      <c r="C279" s="16">
        <v>2.1840157185627853</v>
      </c>
      <c r="D279" s="16">
        <v>0</v>
      </c>
    </row>
    <row r="280" spans="2:4" x14ac:dyDescent="0.2">
      <c r="B280" s="14">
        <v>277</v>
      </c>
      <c r="C280" s="16">
        <v>1.9027318943720988</v>
      </c>
      <c r="D280" s="16">
        <v>0</v>
      </c>
    </row>
    <row r="281" spans="2:4" x14ac:dyDescent="0.2">
      <c r="B281" s="14">
        <v>278</v>
      </c>
      <c r="C281" s="16">
        <v>2.8635083933569367</v>
      </c>
      <c r="D281" s="16">
        <v>5</v>
      </c>
    </row>
    <row r="282" spans="2:4" x14ac:dyDescent="0.2">
      <c r="B282" s="14">
        <v>279</v>
      </c>
      <c r="C282" s="16">
        <v>5.2070337683438108</v>
      </c>
      <c r="D282" s="16">
        <v>75</v>
      </c>
    </row>
    <row r="283" spans="2:4" x14ac:dyDescent="0.2">
      <c r="B283" s="14">
        <v>280</v>
      </c>
      <c r="C283" s="16">
        <v>2.3636458838732604</v>
      </c>
      <c r="D283" s="16">
        <v>0</v>
      </c>
    </row>
    <row r="284" spans="2:4" x14ac:dyDescent="0.2">
      <c r="B284" s="14">
        <v>281</v>
      </c>
      <c r="C284" s="16">
        <v>2.9001066271622769</v>
      </c>
      <c r="D284" s="16">
        <v>5</v>
      </c>
    </row>
    <row r="285" spans="2:4" x14ac:dyDescent="0.2">
      <c r="B285" s="14">
        <v>282</v>
      </c>
      <c r="C285" s="16">
        <v>1.8363612360893753</v>
      </c>
      <c r="D285" s="16">
        <v>0</v>
      </c>
    </row>
    <row r="286" spans="2:4" x14ac:dyDescent="0.2">
      <c r="B286" s="14">
        <v>283</v>
      </c>
      <c r="C286" s="16">
        <v>0.15859727239505528</v>
      </c>
      <c r="D286" s="16">
        <v>0</v>
      </c>
    </row>
    <row r="287" spans="2:4" x14ac:dyDescent="0.2">
      <c r="B287" s="14">
        <v>284</v>
      </c>
      <c r="C287" s="16">
        <v>2.1685947668227321</v>
      </c>
      <c r="D287" s="16">
        <v>0</v>
      </c>
    </row>
    <row r="288" spans="2:4" x14ac:dyDescent="0.2">
      <c r="B288" s="14">
        <v>285</v>
      </c>
      <c r="C288" s="16">
        <v>0.51180666301149391</v>
      </c>
      <c r="D288" s="16">
        <v>0</v>
      </c>
    </row>
    <row r="289" spans="2:4" x14ac:dyDescent="0.2">
      <c r="B289" s="14">
        <v>286</v>
      </c>
      <c r="C289" s="16">
        <v>2.7785796987452978</v>
      </c>
      <c r="D289" s="16">
        <v>5</v>
      </c>
    </row>
    <row r="290" spans="2:4" x14ac:dyDescent="0.2">
      <c r="B290" s="14">
        <v>287</v>
      </c>
      <c r="C290" s="16">
        <v>2.1557019582551917</v>
      </c>
      <c r="D290" s="16">
        <v>0</v>
      </c>
    </row>
    <row r="291" spans="2:4" x14ac:dyDescent="0.2">
      <c r="B291" s="14">
        <v>288</v>
      </c>
      <c r="C291" s="16">
        <v>1.9669796694122812</v>
      </c>
      <c r="D291" s="16">
        <v>0</v>
      </c>
    </row>
    <row r="292" spans="2:4" x14ac:dyDescent="0.2">
      <c r="B292" s="14">
        <v>289</v>
      </c>
      <c r="C292" s="16">
        <v>2.9783912501349739</v>
      </c>
      <c r="D292" s="16">
        <v>5</v>
      </c>
    </row>
    <row r="293" spans="2:4" x14ac:dyDescent="0.2">
      <c r="B293" s="14">
        <v>290</v>
      </c>
      <c r="C293" s="16">
        <v>3.7315746488528454</v>
      </c>
      <c r="D293" s="16">
        <v>20</v>
      </c>
    </row>
    <row r="294" spans="2:4" x14ac:dyDescent="0.2">
      <c r="B294" s="14">
        <v>291</v>
      </c>
      <c r="C294" s="16">
        <v>2.5674703186232639</v>
      </c>
      <c r="D294" s="16">
        <v>1</v>
      </c>
    </row>
    <row r="295" spans="2:4" x14ac:dyDescent="0.2">
      <c r="B295" s="14">
        <v>292</v>
      </c>
      <c r="C295" s="16">
        <v>2.9992592761370269</v>
      </c>
      <c r="D295" s="16">
        <v>5</v>
      </c>
    </row>
    <row r="296" spans="2:4" x14ac:dyDescent="0.2">
      <c r="B296" s="14">
        <v>293</v>
      </c>
      <c r="C296" s="16">
        <v>1.3657086939653895</v>
      </c>
      <c r="D296" s="16">
        <v>0</v>
      </c>
    </row>
    <row r="297" spans="2:4" x14ac:dyDescent="0.2">
      <c r="B297" s="14">
        <v>294</v>
      </c>
      <c r="C297" s="16">
        <v>3.6563199269054056</v>
      </c>
      <c r="D297" s="16">
        <v>20</v>
      </c>
    </row>
    <row r="298" spans="2:4" x14ac:dyDescent="0.2">
      <c r="B298" s="14">
        <v>295</v>
      </c>
      <c r="C298" s="16">
        <v>1.9970703792801525</v>
      </c>
      <c r="D298" s="16">
        <v>0</v>
      </c>
    </row>
    <row r="299" spans="2:4" x14ac:dyDescent="0.2">
      <c r="B299" s="14">
        <v>296</v>
      </c>
      <c r="C299" s="16">
        <v>2.3661540573783486</v>
      </c>
      <c r="D299" s="16">
        <v>0</v>
      </c>
    </row>
    <row r="300" spans="2:4" x14ac:dyDescent="0.2">
      <c r="B300" s="14">
        <v>297</v>
      </c>
      <c r="C300" s="16">
        <v>3.6453585022751218</v>
      </c>
      <c r="D300" s="16">
        <v>10</v>
      </c>
    </row>
    <row r="301" spans="2:4" x14ac:dyDescent="0.2">
      <c r="B301" s="14">
        <v>298</v>
      </c>
      <c r="C301" s="16">
        <v>1.7643429863024171</v>
      </c>
      <c r="D301" s="16">
        <v>0</v>
      </c>
    </row>
    <row r="302" spans="2:4" x14ac:dyDescent="0.2">
      <c r="B302" s="14">
        <v>299</v>
      </c>
      <c r="C302" s="16">
        <v>1.2664896565061581</v>
      </c>
      <c r="D302" s="16">
        <v>0</v>
      </c>
    </row>
    <row r="303" spans="2:4" x14ac:dyDescent="0.2">
      <c r="B303" s="14">
        <v>300</v>
      </c>
      <c r="C303" s="16">
        <v>1.9642250220073054</v>
      </c>
      <c r="D303" s="16">
        <v>0</v>
      </c>
    </row>
    <row r="304" spans="2:4" x14ac:dyDescent="0.2">
      <c r="B304" s="14">
        <v>301</v>
      </c>
      <c r="C304" s="16">
        <v>2.3159290230888403</v>
      </c>
      <c r="D304" s="16">
        <v>0</v>
      </c>
    </row>
    <row r="305" spans="2:4" x14ac:dyDescent="0.2">
      <c r="B305" s="14">
        <v>302</v>
      </c>
      <c r="C305" s="16">
        <v>3.3443320360069184</v>
      </c>
      <c r="D305" s="16">
        <v>10</v>
      </c>
    </row>
    <row r="306" spans="2:4" x14ac:dyDescent="0.2">
      <c r="B306" s="14">
        <v>303</v>
      </c>
      <c r="C306" s="16">
        <v>1.8827762862616362</v>
      </c>
      <c r="D306" s="16">
        <v>0</v>
      </c>
    </row>
    <row r="307" spans="2:4" x14ac:dyDescent="0.2">
      <c r="B307" s="14">
        <v>304</v>
      </c>
      <c r="C307" s="16">
        <v>3.3210965908035632</v>
      </c>
      <c r="D307" s="16">
        <v>10</v>
      </c>
    </row>
    <row r="308" spans="2:4" x14ac:dyDescent="0.2">
      <c r="B308" s="14">
        <v>305</v>
      </c>
      <c r="C308" s="16">
        <v>2.8275208528459399</v>
      </c>
      <c r="D308" s="16">
        <v>5</v>
      </c>
    </row>
    <row r="309" spans="2:4" x14ac:dyDescent="0.2">
      <c r="B309" s="14">
        <v>306</v>
      </c>
      <c r="C309" s="16">
        <v>2.8859536906244903</v>
      </c>
      <c r="D309" s="16">
        <v>5</v>
      </c>
    </row>
    <row r="310" spans="2:4" x14ac:dyDescent="0.2">
      <c r="B310" s="14">
        <v>307</v>
      </c>
      <c r="C310" s="16">
        <v>3.7076265709827965</v>
      </c>
      <c r="D310" s="16">
        <v>20</v>
      </c>
    </row>
    <row r="311" spans="2:4" x14ac:dyDescent="0.2">
      <c r="B311" s="14">
        <v>308</v>
      </c>
      <c r="C311" s="16">
        <v>2.4815557379307185</v>
      </c>
      <c r="D311" s="16">
        <v>0</v>
      </c>
    </row>
    <row r="312" spans="2:4" x14ac:dyDescent="0.2">
      <c r="B312" s="14">
        <v>309</v>
      </c>
      <c r="C312" s="16">
        <v>4.6115178091866813</v>
      </c>
      <c r="D312" s="16">
        <v>50</v>
      </c>
    </row>
    <row r="313" spans="2:4" x14ac:dyDescent="0.2">
      <c r="B313" s="14">
        <v>310</v>
      </c>
      <c r="C313" s="16">
        <v>2.6339806510387644</v>
      </c>
      <c r="D313" s="16">
        <v>1</v>
      </c>
    </row>
    <row r="314" spans="2:4" x14ac:dyDescent="0.2">
      <c r="B314" s="14">
        <v>311</v>
      </c>
      <c r="C314" s="16">
        <v>2.4740130516888601</v>
      </c>
      <c r="D314" s="16">
        <v>0</v>
      </c>
    </row>
    <row r="315" spans="2:4" x14ac:dyDescent="0.2">
      <c r="B315" s="14">
        <v>312</v>
      </c>
      <c r="C315" s="16">
        <v>0</v>
      </c>
      <c r="D315" s="16">
        <v>0</v>
      </c>
    </row>
    <row r="316" spans="2:4" x14ac:dyDescent="0.2">
      <c r="B316" s="14">
        <v>313</v>
      </c>
      <c r="C316" s="16">
        <v>2.0106266726701976</v>
      </c>
      <c r="D316" s="16">
        <v>0</v>
      </c>
    </row>
    <row r="317" spans="2:4" x14ac:dyDescent="0.2">
      <c r="B317" s="14">
        <v>314</v>
      </c>
      <c r="C317" s="16">
        <v>2.1608638355908498</v>
      </c>
      <c r="D317" s="16">
        <v>0</v>
      </c>
    </row>
    <row r="318" spans="2:4" x14ac:dyDescent="0.2">
      <c r="B318" s="14">
        <v>315</v>
      </c>
      <c r="C318" s="16">
        <v>1.4903365018839752</v>
      </c>
      <c r="D318" s="16">
        <v>0</v>
      </c>
    </row>
    <row r="319" spans="2:4" x14ac:dyDescent="0.2">
      <c r="B319" s="14">
        <v>316</v>
      </c>
      <c r="C319" s="16">
        <v>1.2853489850673405</v>
      </c>
      <c r="D319" s="16">
        <v>0</v>
      </c>
    </row>
    <row r="320" spans="2:4" x14ac:dyDescent="0.2">
      <c r="B320" s="14">
        <v>317</v>
      </c>
      <c r="C320" s="16">
        <v>2.1219839003080341</v>
      </c>
      <c r="D320" s="16">
        <v>0</v>
      </c>
    </row>
    <row r="321" spans="2:4" x14ac:dyDescent="0.2">
      <c r="B321" s="14">
        <v>318</v>
      </c>
      <c r="C321" s="16">
        <v>0.86587945564745405</v>
      </c>
      <c r="D321" s="16">
        <v>0</v>
      </c>
    </row>
    <row r="322" spans="2:4" x14ac:dyDescent="0.2">
      <c r="B322" s="14">
        <v>319</v>
      </c>
      <c r="C322" s="16">
        <v>1.8007407238629729</v>
      </c>
      <c r="D322" s="16">
        <v>0</v>
      </c>
    </row>
    <row r="323" spans="2:4" x14ac:dyDescent="0.2">
      <c r="B323" s="14">
        <v>320</v>
      </c>
      <c r="C323" s="16">
        <v>1.9336989118734893</v>
      </c>
      <c r="D323" s="16">
        <v>0</v>
      </c>
    </row>
    <row r="324" spans="2:4" x14ac:dyDescent="0.2">
      <c r="B324" s="14">
        <v>321</v>
      </c>
      <c r="C324" s="16">
        <v>3.1046951021736429</v>
      </c>
      <c r="D324" s="16">
        <v>5</v>
      </c>
    </row>
    <row r="325" spans="2:4" x14ac:dyDescent="0.2">
      <c r="B325" s="14">
        <v>322</v>
      </c>
      <c r="C325" s="16">
        <v>2.3536107442946097</v>
      </c>
      <c r="D325" s="16">
        <v>0</v>
      </c>
    </row>
    <row r="326" spans="2:4" x14ac:dyDescent="0.2">
      <c r="B326" s="14">
        <v>323</v>
      </c>
      <c r="C326" s="16">
        <v>3.455930430835898</v>
      </c>
      <c r="D326" s="16">
        <v>10</v>
      </c>
    </row>
    <row r="327" spans="2:4" x14ac:dyDescent="0.2">
      <c r="B327" s="14">
        <v>324</v>
      </c>
      <c r="C327" s="16">
        <v>2.3786920473712545</v>
      </c>
      <c r="D327" s="16">
        <v>0</v>
      </c>
    </row>
    <row r="328" spans="2:4" x14ac:dyDescent="0.2">
      <c r="B328" s="14">
        <v>325</v>
      </c>
      <c r="C328" s="16">
        <v>2.6262589804398306</v>
      </c>
      <c r="D328" s="16">
        <v>1</v>
      </c>
    </row>
    <row r="329" spans="2:4" x14ac:dyDescent="0.2">
      <c r="B329" s="14">
        <v>326</v>
      </c>
      <c r="C329" s="16">
        <v>1.2423331082771705</v>
      </c>
      <c r="D329" s="16">
        <v>0</v>
      </c>
    </row>
    <row r="330" spans="2:4" x14ac:dyDescent="0.2">
      <c r="B330" s="14">
        <v>327</v>
      </c>
      <c r="C330" s="16">
        <v>1.9196801832851889</v>
      </c>
      <c r="D330" s="16">
        <v>0</v>
      </c>
    </row>
    <row r="331" spans="2:4" x14ac:dyDescent="0.2">
      <c r="B331" s="14">
        <v>328</v>
      </c>
      <c r="C331" s="16">
        <v>3.2186256990734949</v>
      </c>
      <c r="D331" s="16">
        <v>10</v>
      </c>
    </row>
    <row r="332" spans="2:4" x14ac:dyDescent="0.2">
      <c r="B332" s="14">
        <v>329</v>
      </c>
      <c r="C332" s="16">
        <v>5.690526731491925</v>
      </c>
      <c r="D332" s="16">
        <v>75</v>
      </c>
    </row>
    <row r="333" spans="2:4" x14ac:dyDescent="0.2">
      <c r="B333" s="14">
        <v>330</v>
      </c>
      <c r="C333" s="16">
        <v>2.4589398719660687</v>
      </c>
      <c r="D333" s="16">
        <v>0</v>
      </c>
    </row>
    <row r="334" spans="2:4" x14ac:dyDescent="0.2">
      <c r="B334" s="14">
        <v>331</v>
      </c>
      <c r="C334" s="16">
        <v>2.7464560610658366</v>
      </c>
      <c r="D334" s="16">
        <v>1</v>
      </c>
    </row>
    <row r="335" spans="2:4" x14ac:dyDescent="0.2">
      <c r="B335" s="14">
        <v>332</v>
      </c>
      <c r="C335" s="16">
        <v>1.294631621860113</v>
      </c>
      <c r="D335" s="16">
        <v>0</v>
      </c>
    </row>
    <row r="336" spans="2:4" x14ac:dyDescent="0.2">
      <c r="B336" s="14">
        <v>333</v>
      </c>
      <c r="C336" s="16">
        <v>1.1381423130374266</v>
      </c>
      <c r="D336" s="16">
        <v>0</v>
      </c>
    </row>
    <row r="337" spans="2:4" x14ac:dyDescent="0.2">
      <c r="B337" s="14">
        <v>334</v>
      </c>
      <c r="C337" s="16">
        <v>3.0234330273049377</v>
      </c>
      <c r="D337" s="16">
        <v>5</v>
      </c>
    </row>
    <row r="338" spans="2:4" x14ac:dyDescent="0.2">
      <c r="B338" s="14">
        <v>335</v>
      </c>
      <c r="C338" s="16">
        <v>4.2734954533694918</v>
      </c>
      <c r="D338" s="16">
        <v>50</v>
      </c>
    </row>
    <row r="339" spans="2:4" x14ac:dyDescent="0.2">
      <c r="B339" s="14">
        <v>336</v>
      </c>
      <c r="C339" s="16">
        <v>3.4428883626746383</v>
      </c>
      <c r="D339" s="16">
        <v>10</v>
      </c>
    </row>
    <row r="340" spans="2:4" x14ac:dyDescent="0.2">
      <c r="B340" s="14">
        <v>337</v>
      </c>
      <c r="C340" s="16">
        <v>2.8579338037636521</v>
      </c>
      <c r="D340" s="16">
        <v>5</v>
      </c>
    </row>
    <row r="341" spans="2:4" x14ac:dyDescent="0.2">
      <c r="B341" s="14">
        <v>338</v>
      </c>
      <c r="C341" s="16">
        <v>1.3174315104880365</v>
      </c>
      <c r="D341" s="16">
        <v>0</v>
      </c>
    </row>
    <row r="342" spans="2:4" x14ac:dyDescent="0.2">
      <c r="B342" s="14">
        <v>339</v>
      </c>
      <c r="C342" s="16">
        <v>1.5672752807225567</v>
      </c>
      <c r="D342" s="16">
        <v>0</v>
      </c>
    </row>
    <row r="343" spans="2:4" x14ac:dyDescent="0.2">
      <c r="B343" s="14">
        <v>340</v>
      </c>
      <c r="C343" s="16">
        <v>2.5700128893322192</v>
      </c>
      <c r="D343" s="16">
        <v>1</v>
      </c>
    </row>
    <row r="344" spans="2:4" x14ac:dyDescent="0.2">
      <c r="B344" s="14">
        <v>341</v>
      </c>
      <c r="C344" s="16">
        <v>2.5092552996461901</v>
      </c>
      <c r="D344" s="16">
        <v>1</v>
      </c>
    </row>
    <row r="345" spans="2:4" x14ac:dyDescent="0.2">
      <c r="B345" s="14">
        <v>342</v>
      </c>
      <c r="C345" s="16">
        <v>2.5345091198845329</v>
      </c>
      <c r="D345" s="16">
        <v>1</v>
      </c>
    </row>
    <row r="346" spans="2:4" x14ac:dyDescent="0.2">
      <c r="B346" s="14">
        <v>343</v>
      </c>
      <c r="C346" s="16">
        <v>3.6291915402298942</v>
      </c>
      <c r="D346" s="16">
        <v>10</v>
      </c>
    </row>
    <row r="347" spans="2:4" x14ac:dyDescent="0.2">
      <c r="B347" s="14">
        <v>344</v>
      </c>
      <c r="C347" s="16">
        <v>3.4385802392391045</v>
      </c>
      <c r="D347" s="16">
        <v>10</v>
      </c>
    </row>
    <row r="348" spans="2:4" x14ac:dyDescent="0.2">
      <c r="B348" s="14">
        <v>345</v>
      </c>
      <c r="C348" s="16">
        <v>1.5165626164057548</v>
      </c>
      <c r="D348" s="16">
        <v>0</v>
      </c>
    </row>
    <row r="349" spans="2:4" x14ac:dyDescent="0.2">
      <c r="B349" s="14">
        <v>346</v>
      </c>
      <c r="C349" s="16">
        <v>0.6195356583079743</v>
      </c>
      <c r="D349" s="16">
        <v>0</v>
      </c>
    </row>
    <row r="350" spans="2:4" x14ac:dyDescent="0.2">
      <c r="B350" s="14">
        <v>347</v>
      </c>
      <c r="C350" s="16">
        <v>1.5743453066632407</v>
      </c>
      <c r="D350" s="16">
        <v>0</v>
      </c>
    </row>
    <row r="351" spans="2:4" x14ac:dyDescent="0.2">
      <c r="B351" s="14">
        <v>348</v>
      </c>
      <c r="C351" s="16">
        <v>2.3912266884916717</v>
      </c>
      <c r="D351" s="16">
        <v>0</v>
      </c>
    </row>
    <row r="352" spans="2:4" x14ac:dyDescent="0.2">
      <c r="B352" s="14">
        <v>349</v>
      </c>
      <c r="C352" s="16">
        <v>0.39534553823490404</v>
      </c>
      <c r="D352" s="16">
        <v>0</v>
      </c>
    </row>
    <row r="353" spans="2:4" x14ac:dyDescent="0.2">
      <c r="B353" s="14">
        <v>350</v>
      </c>
      <c r="C353" s="16">
        <v>1.8480753805606622</v>
      </c>
      <c r="D353" s="16">
        <v>0</v>
      </c>
    </row>
    <row r="354" spans="2:4" x14ac:dyDescent="0.2">
      <c r="B354" s="14">
        <v>351</v>
      </c>
      <c r="C354" s="16">
        <v>1.6823935832122947</v>
      </c>
      <c r="D354" s="16">
        <v>0</v>
      </c>
    </row>
    <row r="355" spans="2:4" x14ac:dyDescent="0.2">
      <c r="B355" s="14">
        <v>352</v>
      </c>
      <c r="C355" s="16">
        <v>4.5320832908065007</v>
      </c>
      <c r="D355" s="16">
        <v>50</v>
      </c>
    </row>
    <row r="356" spans="2:4" x14ac:dyDescent="0.2">
      <c r="B356" s="14">
        <v>353</v>
      </c>
      <c r="C356" s="16">
        <v>3.2650706731430312</v>
      </c>
      <c r="D356" s="16">
        <v>10</v>
      </c>
    </row>
    <row r="357" spans="2:4" x14ac:dyDescent="0.2">
      <c r="B357" s="14">
        <v>354</v>
      </c>
      <c r="C357" s="16">
        <v>2.4112800664436929</v>
      </c>
      <c r="D357" s="16">
        <v>0</v>
      </c>
    </row>
    <row r="358" spans="2:4" x14ac:dyDescent="0.2">
      <c r="B358" s="14">
        <v>355</v>
      </c>
      <c r="C358" s="16">
        <v>2.4614510463899024</v>
      </c>
      <c r="D358" s="16">
        <v>0</v>
      </c>
    </row>
    <row r="359" spans="2:4" x14ac:dyDescent="0.2">
      <c r="B359" s="14">
        <v>356</v>
      </c>
      <c r="C359" s="16">
        <v>2.0905772934704161</v>
      </c>
      <c r="D359" s="16">
        <v>0</v>
      </c>
    </row>
    <row r="360" spans="2:4" x14ac:dyDescent="0.2">
      <c r="B360" s="14">
        <v>357</v>
      </c>
      <c r="C360" s="16">
        <v>2.1375830419098074</v>
      </c>
      <c r="D360" s="16">
        <v>0</v>
      </c>
    </row>
    <row r="361" spans="2:4" x14ac:dyDescent="0.2">
      <c r="B361" s="14">
        <v>358</v>
      </c>
      <c r="C361" s="16">
        <v>1.4750655394682735</v>
      </c>
      <c r="D361" s="16">
        <v>0</v>
      </c>
    </row>
    <row r="362" spans="2:4" x14ac:dyDescent="0.2">
      <c r="B362" s="14">
        <v>359</v>
      </c>
      <c r="C362" s="16">
        <v>2.4062666117017502</v>
      </c>
      <c r="D362" s="16">
        <v>0</v>
      </c>
    </row>
    <row r="363" spans="2:4" x14ac:dyDescent="0.2">
      <c r="B363" s="14">
        <v>360</v>
      </c>
      <c r="C363" s="16">
        <v>2.8831348367966516</v>
      </c>
      <c r="D363" s="16">
        <v>5</v>
      </c>
    </row>
    <row r="364" spans="2:4" x14ac:dyDescent="0.2">
      <c r="B364" s="14">
        <v>361</v>
      </c>
      <c r="C364" s="16">
        <v>3.1604259779261414</v>
      </c>
      <c r="D364" s="16">
        <v>10</v>
      </c>
    </row>
    <row r="365" spans="2:4" x14ac:dyDescent="0.2">
      <c r="B365" s="14">
        <v>362</v>
      </c>
      <c r="C365" s="16">
        <v>3.1437958354830782</v>
      </c>
      <c r="D365" s="16">
        <v>5</v>
      </c>
    </row>
    <row r="366" spans="2:4" x14ac:dyDescent="0.2">
      <c r="B366" s="14">
        <v>363</v>
      </c>
      <c r="C366" s="16">
        <v>0.9279226828406324</v>
      </c>
      <c r="D366" s="16">
        <v>0</v>
      </c>
    </row>
    <row r="367" spans="2:4" x14ac:dyDescent="0.2">
      <c r="B367" s="14">
        <v>364</v>
      </c>
      <c r="C367" s="16">
        <v>2.9316044241037056</v>
      </c>
      <c r="D367" s="16">
        <v>5</v>
      </c>
    </row>
    <row r="368" spans="2:4" x14ac:dyDescent="0.2">
      <c r="B368" s="14">
        <v>365</v>
      </c>
      <c r="C368" s="16">
        <v>1.4319111541214609</v>
      </c>
      <c r="D368" s="16">
        <v>0</v>
      </c>
    </row>
    <row r="369" spans="2:4" x14ac:dyDescent="0.2">
      <c r="B369" s="14">
        <v>366</v>
      </c>
      <c r="C369" s="16">
        <v>2.8663010881265105</v>
      </c>
      <c r="D369" s="16">
        <v>5</v>
      </c>
    </row>
    <row r="370" spans="2:4" x14ac:dyDescent="0.2">
      <c r="B370" s="14">
        <v>367</v>
      </c>
      <c r="C370" s="16">
        <v>1.3527840704767651</v>
      </c>
      <c r="D370" s="16">
        <v>0</v>
      </c>
    </row>
    <row r="371" spans="2:4" x14ac:dyDescent="0.2">
      <c r="B371" s="14">
        <v>368</v>
      </c>
      <c r="C371" s="16">
        <v>2.9932707061716579</v>
      </c>
      <c r="D371" s="16">
        <v>5</v>
      </c>
    </row>
    <row r="372" spans="2:4" x14ac:dyDescent="0.2">
      <c r="B372" s="14">
        <v>369</v>
      </c>
      <c r="C372" s="16">
        <v>2.0133292863542835</v>
      </c>
      <c r="D372" s="16">
        <v>0</v>
      </c>
    </row>
    <row r="373" spans="2:4" x14ac:dyDescent="0.2">
      <c r="B373" s="14">
        <v>370</v>
      </c>
      <c r="C373" s="16">
        <v>3.5053683781398868</v>
      </c>
      <c r="D373" s="16">
        <v>10</v>
      </c>
    </row>
    <row r="374" spans="2:4" x14ac:dyDescent="0.2">
      <c r="B374" s="14">
        <v>371</v>
      </c>
      <c r="C374" s="16">
        <v>1.6888640590986224</v>
      </c>
      <c r="D374" s="16">
        <v>0</v>
      </c>
    </row>
    <row r="375" spans="2:4" x14ac:dyDescent="0.2">
      <c r="B375" s="14">
        <v>372</v>
      </c>
      <c r="C375" s="16">
        <v>2.2756018019309452</v>
      </c>
      <c r="D375" s="16">
        <v>0</v>
      </c>
    </row>
    <row r="376" spans="2:4" x14ac:dyDescent="0.2">
      <c r="B376" s="14">
        <v>373</v>
      </c>
      <c r="C376" s="16">
        <v>3.4603178967076076</v>
      </c>
      <c r="D376" s="16">
        <v>10</v>
      </c>
    </row>
    <row r="377" spans="2:4" x14ac:dyDescent="0.2">
      <c r="B377" s="14">
        <v>374</v>
      </c>
      <c r="C377" s="16">
        <v>1.3742299786444507</v>
      </c>
      <c r="D377" s="16">
        <v>0</v>
      </c>
    </row>
    <row r="378" spans="2:4" x14ac:dyDescent="0.2">
      <c r="B378" s="14">
        <v>375</v>
      </c>
      <c r="C378" s="16">
        <v>3.3096634981160244</v>
      </c>
      <c r="D378" s="16">
        <v>10</v>
      </c>
    </row>
    <row r="379" spans="2:4" x14ac:dyDescent="0.2">
      <c r="B379" s="14">
        <v>376</v>
      </c>
      <c r="C379" s="16">
        <v>2.822034274927963</v>
      </c>
      <c r="D379" s="16">
        <v>5</v>
      </c>
    </row>
    <row r="380" spans="2:4" x14ac:dyDescent="0.2">
      <c r="B380" s="14">
        <v>377</v>
      </c>
      <c r="C380" s="16">
        <v>4.7867077344922517</v>
      </c>
      <c r="D380" s="16">
        <v>50</v>
      </c>
    </row>
    <row r="381" spans="2:4" x14ac:dyDescent="0.2">
      <c r="B381" s="14">
        <v>378</v>
      </c>
      <c r="C381" s="16">
        <v>2.4840709769111595</v>
      </c>
      <c r="D381" s="16">
        <v>0</v>
      </c>
    </row>
    <row r="382" spans="2:4" x14ac:dyDescent="0.2">
      <c r="B382" s="14">
        <v>379</v>
      </c>
      <c r="C382" s="16">
        <v>3.1079118506185641</v>
      </c>
      <c r="D382" s="16">
        <v>5</v>
      </c>
    </row>
    <row r="383" spans="2:4" x14ac:dyDescent="0.2">
      <c r="B383" s="14">
        <v>380</v>
      </c>
      <c r="C383" s="16">
        <v>2.6884530035645211</v>
      </c>
      <c r="D383" s="16">
        <v>1</v>
      </c>
    </row>
    <row r="384" spans="2:4" x14ac:dyDescent="0.2">
      <c r="B384" s="14">
        <v>381</v>
      </c>
      <c r="C384" s="16">
        <v>3.1705056581066224</v>
      </c>
      <c r="D384" s="16">
        <v>10</v>
      </c>
    </row>
    <row r="385" spans="2:4" x14ac:dyDescent="0.2">
      <c r="B385" s="14">
        <v>382</v>
      </c>
      <c r="C385" s="16">
        <v>2.6442980417448085</v>
      </c>
      <c r="D385" s="16">
        <v>1</v>
      </c>
    </row>
    <row r="386" spans="2:4" x14ac:dyDescent="0.2">
      <c r="B386" s="14">
        <v>383</v>
      </c>
      <c r="C386" s="16">
        <v>1.4941211876907146</v>
      </c>
      <c r="D386" s="16">
        <v>0</v>
      </c>
    </row>
    <row r="387" spans="2:4" x14ac:dyDescent="0.2">
      <c r="B387" s="14">
        <v>384</v>
      </c>
      <c r="C387" s="16">
        <v>1.598772580052308</v>
      </c>
      <c r="D387" s="16">
        <v>0</v>
      </c>
    </row>
    <row r="388" spans="2:4" x14ac:dyDescent="0.2">
      <c r="B388" s="14">
        <v>385</v>
      </c>
      <c r="C388" s="16">
        <v>2.2604303225948628</v>
      </c>
      <c r="D388" s="16">
        <v>0</v>
      </c>
    </row>
    <row r="389" spans="2:4" x14ac:dyDescent="0.2">
      <c r="B389" s="14">
        <v>386</v>
      </c>
      <c r="C389" s="16">
        <v>2.3761847803905902</v>
      </c>
      <c r="D389" s="16">
        <v>0</v>
      </c>
    </row>
    <row r="390" spans="2:4" x14ac:dyDescent="0.2">
      <c r="B390" s="14">
        <v>387</v>
      </c>
      <c r="C390" s="16">
        <v>1.1970611889470002</v>
      </c>
      <c r="D390" s="16">
        <v>0</v>
      </c>
    </row>
    <row r="391" spans="2:4" x14ac:dyDescent="0.2">
      <c r="B391" s="14">
        <v>388</v>
      </c>
      <c r="C391" s="16">
        <v>0</v>
      </c>
      <c r="D391" s="16">
        <v>0</v>
      </c>
    </row>
    <row r="392" spans="2:4" x14ac:dyDescent="0.2">
      <c r="B392" s="14">
        <v>389</v>
      </c>
      <c r="C392" s="16">
        <v>1.6985143709295101</v>
      </c>
      <c r="D392" s="16">
        <v>0</v>
      </c>
    </row>
    <row r="393" spans="2:4" x14ac:dyDescent="0.2">
      <c r="B393" s="14">
        <v>390</v>
      </c>
      <c r="C393" s="16">
        <v>3.3965149641613555</v>
      </c>
      <c r="D393" s="16">
        <v>10</v>
      </c>
    </row>
    <row r="394" spans="2:4" x14ac:dyDescent="0.2">
      <c r="B394" s="14">
        <v>391</v>
      </c>
      <c r="C394" s="16">
        <v>2.7571226350060436</v>
      </c>
      <c r="D394" s="16">
        <v>5</v>
      </c>
    </row>
    <row r="395" spans="2:4" x14ac:dyDescent="0.2">
      <c r="B395" s="14">
        <v>392</v>
      </c>
      <c r="C395" s="16">
        <v>2.8440589004631143</v>
      </c>
      <c r="D395" s="16">
        <v>5</v>
      </c>
    </row>
    <row r="396" spans="2:4" x14ac:dyDescent="0.2">
      <c r="B396" s="14">
        <v>393</v>
      </c>
      <c r="C396" s="16">
        <v>2.2705479952804368</v>
      </c>
      <c r="D396" s="16">
        <v>0</v>
      </c>
    </row>
    <row r="397" spans="2:4" x14ac:dyDescent="0.2">
      <c r="B397" s="14">
        <v>394</v>
      </c>
      <c r="C397" s="16">
        <v>2.2578987109552973</v>
      </c>
      <c r="D397" s="16">
        <v>0</v>
      </c>
    </row>
    <row r="398" spans="2:4" x14ac:dyDescent="0.2">
      <c r="B398" s="14">
        <v>395</v>
      </c>
      <c r="C398" s="16">
        <v>2.6314052331772677</v>
      </c>
      <c r="D398" s="16">
        <v>1</v>
      </c>
    </row>
    <row r="399" spans="2:4" x14ac:dyDescent="0.2">
      <c r="B399" s="14">
        <v>396</v>
      </c>
      <c r="C399" s="16">
        <v>1.8126966624574248</v>
      </c>
      <c r="D399" s="16">
        <v>0</v>
      </c>
    </row>
    <row r="400" spans="2:4" x14ac:dyDescent="0.2">
      <c r="B400" s="14">
        <v>397</v>
      </c>
      <c r="C400" s="16">
        <v>3.602938811052999</v>
      </c>
      <c r="D400" s="16">
        <v>10</v>
      </c>
    </row>
    <row r="401" spans="2:4" x14ac:dyDescent="0.2">
      <c r="B401" s="14">
        <v>398</v>
      </c>
      <c r="C401" s="16">
        <v>3.6508204283945629</v>
      </c>
      <c r="D401" s="16">
        <v>20</v>
      </c>
    </row>
    <row r="402" spans="2:4" x14ac:dyDescent="0.2">
      <c r="B402" s="14">
        <v>399</v>
      </c>
      <c r="C402" s="16">
        <v>2.5421012890447026</v>
      </c>
      <c r="D402" s="16">
        <v>1</v>
      </c>
    </row>
    <row r="403" spans="2:4" x14ac:dyDescent="0.2">
      <c r="B403" s="14">
        <v>400</v>
      </c>
      <c r="C403" s="16">
        <v>2.3083800496115252</v>
      </c>
      <c r="D403" s="16">
        <v>0</v>
      </c>
    </row>
    <row r="404" spans="2:4" x14ac:dyDescent="0.2">
      <c r="B404" s="14">
        <v>401</v>
      </c>
      <c r="C404" s="16">
        <v>4.1804643416920255</v>
      </c>
      <c r="D404" s="16">
        <v>30</v>
      </c>
    </row>
    <row r="405" spans="2:4" x14ac:dyDescent="0.2">
      <c r="B405" s="14">
        <v>402</v>
      </c>
      <c r="C405" s="16">
        <v>0.98476634515264005</v>
      </c>
      <c r="D405" s="16">
        <v>0</v>
      </c>
    </row>
    <row r="406" spans="2:4" x14ac:dyDescent="0.2">
      <c r="B406" s="14">
        <v>403</v>
      </c>
      <c r="C406" s="16">
        <v>2.2426893153898293</v>
      </c>
      <c r="D406" s="16">
        <v>0</v>
      </c>
    </row>
    <row r="407" spans="2:4" x14ac:dyDescent="0.2">
      <c r="B407" s="14">
        <v>404</v>
      </c>
      <c r="C407" s="16">
        <v>2.7544522273502956</v>
      </c>
      <c r="D407" s="16">
        <v>5</v>
      </c>
    </row>
    <row r="408" spans="2:4" x14ac:dyDescent="0.2">
      <c r="B408" s="14">
        <v>405</v>
      </c>
      <c r="C408" s="16">
        <v>3.201227419947692</v>
      </c>
      <c r="D408" s="16">
        <v>10</v>
      </c>
    </row>
    <row r="409" spans="2:4" x14ac:dyDescent="0.2">
      <c r="B409" s="14">
        <v>406</v>
      </c>
      <c r="C409" s="16">
        <v>0.99828376294294996</v>
      </c>
      <c r="D409" s="16">
        <v>0</v>
      </c>
    </row>
    <row r="410" spans="2:4" x14ac:dyDescent="0.2">
      <c r="B410" s="14">
        <v>407</v>
      </c>
      <c r="C410" s="16">
        <v>1.6726310986988309</v>
      </c>
      <c r="D410" s="16">
        <v>0</v>
      </c>
    </row>
    <row r="411" spans="2:4" x14ac:dyDescent="0.2">
      <c r="B411" s="14">
        <v>408</v>
      </c>
      <c r="C411" s="16">
        <v>4.1335385038417947</v>
      </c>
      <c r="D411" s="16">
        <v>30</v>
      </c>
    </row>
    <row r="412" spans="2:4" x14ac:dyDescent="0.2">
      <c r="B412" s="14">
        <v>409</v>
      </c>
      <c r="C412" s="16">
        <v>2.2477629844328235</v>
      </c>
      <c r="D412" s="16">
        <v>0</v>
      </c>
    </row>
    <row r="413" spans="2:4" x14ac:dyDescent="0.2">
      <c r="B413" s="14">
        <v>410</v>
      </c>
      <c r="C413" s="16">
        <v>2.7278831691102043</v>
      </c>
      <c r="D413" s="16">
        <v>1</v>
      </c>
    </row>
    <row r="414" spans="2:4" x14ac:dyDescent="0.2">
      <c r="B414" s="14">
        <v>411</v>
      </c>
      <c r="C414" s="16">
        <v>2.0482156550648436</v>
      </c>
      <c r="D414" s="16">
        <v>0</v>
      </c>
    </row>
    <row r="415" spans="2:4" x14ac:dyDescent="0.2">
      <c r="B415" s="14">
        <v>412</v>
      </c>
      <c r="C415" s="16">
        <v>1.5848736672988448</v>
      </c>
      <c r="D415" s="16">
        <v>0</v>
      </c>
    </row>
    <row r="416" spans="2:4" x14ac:dyDescent="0.2">
      <c r="B416" s="14">
        <v>413</v>
      </c>
      <c r="C416" s="16">
        <v>2.8192957530413958</v>
      </c>
      <c r="D416" s="16">
        <v>5</v>
      </c>
    </row>
    <row r="417" spans="2:4" x14ac:dyDescent="0.2">
      <c r="B417" s="14">
        <v>414</v>
      </c>
      <c r="C417" s="16">
        <v>1.1814104044323355</v>
      </c>
      <c r="D417" s="16">
        <v>0</v>
      </c>
    </row>
    <row r="418" spans="2:4" x14ac:dyDescent="0.2">
      <c r="B418" s="14">
        <v>415</v>
      </c>
      <c r="C418" s="16">
        <v>1.2617114175852016</v>
      </c>
      <c r="D418" s="16">
        <v>0</v>
      </c>
    </row>
    <row r="419" spans="2:4" x14ac:dyDescent="0.2">
      <c r="B419" s="14">
        <v>416</v>
      </c>
      <c r="C419" s="16">
        <v>1.7302230665440337</v>
      </c>
      <c r="D419" s="16">
        <v>0</v>
      </c>
    </row>
    <row r="420" spans="2:4" x14ac:dyDescent="0.2">
      <c r="B420" s="14">
        <v>417</v>
      </c>
      <c r="C420" s="16">
        <v>3.1208529392441333</v>
      </c>
      <c r="D420" s="16">
        <v>5</v>
      </c>
    </row>
    <row r="421" spans="2:4" x14ac:dyDescent="0.2">
      <c r="B421" s="14">
        <v>418</v>
      </c>
      <c r="C421" s="16">
        <v>2.3058625856764636</v>
      </c>
      <c r="D421" s="16">
        <v>0</v>
      </c>
    </row>
    <row r="422" spans="2:4" x14ac:dyDescent="0.2">
      <c r="B422" s="14">
        <v>419</v>
      </c>
      <c r="C422" s="16">
        <v>2.5395696774051371</v>
      </c>
      <c r="D422" s="16">
        <v>1</v>
      </c>
    </row>
    <row r="423" spans="2:4" x14ac:dyDescent="0.2">
      <c r="B423" s="14">
        <v>420</v>
      </c>
      <c r="C423" s="16">
        <v>1.5128534409811238</v>
      </c>
      <c r="D423" s="16">
        <v>0</v>
      </c>
    </row>
    <row r="424" spans="2:4" x14ac:dyDescent="0.2">
      <c r="B424" s="14">
        <v>421</v>
      </c>
      <c r="C424" s="16">
        <v>2.7758882179551772</v>
      </c>
      <c r="D424" s="16">
        <v>5</v>
      </c>
    </row>
    <row r="425" spans="2:4" x14ac:dyDescent="0.2">
      <c r="B425" s="14">
        <v>422</v>
      </c>
      <c r="C425" s="16">
        <v>2.3410601280339307</v>
      </c>
      <c r="D425" s="16">
        <v>0</v>
      </c>
    </row>
    <row r="426" spans="2:4" x14ac:dyDescent="0.2">
      <c r="B426" s="14">
        <v>423</v>
      </c>
      <c r="C426" s="16">
        <v>1.5016519064852463</v>
      </c>
      <c r="D426" s="16">
        <v>0</v>
      </c>
    </row>
    <row r="427" spans="2:4" x14ac:dyDescent="0.2">
      <c r="B427" s="14">
        <v>424</v>
      </c>
      <c r="C427" s="16">
        <v>1.8539040738666439</v>
      </c>
      <c r="D427" s="16">
        <v>0</v>
      </c>
    </row>
    <row r="428" spans="2:4" x14ac:dyDescent="0.2">
      <c r="B428" s="14">
        <v>425</v>
      </c>
      <c r="C428" s="16">
        <v>1.6056642550414719</v>
      </c>
      <c r="D428" s="16">
        <v>0</v>
      </c>
    </row>
    <row r="429" spans="2:4" x14ac:dyDescent="0.2">
      <c r="B429" s="14">
        <v>426</v>
      </c>
      <c r="C429" s="16">
        <v>2.235071169905082</v>
      </c>
      <c r="D429" s="16">
        <v>0</v>
      </c>
    </row>
    <row r="430" spans="2:4" x14ac:dyDescent="0.2">
      <c r="B430" s="14">
        <v>427</v>
      </c>
      <c r="C430" s="16">
        <v>2.5193475666922751</v>
      </c>
      <c r="D430" s="16">
        <v>1</v>
      </c>
    </row>
    <row r="431" spans="2:4" x14ac:dyDescent="0.2">
      <c r="B431" s="14">
        <v>428</v>
      </c>
      <c r="C431" s="16">
        <v>2.245226647936343</v>
      </c>
      <c r="D431" s="16">
        <v>0</v>
      </c>
    </row>
    <row r="432" spans="2:4" x14ac:dyDescent="0.2">
      <c r="B432" s="14">
        <v>429</v>
      </c>
      <c r="C432" s="16">
        <v>2.6082932522902249</v>
      </c>
      <c r="D432" s="16">
        <v>1</v>
      </c>
    </row>
    <row r="433" spans="2:4" x14ac:dyDescent="0.2">
      <c r="B433" s="14">
        <v>430</v>
      </c>
      <c r="C433" s="16">
        <v>0.83250913586656017</v>
      </c>
      <c r="D433" s="16">
        <v>0</v>
      </c>
    </row>
    <row r="434" spans="2:4" x14ac:dyDescent="0.2">
      <c r="B434" s="14">
        <v>431</v>
      </c>
      <c r="C434" s="16">
        <v>3.0418046963026164</v>
      </c>
      <c r="D434" s="16">
        <v>5</v>
      </c>
    </row>
    <row r="435" spans="2:4" x14ac:dyDescent="0.2">
      <c r="B435" s="14">
        <v>432</v>
      </c>
      <c r="C435" s="16">
        <v>1.0864568772531233</v>
      </c>
      <c r="D435" s="16">
        <v>0</v>
      </c>
    </row>
    <row r="436" spans="2:4" x14ac:dyDescent="0.2">
      <c r="B436" s="14">
        <v>433</v>
      </c>
      <c r="C436" s="16">
        <v>0.44852022652414081</v>
      </c>
      <c r="D436" s="16">
        <v>0</v>
      </c>
    </row>
    <row r="437" spans="2:4" x14ac:dyDescent="0.2">
      <c r="B437" s="14">
        <v>434</v>
      </c>
      <c r="C437" s="16">
        <v>2.5497016580354304</v>
      </c>
      <c r="D437" s="16">
        <v>1</v>
      </c>
    </row>
    <row r="438" spans="2:4" x14ac:dyDescent="0.2">
      <c r="B438" s="14">
        <v>435</v>
      </c>
      <c r="C438" s="16">
        <v>2.4689869589723279</v>
      </c>
      <c r="D438" s="16">
        <v>0</v>
      </c>
    </row>
    <row r="439" spans="2:4" x14ac:dyDescent="0.2">
      <c r="B439" s="14">
        <v>436</v>
      </c>
      <c r="C439" s="16">
        <v>1.6022231538747618</v>
      </c>
      <c r="D439" s="16">
        <v>0</v>
      </c>
    </row>
    <row r="440" spans="2:4" x14ac:dyDescent="0.2">
      <c r="B440" s="14">
        <v>437</v>
      </c>
      <c r="C440" s="16">
        <v>2.6134192077291925</v>
      </c>
      <c r="D440" s="16">
        <v>1</v>
      </c>
    </row>
    <row r="441" spans="2:4" x14ac:dyDescent="0.2">
      <c r="B441" s="14">
        <v>438</v>
      </c>
      <c r="C441" s="16">
        <v>0.52650454663050827</v>
      </c>
      <c r="D441" s="16">
        <v>0</v>
      </c>
    </row>
    <row r="442" spans="2:4" x14ac:dyDescent="0.2">
      <c r="B442" s="14">
        <v>439</v>
      </c>
      <c r="C442" s="16">
        <v>2.6650122824288691</v>
      </c>
      <c r="D442" s="16">
        <v>1</v>
      </c>
    </row>
    <row r="443" spans="2:4" x14ac:dyDescent="0.2">
      <c r="B443" s="14">
        <v>440</v>
      </c>
      <c r="C443" s="16">
        <v>2.9057958103492654</v>
      </c>
      <c r="D443" s="16">
        <v>5</v>
      </c>
    </row>
    <row r="444" spans="2:4" x14ac:dyDescent="0.2">
      <c r="B444" s="14">
        <v>441</v>
      </c>
      <c r="C444" s="16">
        <v>1.3952141939292968</v>
      </c>
      <c r="D444" s="16">
        <v>0</v>
      </c>
    </row>
    <row r="445" spans="2:4" x14ac:dyDescent="0.2">
      <c r="B445" s="14">
        <v>442</v>
      </c>
      <c r="C445" s="16">
        <v>1.1918771196024749</v>
      </c>
      <c r="D445" s="16">
        <v>0</v>
      </c>
    </row>
    <row r="446" spans="2:4" x14ac:dyDescent="0.2">
      <c r="B446" s="14">
        <v>443</v>
      </c>
      <c r="C446" s="16">
        <v>0.31423593490764823</v>
      </c>
      <c r="D446" s="16">
        <v>0</v>
      </c>
    </row>
    <row r="447" spans="2:4" x14ac:dyDescent="0.2">
      <c r="B447" s="14">
        <v>444</v>
      </c>
      <c r="C447" s="16">
        <v>2.4288302185177404</v>
      </c>
      <c r="D447" s="16">
        <v>0</v>
      </c>
    </row>
    <row r="448" spans="2:4" x14ac:dyDescent="0.2">
      <c r="B448" s="14">
        <v>445</v>
      </c>
      <c r="C448" s="16">
        <v>2.3811991804088124</v>
      </c>
      <c r="D448" s="16">
        <v>0</v>
      </c>
    </row>
    <row r="449" spans="2:4" x14ac:dyDescent="0.2">
      <c r="B449" s="14">
        <v>446</v>
      </c>
      <c r="C449" s="16">
        <v>2.1063168092111675</v>
      </c>
      <c r="D449" s="16">
        <v>0</v>
      </c>
    </row>
    <row r="450" spans="2:4" x14ac:dyDescent="0.2">
      <c r="B450" s="14">
        <v>447</v>
      </c>
      <c r="C450" s="16">
        <v>2.8775085977181893</v>
      </c>
      <c r="D450" s="16">
        <v>5</v>
      </c>
    </row>
    <row r="451" spans="2:4" x14ac:dyDescent="0.2">
      <c r="B451" s="14">
        <v>448</v>
      </c>
      <c r="C451" s="16">
        <v>3.6238733722894638</v>
      </c>
      <c r="D451" s="16">
        <v>10</v>
      </c>
    </row>
    <row r="452" spans="2:4" x14ac:dyDescent="0.2">
      <c r="B452" s="14">
        <v>449</v>
      </c>
      <c r="C452" s="16">
        <v>2.1763118920781461</v>
      </c>
      <c r="D452" s="16">
        <v>0</v>
      </c>
    </row>
    <row r="453" spans="2:4" x14ac:dyDescent="0.2">
      <c r="B453" s="14">
        <v>450</v>
      </c>
      <c r="C453" s="16">
        <v>3.3721016125627834</v>
      </c>
      <c r="D453" s="16">
        <v>10</v>
      </c>
    </row>
    <row r="454" spans="2:4" x14ac:dyDescent="0.2">
      <c r="B454" s="14">
        <v>451</v>
      </c>
      <c r="C454" s="16">
        <v>4.231674030400181</v>
      </c>
      <c r="D454" s="16">
        <v>50</v>
      </c>
    </row>
    <row r="455" spans="2:4" x14ac:dyDescent="0.2">
      <c r="B455" s="14">
        <v>452</v>
      </c>
      <c r="C455" s="16">
        <v>2.7839709213082386</v>
      </c>
      <c r="D455" s="16">
        <v>5</v>
      </c>
    </row>
    <row r="456" spans="2:4" x14ac:dyDescent="0.2">
      <c r="B456" s="14">
        <v>453</v>
      </c>
      <c r="C456" s="16">
        <v>3.5479238535314321</v>
      </c>
      <c r="D456" s="16">
        <v>10</v>
      </c>
    </row>
    <row r="457" spans="2:4" x14ac:dyDescent="0.2">
      <c r="B457" s="14">
        <v>454</v>
      </c>
      <c r="C457" s="16">
        <v>2.4991741487003374</v>
      </c>
      <c r="D457" s="16">
        <v>0</v>
      </c>
    </row>
    <row r="458" spans="2:4" x14ac:dyDescent="0.2">
      <c r="B458" s="14">
        <v>455</v>
      </c>
      <c r="C458" s="16">
        <v>1.1436800730945931</v>
      </c>
      <c r="D458" s="16">
        <v>0</v>
      </c>
    </row>
    <row r="459" spans="2:4" x14ac:dyDescent="0.2">
      <c r="B459" s="14">
        <v>456</v>
      </c>
      <c r="C459" s="16">
        <v>2.265490880115467</v>
      </c>
      <c r="D459" s="16">
        <v>0</v>
      </c>
    </row>
    <row r="460" spans="2:4" x14ac:dyDescent="0.2">
      <c r="B460" s="14">
        <v>457</v>
      </c>
      <c r="C460" s="16">
        <v>0.89762388004414606</v>
      </c>
      <c r="D460" s="16">
        <v>0</v>
      </c>
    </row>
    <row r="461" spans="2:4" x14ac:dyDescent="0.2">
      <c r="B461" s="14">
        <v>458</v>
      </c>
      <c r="C461" s="16">
        <v>3.3601097140539027</v>
      </c>
      <c r="D461" s="16">
        <v>10</v>
      </c>
    </row>
    <row r="462" spans="2:4" x14ac:dyDescent="0.2">
      <c r="B462" s="14">
        <v>459</v>
      </c>
      <c r="C462" s="16">
        <v>1.4198255212582929</v>
      </c>
      <c r="D462" s="16">
        <v>0</v>
      </c>
    </row>
    <row r="463" spans="2:4" x14ac:dyDescent="0.2">
      <c r="B463" s="14">
        <v>460</v>
      </c>
      <c r="C463" s="16">
        <v>1.9752240344699845</v>
      </c>
      <c r="D463" s="16">
        <v>0</v>
      </c>
    </row>
    <row r="464" spans="2:4" x14ac:dyDescent="0.2">
      <c r="B464" s="14">
        <v>461</v>
      </c>
      <c r="C464" s="16">
        <v>2.4966554750085677</v>
      </c>
      <c r="D464" s="16">
        <v>0</v>
      </c>
    </row>
    <row r="465" spans="2:4" x14ac:dyDescent="0.2">
      <c r="B465" s="14">
        <v>462</v>
      </c>
      <c r="C465" s="16">
        <v>2.4388625183544002</v>
      </c>
      <c r="D465" s="16">
        <v>0</v>
      </c>
    </row>
    <row r="466" spans="2:4" x14ac:dyDescent="0.2">
      <c r="B466" s="14">
        <v>463</v>
      </c>
      <c r="C466" s="16">
        <v>2.072116830889795</v>
      </c>
      <c r="D466" s="16">
        <v>0</v>
      </c>
    </row>
    <row r="467" spans="2:4" x14ac:dyDescent="0.2">
      <c r="B467" s="14">
        <v>464</v>
      </c>
      <c r="C467" s="16">
        <v>1.9943502923010854</v>
      </c>
      <c r="D467" s="16">
        <v>0</v>
      </c>
    </row>
    <row r="468" spans="2:4" x14ac:dyDescent="0.2">
      <c r="B468" s="14">
        <v>465</v>
      </c>
      <c r="C468" s="16">
        <v>1.905566414954313</v>
      </c>
      <c r="D468" s="16">
        <v>0</v>
      </c>
    </row>
    <row r="469" spans="2:4" x14ac:dyDescent="0.2">
      <c r="B469" s="14">
        <v>466</v>
      </c>
      <c r="C469" s="16">
        <v>2.5801943422047335</v>
      </c>
      <c r="D469" s="16">
        <v>1</v>
      </c>
    </row>
    <row r="470" spans="2:4" x14ac:dyDescent="0.2">
      <c r="B470" s="14">
        <v>467</v>
      </c>
      <c r="C470" s="16">
        <v>1.217481425952883</v>
      </c>
      <c r="D470" s="16">
        <v>0</v>
      </c>
    </row>
    <row r="471" spans="2:4" x14ac:dyDescent="0.2">
      <c r="B471" s="14">
        <v>468</v>
      </c>
      <c r="C471" s="16">
        <v>2.6989214240908574</v>
      </c>
      <c r="D471" s="16">
        <v>1</v>
      </c>
    </row>
    <row r="472" spans="2:4" x14ac:dyDescent="0.2">
      <c r="B472" s="14">
        <v>469</v>
      </c>
      <c r="C472" s="16">
        <v>2.9548460003833634</v>
      </c>
      <c r="D472" s="16">
        <v>5</v>
      </c>
    </row>
    <row r="473" spans="2:4" x14ac:dyDescent="0.2">
      <c r="B473" s="14">
        <v>470</v>
      </c>
      <c r="C473" s="16">
        <v>2.765149248766682</v>
      </c>
      <c r="D473" s="16">
        <v>5</v>
      </c>
    </row>
    <row r="474" spans="2:4" x14ac:dyDescent="0.2">
      <c r="B474" s="14">
        <v>471</v>
      </c>
      <c r="C474" s="16">
        <v>1.2073334732009779</v>
      </c>
      <c r="D474" s="16">
        <v>0</v>
      </c>
    </row>
    <row r="475" spans="2:4" x14ac:dyDescent="0.2">
      <c r="B475" s="14">
        <v>472</v>
      </c>
      <c r="C475" s="16">
        <v>3.5875772631885781</v>
      </c>
      <c r="D475" s="16">
        <v>10</v>
      </c>
    </row>
    <row r="476" spans="2:4" x14ac:dyDescent="0.2">
      <c r="B476" s="14">
        <v>473</v>
      </c>
      <c r="C476" s="16">
        <v>1.9531730346137739</v>
      </c>
      <c r="D476" s="16">
        <v>0</v>
      </c>
    </row>
    <row r="477" spans="2:4" x14ac:dyDescent="0.2">
      <c r="B477" s="14">
        <v>474</v>
      </c>
      <c r="C477" s="16">
        <v>3.0950882466409002</v>
      </c>
      <c r="D477" s="16">
        <v>5</v>
      </c>
    </row>
    <row r="478" spans="2:4" x14ac:dyDescent="0.2">
      <c r="B478" s="14">
        <v>475</v>
      </c>
      <c r="C478" s="16">
        <v>2.2019424026375454</v>
      </c>
      <c r="D478" s="16">
        <v>0</v>
      </c>
    </row>
    <row r="479" spans="2:4" x14ac:dyDescent="0.2">
      <c r="B479" s="14">
        <v>476</v>
      </c>
      <c r="C479" s="16">
        <v>1.1040711537395735</v>
      </c>
      <c r="D479" s="16">
        <v>0</v>
      </c>
    </row>
    <row r="480" spans="2:4" x14ac:dyDescent="0.2">
      <c r="B480" s="14">
        <v>477</v>
      </c>
      <c r="C480" s="16">
        <v>2.1271909467924175</v>
      </c>
      <c r="D480" s="16">
        <v>0</v>
      </c>
    </row>
    <row r="481" spans="2:4" x14ac:dyDescent="0.2">
      <c r="B481" s="14">
        <v>478</v>
      </c>
      <c r="C481" s="16">
        <v>0.59452254290285134</v>
      </c>
      <c r="D481" s="16">
        <v>0</v>
      </c>
    </row>
    <row r="482" spans="2:4" x14ac:dyDescent="0.2">
      <c r="B482" s="14">
        <v>479</v>
      </c>
      <c r="C482" s="16">
        <v>1.1708084597701056</v>
      </c>
      <c r="D482" s="16">
        <v>0</v>
      </c>
    </row>
    <row r="483" spans="2:4" x14ac:dyDescent="0.2">
      <c r="B483" s="14">
        <v>480</v>
      </c>
      <c r="C483" s="16">
        <v>2.3435709308375259</v>
      </c>
      <c r="D483" s="16">
        <v>0</v>
      </c>
    </row>
    <row r="484" spans="2:4" x14ac:dyDescent="0.2">
      <c r="B484" s="14">
        <v>481</v>
      </c>
      <c r="C484" s="16">
        <v>3.2398366163448431</v>
      </c>
      <c r="D484" s="16">
        <v>10</v>
      </c>
    </row>
    <row r="485" spans="2:4" x14ac:dyDescent="0.2">
      <c r="B485" s="14">
        <v>482</v>
      </c>
      <c r="C485" s="16">
        <v>2.7678299974483558</v>
      </c>
      <c r="D485" s="16">
        <v>5</v>
      </c>
    </row>
    <row r="486" spans="2:4" x14ac:dyDescent="0.2">
      <c r="B486" s="14">
        <v>483</v>
      </c>
      <c r="C486" s="16">
        <v>3.2362753805473115</v>
      </c>
      <c r="D486" s="16">
        <v>10</v>
      </c>
    </row>
    <row r="487" spans="2:4" x14ac:dyDescent="0.2">
      <c r="B487" s="14">
        <v>484</v>
      </c>
      <c r="C487" s="16">
        <v>2.5446338117488212</v>
      </c>
      <c r="D487" s="16">
        <v>1</v>
      </c>
    </row>
    <row r="488" spans="2:4" x14ac:dyDescent="0.2">
      <c r="B488" s="14">
        <v>485</v>
      </c>
      <c r="C488" s="16">
        <v>2.7624711216372435</v>
      </c>
      <c r="D488" s="16">
        <v>5</v>
      </c>
    </row>
    <row r="489" spans="2:4" x14ac:dyDescent="0.2">
      <c r="B489" s="14">
        <v>486</v>
      </c>
      <c r="C489" s="16">
        <v>2.9607030318750831</v>
      </c>
      <c r="D489" s="16">
        <v>5</v>
      </c>
    </row>
    <row r="490" spans="2:4" x14ac:dyDescent="0.2">
      <c r="B490" s="14">
        <v>487</v>
      </c>
      <c r="C490" s="16">
        <v>2.3987466855345674</v>
      </c>
      <c r="D490" s="16">
        <v>0</v>
      </c>
    </row>
    <row r="491" spans="2:4" x14ac:dyDescent="0.2">
      <c r="B491" s="14">
        <v>488</v>
      </c>
      <c r="C491" s="16">
        <v>1.9309025756048284</v>
      </c>
      <c r="D491" s="16">
        <v>0</v>
      </c>
    </row>
    <row r="492" spans="2:4" x14ac:dyDescent="0.2">
      <c r="B492" s="14">
        <v>489</v>
      </c>
      <c r="C492" s="16">
        <v>3.8795252050806597</v>
      </c>
      <c r="D492" s="16">
        <v>20</v>
      </c>
    </row>
    <row r="493" spans="2:4" x14ac:dyDescent="0.2">
      <c r="B493" s="14">
        <v>490</v>
      </c>
      <c r="C493" s="16">
        <v>1.3396821032923922</v>
      </c>
      <c r="D493" s="16">
        <v>0</v>
      </c>
    </row>
    <row r="494" spans="2:4" x14ac:dyDescent="0.2">
      <c r="B494" s="14">
        <v>491</v>
      </c>
      <c r="C494" s="16">
        <v>2.880319816714811</v>
      </c>
      <c r="D494" s="16">
        <v>5</v>
      </c>
    </row>
    <row r="495" spans="2:4" x14ac:dyDescent="0.2">
      <c r="B495" s="14">
        <v>492</v>
      </c>
      <c r="C495" s="16">
        <v>2.9695248670398051</v>
      </c>
      <c r="D495" s="16">
        <v>5</v>
      </c>
    </row>
    <row r="496" spans="2:4" x14ac:dyDescent="0.2">
      <c r="B496" s="14">
        <v>493</v>
      </c>
      <c r="C496" s="16">
        <v>3.4173225765588255</v>
      </c>
      <c r="D496" s="16">
        <v>10</v>
      </c>
    </row>
    <row r="497" spans="2:4" x14ac:dyDescent="0.2">
      <c r="B497" s="14">
        <v>494</v>
      </c>
      <c r="C497" s="16">
        <v>3.3761300936980971</v>
      </c>
      <c r="D497" s="16">
        <v>10</v>
      </c>
    </row>
    <row r="498" spans="2:4" x14ac:dyDescent="0.2">
      <c r="B498" s="14">
        <v>495</v>
      </c>
      <c r="C498" s="16">
        <v>3.6787077203199035</v>
      </c>
      <c r="D498" s="16">
        <v>20</v>
      </c>
    </row>
    <row r="499" spans="2:4" x14ac:dyDescent="0.2">
      <c r="B499" s="14">
        <v>496</v>
      </c>
      <c r="C499" s="16">
        <v>0.66646149615820494</v>
      </c>
      <c r="D499" s="16">
        <v>0</v>
      </c>
    </row>
    <row r="500" spans="2:4" x14ac:dyDescent="0.2">
      <c r="B500" s="14">
        <v>497</v>
      </c>
      <c r="C500" s="16">
        <v>4.144913081052489</v>
      </c>
      <c r="D500" s="16">
        <v>30</v>
      </c>
    </row>
    <row r="501" spans="2:4" x14ac:dyDescent="0.2">
      <c r="B501" s="14">
        <v>498</v>
      </c>
      <c r="C501" s="16">
        <v>1.4978929421043374</v>
      </c>
      <c r="D501" s="16">
        <v>0</v>
      </c>
    </row>
    <row r="502" spans="2:4" x14ac:dyDescent="0.2">
      <c r="B502" s="14">
        <v>499</v>
      </c>
      <c r="C502" s="16">
        <v>0.75027893631663845</v>
      </c>
      <c r="D502" s="16">
        <v>0</v>
      </c>
    </row>
    <row r="503" spans="2:4" x14ac:dyDescent="0.2">
      <c r="B503" s="14">
        <v>500</v>
      </c>
      <c r="C503" s="16">
        <v>4.0901461375274701</v>
      </c>
      <c r="D503" s="16">
        <v>30</v>
      </c>
    </row>
    <row r="504" spans="2:4" x14ac:dyDescent="0.2">
      <c r="B504" s="14">
        <v>501</v>
      </c>
      <c r="C504" s="16">
        <v>0.82388802601334166</v>
      </c>
      <c r="D504" s="16">
        <v>0</v>
      </c>
    </row>
    <row r="505" spans="2:4" x14ac:dyDescent="0.2">
      <c r="B505" s="14">
        <v>502</v>
      </c>
      <c r="C505" s="16">
        <v>3.5287578451833053</v>
      </c>
      <c r="D505" s="16">
        <v>10</v>
      </c>
    </row>
    <row r="506" spans="2:4" x14ac:dyDescent="0.2">
      <c r="B506" s="14">
        <v>503</v>
      </c>
      <c r="C506" s="16">
        <v>1.2759692945624963</v>
      </c>
      <c r="D506" s="16">
        <v>0</v>
      </c>
    </row>
    <row r="507" spans="2:4" x14ac:dyDescent="0.2">
      <c r="B507" s="14">
        <v>504</v>
      </c>
      <c r="C507" s="16">
        <v>1.8245692313922266</v>
      </c>
      <c r="D507" s="16">
        <v>0</v>
      </c>
    </row>
    <row r="508" spans="2:4" x14ac:dyDescent="0.2">
      <c r="B508" s="14">
        <v>505</v>
      </c>
      <c r="C508" s="16">
        <v>0.92047479491934037</v>
      </c>
      <c r="D508" s="16">
        <v>0</v>
      </c>
    </row>
    <row r="509" spans="2:4" x14ac:dyDescent="0.2">
      <c r="B509" s="14">
        <v>506</v>
      </c>
      <c r="C509" s="16">
        <v>2.4188008195911874</v>
      </c>
      <c r="D509" s="16">
        <v>0</v>
      </c>
    </row>
    <row r="510" spans="2:4" x14ac:dyDescent="0.2">
      <c r="B510" s="14">
        <v>507</v>
      </c>
      <c r="C510" s="16">
        <v>1.1600665221092621</v>
      </c>
      <c r="D510" s="16">
        <v>0</v>
      </c>
    </row>
    <row r="511" spans="2:4" x14ac:dyDescent="0.2">
      <c r="B511" s="14">
        <v>508</v>
      </c>
      <c r="C511" s="16">
        <v>1.7364837881285431</v>
      </c>
      <c r="D511" s="16">
        <v>0</v>
      </c>
    </row>
    <row r="512" spans="2:4" x14ac:dyDescent="0.2">
      <c r="B512" s="14">
        <v>509</v>
      </c>
      <c r="C512" s="16">
        <v>1.2324789189250636</v>
      </c>
      <c r="D512" s="16">
        <v>0</v>
      </c>
    </row>
    <row r="513" spans="2:4" x14ac:dyDescent="0.2">
      <c r="B513" s="14">
        <v>510</v>
      </c>
      <c r="C513" s="16">
        <v>1.7176220582115662</v>
      </c>
      <c r="D513" s="16">
        <v>0</v>
      </c>
    </row>
    <row r="514" spans="2:4" x14ac:dyDescent="0.2">
      <c r="B514" s="14">
        <v>511</v>
      </c>
      <c r="C514" s="16">
        <v>2.5243981980690546</v>
      </c>
      <c r="D514" s="16">
        <v>1</v>
      </c>
    </row>
    <row r="515" spans="2:4" x14ac:dyDescent="0.2">
      <c r="B515" s="14">
        <v>512</v>
      </c>
      <c r="C515" s="16">
        <v>1.6362227561504772</v>
      </c>
      <c r="D515" s="16">
        <v>0</v>
      </c>
    </row>
    <row r="516" spans="2:4" x14ac:dyDescent="0.2">
      <c r="B516" s="14">
        <v>513</v>
      </c>
      <c r="C516" s="16">
        <v>2.9029491838950578</v>
      </c>
      <c r="D516" s="16">
        <v>5</v>
      </c>
    </row>
    <row r="517" spans="2:4" x14ac:dyDescent="0.2">
      <c r="B517" s="14">
        <v>514</v>
      </c>
      <c r="C517" s="16">
        <v>2.3033445249914322</v>
      </c>
      <c r="D517" s="16">
        <v>0</v>
      </c>
    </row>
    <row r="518" spans="2:4" x14ac:dyDescent="0.2">
      <c r="B518" s="14">
        <v>515</v>
      </c>
      <c r="C518" s="16">
        <v>1.8568114655788912</v>
      </c>
      <c r="D518" s="16">
        <v>0</v>
      </c>
    </row>
    <row r="519" spans="2:4" x14ac:dyDescent="0.2">
      <c r="B519" s="14">
        <v>516</v>
      </c>
      <c r="C519" s="16">
        <v>1.2520761464685675</v>
      </c>
      <c r="D519" s="16">
        <v>0</v>
      </c>
    </row>
    <row r="520" spans="2:4" x14ac:dyDescent="0.2">
      <c r="B520" s="14">
        <v>517</v>
      </c>
      <c r="C520" s="16">
        <v>1.4075949981967635</v>
      </c>
      <c r="D520" s="16">
        <v>0</v>
      </c>
    </row>
    <row r="521" spans="2:4" x14ac:dyDescent="0.2">
      <c r="B521" s="14">
        <v>518</v>
      </c>
      <c r="C521" s="16">
        <v>3.5724909585990225</v>
      </c>
      <c r="D521" s="16">
        <v>10</v>
      </c>
    </row>
    <row r="522" spans="2:4" x14ac:dyDescent="0.2">
      <c r="B522" s="14">
        <v>519</v>
      </c>
      <c r="C522" s="16">
        <v>2.7893733273298023</v>
      </c>
      <c r="D522" s="16">
        <v>5</v>
      </c>
    </row>
    <row r="523" spans="2:4" x14ac:dyDescent="0.2">
      <c r="B523" s="14">
        <v>520</v>
      </c>
      <c r="C523" s="16">
        <v>1.9281025664047862</v>
      </c>
      <c r="D523" s="16">
        <v>0</v>
      </c>
    </row>
    <row r="524" spans="2:4" x14ac:dyDescent="0.2">
      <c r="B524" s="14">
        <v>521</v>
      </c>
      <c r="C524" s="16">
        <v>2.2831765997483036</v>
      </c>
      <c r="D524" s="16">
        <v>0</v>
      </c>
    </row>
    <row r="525" spans="2:4" x14ac:dyDescent="0.2">
      <c r="B525" s="14">
        <v>522</v>
      </c>
      <c r="C525" s="16">
        <v>5.3677379253417943</v>
      </c>
      <c r="D525" s="16">
        <v>75</v>
      </c>
    </row>
    <row r="526" spans="2:4" x14ac:dyDescent="0.2">
      <c r="B526" s="14">
        <v>523</v>
      </c>
      <c r="C526" s="16">
        <v>1.1155941867945374</v>
      </c>
      <c r="D526" s="16">
        <v>0</v>
      </c>
    </row>
    <row r="527" spans="2:4" x14ac:dyDescent="0.2">
      <c r="B527" s="14">
        <v>524</v>
      </c>
      <c r="C527" s="16">
        <v>3.1806642368062334</v>
      </c>
      <c r="D527" s="16">
        <v>10</v>
      </c>
    </row>
    <row r="528" spans="2:4" x14ac:dyDescent="0.2">
      <c r="B528" s="14">
        <v>525</v>
      </c>
      <c r="C528" s="16">
        <v>3.0295332618531408</v>
      </c>
      <c r="D528" s="16">
        <v>5</v>
      </c>
    </row>
    <row r="529" spans="2:4" x14ac:dyDescent="0.2">
      <c r="B529" s="14">
        <v>526</v>
      </c>
      <c r="C529" s="16">
        <v>2.8029296207198473</v>
      </c>
      <c r="D529" s="16">
        <v>5</v>
      </c>
    </row>
    <row r="530" spans="2:4" x14ac:dyDescent="0.2">
      <c r="B530" s="14">
        <v>527</v>
      </c>
      <c r="C530" s="16">
        <v>4.0027040905517577</v>
      </c>
      <c r="D530" s="16">
        <v>30</v>
      </c>
    </row>
    <row r="531" spans="2:4" x14ac:dyDescent="0.2">
      <c r="B531" s="14">
        <v>528</v>
      </c>
      <c r="C531" s="16">
        <v>2.2096054907951634</v>
      </c>
      <c r="D531" s="16">
        <v>0</v>
      </c>
    </row>
    <row r="532" spans="2:4" x14ac:dyDescent="0.2">
      <c r="B532" s="14">
        <v>529</v>
      </c>
      <c r="C532" s="16">
        <v>2.4514085146963618</v>
      </c>
      <c r="D532" s="16">
        <v>0</v>
      </c>
    </row>
    <row r="533" spans="2:4" x14ac:dyDescent="0.2">
      <c r="B533" s="14">
        <v>530</v>
      </c>
      <c r="C533" s="16">
        <v>1.5565914647196899</v>
      </c>
      <c r="D533" s="16">
        <v>0</v>
      </c>
    </row>
    <row r="534" spans="2:4" x14ac:dyDescent="0.2">
      <c r="B534" s="14">
        <v>531</v>
      </c>
      <c r="C534" s="16">
        <v>2.6702083099399454</v>
      </c>
      <c r="D534" s="16">
        <v>1</v>
      </c>
    </row>
    <row r="535" spans="2:4" x14ac:dyDescent="0.2">
      <c r="B535" s="14">
        <v>532</v>
      </c>
      <c r="C535" s="16">
        <v>2.4539186220452738</v>
      </c>
      <c r="D535" s="16">
        <v>0</v>
      </c>
    </row>
    <row r="536" spans="2:4" x14ac:dyDescent="0.2">
      <c r="B536" s="14">
        <v>533</v>
      </c>
      <c r="C536" s="16">
        <v>1.435908392593066</v>
      </c>
      <c r="D536" s="16">
        <v>0</v>
      </c>
    </row>
    <row r="537" spans="2:4" x14ac:dyDescent="0.2">
      <c r="B537" s="14">
        <v>534</v>
      </c>
      <c r="C537" s="16">
        <v>3.2046875600345963</v>
      </c>
      <c r="D537" s="16">
        <v>10</v>
      </c>
    </row>
    <row r="538" spans="2:4" x14ac:dyDescent="0.2">
      <c r="B538" s="14">
        <v>535</v>
      </c>
      <c r="C538" s="16">
        <v>3.3521912456172873</v>
      </c>
      <c r="D538" s="16">
        <v>10</v>
      </c>
    </row>
    <row r="539" spans="2:4" x14ac:dyDescent="0.2">
      <c r="B539" s="14">
        <v>536</v>
      </c>
      <c r="C539" s="16">
        <v>2.3134132521261539</v>
      </c>
      <c r="D539" s="16">
        <v>0</v>
      </c>
    </row>
    <row r="540" spans="2:4" x14ac:dyDescent="0.2">
      <c r="B540" s="14">
        <v>537</v>
      </c>
      <c r="C540" s="16">
        <v>3.4961800234322618</v>
      </c>
      <c r="D540" s="16">
        <v>10</v>
      </c>
    </row>
    <row r="541" spans="2:4" x14ac:dyDescent="0.2">
      <c r="B541" s="14">
        <v>538</v>
      </c>
      <c r="C541" s="16">
        <v>3.1241070772703163</v>
      </c>
      <c r="D541" s="16">
        <v>5</v>
      </c>
    </row>
    <row r="542" spans="2:4" x14ac:dyDescent="0.2">
      <c r="B542" s="14">
        <v>539</v>
      </c>
      <c r="C542" s="16">
        <v>2.9373874650900955</v>
      </c>
      <c r="D542" s="16">
        <v>5</v>
      </c>
    </row>
    <row r="543" spans="2:4" x14ac:dyDescent="0.2">
      <c r="B543" s="14">
        <v>540</v>
      </c>
      <c r="C543" s="16">
        <v>2.0508810359640233</v>
      </c>
      <c r="D543" s="16">
        <v>0</v>
      </c>
    </row>
    <row r="544" spans="2:4" x14ac:dyDescent="0.2">
      <c r="B544" s="14">
        <v>541</v>
      </c>
      <c r="C544" s="16">
        <v>2.2983065483169529</v>
      </c>
      <c r="D544" s="16">
        <v>0</v>
      </c>
    </row>
    <row r="545" spans="2:4" x14ac:dyDescent="0.2">
      <c r="B545" s="14">
        <v>542</v>
      </c>
      <c r="C545" s="16">
        <v>1.8037376818174498</v>
      </c>
      <c r="D545" s="16">
        <v>0</v>
      </c>
    </row>
    <row r="546" spans="2:4" x14ac:dyDescent="0.2">
      <c r="B546" s="14">
        <v>543</v>
      </c>
      <c r="C546" s="16">
        <v>1.2712421548166952</v>
      </c>
      <c r="D546" s="16">
        <v>0</v>
      </c>
    </row>
    <row r="547" spans="2:4" x14ac:dyDescent="0.2">
      <c r="B547" s="14">
        <v>544</v>
      </c>
      <c r="C547" s="16">
        <v>3.8290147292651406</v>
      </c>
      <c r="D547" s="16">
        <v>20</v>
      </c>
    </row>
    <row r="548" spans="2:4" x14ac:dyDescent="0.2">
      <c r="B548" s="14">
        <v>545</v>
      </c>
      <c r="C548" s="16">
        <v>9.2015525054042868E-2</v>
      </c>
      <c r="D548" s="16">
        <v>0</v>
      </c>
    </row>
    <row r="549" spans="2:4" x14ac:dyDescent="0.2">
      <c r="B549" s="14">
        <v>546</v>
      </c>
      <c r="C549" s="16">
        <v>4.2054774570971487</v>
      </c>
      <c r="D549" s="16">
        <v>30</v>
      </c>
    </row>
    <row r="550" spans="2:4" x14ac:dyDescent="0.2">
      <c r="B550" s="14">
        <v>547</v>
      </c>
      <c r="C550" s="16">
        <v>5.0968442608781306</v>
      </c>
      <c r="D550" s="16">
        <v>50</v>
      </c>
    </row>
    <row r="551" spans="2:4" x14ac:dyDescent="0.2">
      <c r="B551" s="14">
        <v>548</v>
      </c>
      <c r="C551" s="16">
        <v>3.3134612588774917</v>
      </c>
      <c r="D551" s="16">
        <v>10</v>
      </c>
    </row>
    <row r="552" spans="2:4" x14ac:dyDescent="0.2">
      <c r="B552" s="14">
        <v>549</v>
      </c>
      <c r="C552" s="16">
        <v>2.0455477726497038</v>
      </c>
      <c r="D552" s="16">
        <v>0</v>
      </c>
    </row>
    <row r="553" spans="2:4" x14ac:dyDescent="0.2">
      <c r="B553" s="14">
        <v>550</v>
      </c>
      <c r="C553" s="16">
        <v>3.2614322869395718</v>
      </c>
      <c r="D553" s="16">
        <v>10</v>
      </c>
    </row>
    <row r="554" spans="2:4" x14ac:dyDescent="0.2">
      <c r="B554" s="14">
        <v>551</v>
      </c>
      <c r="C554" s="16">
        <v>2.9086465413284253</v>
      </c>
      <c r="D554" s="16">
        <v>5</v>
      </c>
    </row>
    <row r="555" spans="2:4" x14ac:dyDescent="0.2">
      <c r="B555" s="14">
        <v>552</v>
      </c>
      <c r="C555" s="16">
        <v>1.5421947313317568</v>
      </c>
      <c r="D555" s="16">
        <v>0</v>
      </c>
    </row>
    <row r="556" spans="2:4" x14ac:dyDescent="0.2">
      <c r="B556" s="14">
        <v>553</v>
      </c>
      <c r="C556" s="16">
        <v>2.8944335850456868</v>
      </c>
      <c r="D556" s="16">
        <v>5</v>
      </c>
    </row>
    <row r="557" spans="2:4" x14ac:dyDescent="0.2">
      <c r="B557" s="14">
        <v>554</v>
      </c>
      <c r="C557" s="16">
        <v>3.5193285505549241</v>
      </c>
      <c r="D557" s="16">
        <v>10</v>
      </c>
    </row>
    <row r="558" spans="2:4" x14ac:dyDescent="0.2">
      <c r="B558" s="14">
        <v>555</v>
      </c>
      <c r="C558" s="16">
        <v>0.18848219081331985</v>
      </c>
      <c r="D558" s="16">
        <v>0</v>
      </c>
    </row>
    <row r="559" spans="2:4" x14ac:dyDescent="0.2">
      <c r="B559" s="14">
        <v>556</v>
      </c>
      <c r="C559" s="16">
        <v>2.0984563892402397</v>
      </c>
      <c r="D559" s="16">
        <v>0</v>
      </c>
    </row>
    <row r="560" spans="2:4" x14ac:dyDescent="0.2">
      <c r="B560" s="14">
        <v>557</v>
      </c>
      <c r="C560" s="16">
        <v>1.5601633836551567</v>
      </c>
      <c r="D560" s="16">
        <v>0</v>
      </c>
    </row>
    <row r="561" spans="2:4" x14ac:dyDescent="0.2">
      <c r="B561" s="14">
        <v>558</v>
      </c>
      <c r="C561" s="16">
        <v>3.0448876431628431</v>
      </c>
      <c r="D561" s="16">
        <v>5</v>
      </c>
    </row>
    <row r="562" spans="2:4" x14ac:dyDescent="0.2">
      <c r="B562" s="14">
        <v>559</v>
      </c>
      <c r="C562" s="16">
        <v>2.3686620179785733</v>
      </c>
      <c r="D562" s="16">
        <v>0</v>
      </c>
    </row>
    <row r="563" spans="2:4" x14ac:dyDescent="0.2">
      <c r="B563" s="14">
        <v>560</v>
      </c>
      <c r="C563" s="16">
        <v>3.6618576869625725</v>
      </c>
      <c r="D563" s="16">
        <v>20</v>
      </c>
    </row>
    <row r="564" spans="2:4" x14ac:dyDescent="0.2">
      <c r="B564" s="14">
        <v>561</v>
      </c>
      <c r="C564" s="16">
        <v>1.8712804309398061</v>
      </c>
      <c r="D564" s="16">
        <v>0</v>
      </c>
    </row>
    <row r="565" spans="2:4" x14ac:dyDescent="0.2">
      <c r="B565" s="14">
        <v>562</v>
      </c>
      <c r="C565" s="16">
        <v>4.464186890400403</v>
      </c>
      <c r="D565" s="16">
        <v>50</v>
      </c>
    </row>
    <row r="566" spans="2:4" x14ac:dyDescent="0.2">
      <c r="B566" s="14">
        <v>563</v>
      </c>
      <c r="C566" s="16">
        <v>2.0535439389341632</v>
      </c>
      <c r="D566" s="16">
        <v>0</v>
      </c>
    </row>
    <row r="567" spans="2:4" x14ac:dyDescent="0.2">
      <c r="B567" s="14">
        <v>564</v>
      </c>
      <c r="C567" s="16">
        <v>0.55474188324449925</v>
      </c>
      <c r="D567" s="16">
        <v>0</v>
      </c>
    </row>
    <row r="568" spans="2:4" x14ac:dyDescent="0.2">
      <c r="B568" s="14">
        <v>565</v>
      </c>
      <c r="C568" s="16">
        <v>2.0958321275544014</v>
      </c>
      <c r="D568" s="16">
        <v>0</v>
      </c>
    </row>
    <row r="569" spans="2:4" x14ac:dyDescent="0.2">
      <c r="B569" s="14">
        <v>566</v>
      </c>
      <c r="C569" s="16">
        <v>1.5530087525095724</v>
      </c>
      <c r="D569" s="16">
        <v>0</v>
      </c>
    </row>
    <row r="570" spans="2:4" x14ac:dyDescent="0.2">
      <c r="B570" s="14">
        <v>567</v>
      </c>
      <c r="C570" s="16">
        <v>1.7674078275321632</v>
      </c>
      <c r="D570" s="16">
        <v>0</v>
      </c>
    </row>
    <row r="571" spans="2:4" x14ac:dyDescent="0.2">
      <c r="B571" s="14">
        <v>568</v>
      </c>
      <c r="C571" s="16">
        <v>1.6660841067306289</v>
      </c>
      <c r="D571" s="16">
        <v>0</v>
      </c>
    </row>
    <row r="572" spans="2:4" x14ac:dyDescent="0.2">
      <c r="B572" s="14">
        <v>569</v>
      </c>
      <c r="C572" s="16">
        <v>2.2044980356206807</v>
      </c>
      <c r="D572" s="16">
        <v>0</v>
      </c>
    </row>
    <row r="573" spans="2:4" x14ac:dyDescent="0.2">
      <c r="B573" s="14">
        <v>570</v>
      </c>
      <c r="C573" s="16">
        <v>1.9807042469586038</v>
      </c>
      <c r="D573" s="16">
        <v>0</v>
      </c>
    </row>
    <row r="574" spans="2:4" x14ac:dyDescent="0.2">
      <c r="B574" s="14">
        <v>571</v>
      </c>
      <c r="C574" s="16">
        <v>2.9344937101713575</v>
      </c>
      <c r="D574" s="16">
        <v>5</v>
      </c>
    </row>
    <row r="575" spans="2:4" x14ac:dyDescent="0.2">
      <c r="B575" s="14">
        <v>572</v>
      </c>
      <c r="C575" s="16">
        <v>1.879908783403557</v>
      </c>
      <c r="D575" s="16">
        <v>0</v>
      </c>
    </row>
    <row r="576" spans="2:4" x14ac:dyDescent="0.2">
      <c r="B576" s="14">
        <v>573</v>
      </c>
      <c r="C576" s="16">
        <v>1.7270828486687058</v>
      </c>
      <c r="D576" s="16">
        <v>0</v>
      </c>
    </row>
    <row r="577" spans="2:4" x14ac:dyDescent="0.2">
      <c r="B577" s="14">
        <v>574</v>
      </c>
      <c r="C577" s="16">
        <v>1.5385677130604281</v>
      </c>
      <c r="D577" s="16">
        <v>0</v>
      </c>
    </row>
    <row r="578" spans="2:4" x14ac:dyDescent="0.2">
      <c r="B578" s="14">
        <v>575</v>
      </c>
      <c r="C578" s="16">
        <v>1.8626125349099043</v>
      </c>
      <c r="D578" s="16">
        <v>0</v>
      </c>
    </row>
    <row r="579" spans="2:4" x14ac:dyDescent="0.2">
      <c r="B579" s="14">
        <v>576</v>
      </c>
      <c r="C579" s="16">
        <v>1.3993581712375518</v>
      </c>
      <c r="D579" s="16">
        <v>0</v>
      </c>
    </row>
    <row r="580" spans="2:4" x14ac:dyDescent="0.2">
      <c r="B580" s="14">
        <v>577</v>
      </c>
      <c r="C580" s="16">
        <v>4.1223838902526904</v>
      </c>
      <c r="D580" s="16">
        <v>30</v>
      </c>
    </row>
    <row r="581" spans="2:4" x14ac:dyDescent="0.2">
      <c r="B581" s="14">
        <v>578</v>
      </c>
      <c r="C581" s="16">
        <v>2.4438800722994007</v>
      </c>
      <c r="D581" s="16">
        <v>0</v>
      </c>
    </row>
    <row r="582" spans="2:4" x14ac:dyDescent="0.2">
      <c r="B582" s="14">
        <v>579</v>
      </c>
      <c r="C582" s="16">
        <v>0.94979011730984042</v>
      </c>
      <c r="D582" s="16">
        <v>0</v>
      </c>
    </row>
    <row r="583" spans="2:4" x14ac:dyDescent="0.2">
      <c r="B583" s="14">
        <v>580</v>
      </c>
      <c r="C583" s="16">
        <v>2.8002125117078793</v>
      </c>
      <c r="D583" s="16">
        <v>5</v>
      </c>
    </row>
    <row r="584" spans="2:4" x14ac:dyDescent="0.2">
      <c r="B584" s="14">
        <v>581</v>
      </c>
      <c r="C584" s="16">
        <v>2.3561199277005986</v>
      </c>
      <c r="D584" s="16">
        <v>0</v>
      </c>
    </row>
    <row r="585" spans="2:4" x14ac:dyDescent="0.2">
      <c r="B585" s="14">
        <v>582</v>
      </c>
      <c r="C585" s="16">
        <v>2.1917067477097749</v>
      </c>
      <c r="D585" s="16">
        <v>0</v>
      </c>
    </row>
    <row r="586" spans="2:4" x14ac:dyDescent="0.2">
      <c r="B586" s="14">
        <v>583</v>
      </c>
      <c r="C586" s="16">
        <v>2.0800417766285002</v>
      </c>
      <c r="D586" s="16">
        <v>0</v>
      </c>
    </row>
    <row r="587" spans="2:4" x14ac:dyDescent="0.2">
      <c r="B587" s="14">
        <v>584</v>
      </c>
      <c r="C587" s="16">
        <v>2.3008258512996624</v>
      </c>
      <c r="D587" s="16">
        <v>0</v>
      </c>
    </row>
    <row r="588" spans="2:4" x14ac:dyDescent="0.2">
      <c r="B588" s="14">
        <v>585</v>
      </c>
      <c r="C588" s="16">
        <v>4.58348652800656</v>
      </c>
      <c r="D588" s="16">
        <v>50</v>
      </c>
    </row>
    <row r="589" spans="2:4" x14ac:dyDescent="0.2">
      <c r="B589" s="14">
        <v>586</v>
      </c>
      <c r="C589" s="16">
        <v>2.0932057694635433</v>
      </c>
      <c r="D589" s="16">
        <v>0</v>
      </c>
    </row>
    <row r="590" spans="2:4" x14ac:dyDescent="0.2">
      <c r="B590" s="14">
        <v>587</v>
      </c>
      <c r="C590" s="16">
        <v>3.0603955922793684</v>
      </c>
      <c r="D590" s="16">
        <v>5</v>
      </c>
    </row>
    <row r="591" spans="2:4" x14ac:dyDescent="0.2">
      <c r="B591" s="14">
        <v>588</v>
      </c>
      <c r="C591" s="16">
        <v>3.5825185740471168</v>
      </c>
      <c r="D591" s="16">
        <v>10</v>
      </c>
    </row>
    <row r="592" spans="2:4" x14ac:dyDescent="0.2">
      <c r="B592" s="14">
        <v>589</v>
      </c>
      <c r="C592" s="16">
        <v>2.8523734088254233</v>
      </c>
      <c r="D592" s="16">
        <v>5</v>
      </c>
    </row>
    <row r="593" spans="2:4" x14ac:dyDescent="0.2">
      <c r="B593" s="14">
        <v>590</v>
      </c>
      <c r="C593" s="16">
        <v>1.6328628902159514</v>
      </c>
      <c r="D593" s="16">
        <v>0</v>
      </c>
    </row>
    <row r="594" spans="2:4" x14ac:dyDescent="0.2">
      <c r="B594" s="14">
        <v>591</v>
      </c>
      <c r="C594" s="16">
        <v>4.6734346509427773</v>
      </c>
      <c r="D594" s="16">
        <v>50</v>
      </c>
    </row>
    <row r="595" spans="2:4" x14ac:dyDescent="0.2">
      <c r="B595" s="14">
        <v>592</v>
      </c>
      <c r="C595" s="16">
        <v>3.0855451181170555</v>
      </c>
      <c r="D595" s="16">
        <v>5</v>
      </c>
    </row>
    <row r="596" spans="2:4" x14ac:dyDescent="0.2">
      <c r="B596" s="14">
        <v>593</v>
      </c>
      <c r="C596" s="16">
        <v>1.9587057661694478</v>
      </c>
      <c r="D596" s="16">
        <v>0</v>
      </c>
    </row>
    <row r="597" spans="2:4" x14ac:dyDescent="0.2">
      <c r="B597" s="14">
        <v>594</v>
      </c>
      <c r="C597" s="16">
        <v>3.451563197870489</v>
      </c>
      <c r="D597" s="16">
        <v>10</v>
      </c>
    </row>
    <row r="598" spans="2:4" x14ac:dyDescent="0.2">
      <c r="B598" s="14">
        <v>595</v>
      </c>
      <c r="C598" s="16">
        <v>1.7947305850584905</v>
      </c>
      <c r="D598" s="16">
        <v>0</v>
      </c>
    </row>
    <row r="599" spans="2:4" x14ac:dyDescent="0.2">
      <c r="B599" s="14">
        <v>596</v>
      </c>
      <c r="C599" s="16">
        <v>2.0052128783589298</v>
      </c>
      <c r="D599" s="16">
        <v>0</v>
      </c>
    </row>
    <row r="600" spans="2:4" x14ac:dyDescent="0.2">
      <c r="B600" s="14">
        <v>597</v>
      </c>
      <c r="C600" s="16">
        <v>3.1738829722290367</v>
      </c>
      <c r="D600" s="16">
        <v>10</v>
      </c>
    </row>
    <row r="601" spans="2:4" x14ac:dyDescent="0.2">
      <c r="B601" s="14">
        <v>598</v>
      </c>
      <c r="C601" s="16">
        <v>2.1167693048998264</v>
      </c>
      <c r="D601" s="16">
        <v>0</v>
      </c>
    </row>
    <row r="602" spans="2:4" x14ac:dyDescent="0.2">
      <c r="B602" s="14">
        <v>599</v>
      </c>
      <c r="C602" s="16">
        <v>3.7017554426460819</v>
      </c>
      <c r="D602" s="16">
        <v>20</v>
      </c>
    </row>
    <row r="603" spans="2:4" x14ac:dyDescent="0.2">
      <c r="B603" s="14">
        <v>600</v>
      </c>
      <c r="C603" s="16">
        <v>3.1504229716004977</v>
      </c>
      <c r="D603" s="16">
        <v>10</v>
      </c>
    </row>
    <row r="604" spans="2:4" x14ac:dyDescent="0.2">
      <c r="B604" s="14">
        <v>601</v>
      </c>
      <c r="C604" s="16">
        <v>3.8017162370570499</v>
      </c>
      <c r="D604" s="16">
        <v>20</v>
      </c>
    </row>
    <row r="605" spans="2:4" x14ac:dyDescent="0.2">
      <c r="B605" s="14">
        <v>602</v>
      </c>
      <c r="C605" s="16">
        <v>2.8138281043785618</v>
      </c>
      <c r="D605" s="16">
        <v>5</v>
      </c>
    </row>
    <row r="606" spans="2:4" x14ac:dyDescent="0.2">
      <c r="B606" s="14">
        <v>603</v>
      </c>
      <c r="C606" s="16">
        <v>2.4238152196094092</v>
      </c>
      <c r="D606" s="16">
        <v>0</v>
      </c>
    </row>
    <row r="607" spans="2:4" x14ac:dyDescent="0.2">
      <c r="B607" s="14">
        <v>604</v>
      </c>
      <c r="C607" s="16">
        <v>1.4789034091964364</v>
      </c>
      <c r="D607" s="16">
        <v>0</v>
      </c>
    </row>
    <row r="608" spans="2:4" x14ac:dyDescent="0.2">
      <c r="B608" s="14">
        <v>605</v>
      </c>
      <c r="C608" s="16">
        <v>2.7146860987661103</v>
      </c>
      <c r="D608" s="16">
        <v>1</v>
      </c>
    </row>
    <row r="609" spans="2:4" x14ac:dyDescent="0.2">
      <c r="B609" s="14">
        <v>606</v>
      </c>
      <c r="C609" s="16">
        <v>1.7551123568371569</v>
      </c>
      <c r="D609" s="16">
        <v>0</v>
      </c>
    </row>
    <row r="610" spans="2:4" x14ac:dyDescent="0.2">
      <c r="B610" s="14">
        <v>607</v>
      </c>
      <c r="C610" s="16">
        <v>1.2472183061158064</v>
      </c>
      <c r="D610" s="16">
        <v>0</v>
      </c>
    </row>
    <row r="611" spans="2:4" x14ac:dyDescent="0.2">
      <c r="B611" s="14">
        <v>608</v>
      </c>
      <c r="C611" s="16">
        <v>3.0919002080219888</v>
      </c>
      <c r="D611" s="16">
        <v>5</v>
      </c>
    </row>
    <row r="612" spans="2:4" x14ac:dyDescent="0.2">
      <c r="B612" s="14">
        <v>609</v>
      </c>
      <c r="C612" s="16">
        <v>0.68856044229064217</v>
      </c>
      <c r="D612" s="16">
        <v>0</v>
      </c>
    </row>
    <row r="613" spans="2:4" x14ac:dyDescent="0.2">
      <c r="B613" s="14">
        <v>610</v>
      </c>
      <c r="C613" s="16">
        <v>0</v>
      </c>
      <c r="D613" s="16">
        <v>0</v>
      </c>
    </row>
    <row r="614" spans="2:4" x14ac:dyDescent="0.2">
      <c r="B614" s="14">
        <v>611</v>
      </c>
      <c r="C614" s="16">
        <v>3.0052694149415093</v>
      </c>
      <c r="D614" s="16">
        <v>5</v>
      </c>
    </row>
    <row r="615" spans="2:4" x14ac:dyDescent="0.2">
      <c r="B615" s="14">
        <v>612</v>
      </c>
      <c r="C615" s="16">
        <v>4.0497210636833616</v>
      </c>
      <c r="D615" s="16">
        <v>30</v>
      </c>
    </row>
    <row r="616" spans="2:4" x14ac:dyDescent="0.2">
      <c r="B616" s="14">
        <v>613</v>
      </c>
      <c r="C616" s="16">
        <v>3.9180571187364954</v>
      </c>
      <c r="D616" s="16">
        <v>20</v>
      </c>
    </row>
    <row r="617" spans="2:4" x14ac:dyDescent="0.2">
      <c r="B617" s="14">
        <v>614</v>
      </c>
      <c r="C617" s="16">
        <v>0.96399177205581821</v>
      </c>
      <c r="D617" s="16">
        <v>0</v>
      </c>
    </row>
    <row r="618" spans="2:4" x14ac:dyDescent="0.2">
      <c r="B618" s="14">
        <v>615</v>
      </c>
      <c r="C618" s="16">
        <v>1.739604407720631</v>
      </c>
      <c r="D618" s="16">
        <v>0</v>
      </c>
    </row>
    <row r="619" spans="2:4" x14ac:dyDescent="0.2">
      <c r="B619" s="14">
        <v>616</v>
      </c>
      <c r="C619" s="16">
        <v>2.9519246194393376</v>
      </c>
      <c r="D619" s="16">
        <v>5</v>
      </c>
    </row>
    <row r="620" spans="2:4" x14ac:dyDescent="0.2">
      <c r="B620" s="14">
        <v>617</v>
      </c>
      <c r="C620" s="16">
        <v>1.7977383738097621</v>
      </c>
      <c r="D620" s="16">
        <v>0</v>
      </c>
    </row>
    <row r="621" spans="2:4" x14ac:dyDescent="0.2">
      <c r="B621" s="14">
        <v>618</v>
      </c>
      <c r="C621" s="16">
        <v>2.3586288348675724</v>
      </c>
      <c r="D621" s="16">
        <v>0</v>
      </c>
    </row>
    <row r="622" spans="2:4" x14ac:dyDescent="0.2">
      <c r="B622" s="14">
        <v>619</v>
      </c>
      <c r="C622" s="16">
        <v>2.2223527314712772</v>
      </c>
      <c r="D622" s="16">
        <v>0</v>
      </c>
    </row>
    <row r="623" spans="2:4" x14ac:dyDescent="0.2">
      <c r="B623" s="14">
        <v>620</v>
      </c>
      <c r="C623" s="16">
        <v>0.76951957940757953</v>
      </c>
      <c r="D623" s="16">
        <v>0</v>
      </c>
    </row>
    <row r="624" spans="2:4" x14ac:dyDescent="0.2">
      <c r="B624" s="14">
        <v>621</v>
      </c>
      <c r="C624" s="16">
        <v>3.4870832944867511</v>
      </c>
      <c r="D624" s="16">
        <v>10</v>
      </c>
    </row>
    <row r="625" spans="2:4" x14ac:dyDescent="0.2">
      <c r="B625" s="14">
        <v>622</v>
      </c>
      <c r="C625" s="16">
        <v>2.4941374143235362</v>
      </c>
      <c r="D625" s="16">
        <v>0</v>
      </c>
    </row>
    <row r="626" spans="2:4" x14ac:dyDescent="0.2">
      <c r="B626" s="14">
        <v>623</v>
      </c>
      <c r="C626" s="16">
        <v>2.0294866078774323</v>
      </c>
      <c r="D626" s="16">
        <v>0</v>
      </c>
    </row>
    <row r="627" spans="2:4" x14ac:dyDescent="0.2">
      <c r="B627" s="14">
        <v>624</v>
      </c>
      <c r="C627" s="16">
        <v>1.5458104999054023</v>
      </c>
      <c r="D627" s="16">
        <v>0</v>
      </c>
    </row>
    <row r="628" spans="2:4" x14ac:dyDescent="0.2">
      <c r="B628" s="14">
        <v>625</v>
      </c>
      <c r="C628" s="16">
        <v>2.504213400269085</v>
      </c>
      <c r="D628" s="16">
        <v>1</v>
      </c>
    </row>
    <row r="629" spans="2:4" x14ac:dyDescent="0.2">
      <c r="B629" s="14">
        <v>626</v>
      </c>
      <c r="C629" s="16">
        <v>1.7239359811082768</v>
      </c>
      <c r="D629" s="16">
        <v>0</v>
      </c>
    </row>
    <row r="630" spans="2:4" x14ac:dyDescent="0.2">
      <c r="B630" s="14">
        <v>627</v>
      </c>
      <c r="C630" s="16">
        <v>1.7796083979309225</v>
      </c>
      <c r="D630" s="16">
        <v>0</v>
      </c>
    </row>
    <row r="631" spans="2:4" x14ac:dyDescent="0.2">
      <c r="B631" s="14">
        <v>628</v>
      </c>
      <c r="C631" s="16">
        <v>2.7331778990305962</v>
      </c>
      <c r="D631" s="16">
        <v>1</v>
      </c>
    </row>
    <row r="632" spans="2:4" x14ac:dyDescent="0.2">
      <c r="B632" s="14">
        <v>629</v>
      </c>
      <c r="C632" s="16">
        <v>4.1006964611109078</v>
      </c>
      <c r="D632" s="16">
        <v>30</v>
      </c>
    </row>
    <row r="633" spans="2:4" x14ac:dyDescent="0.2">
      <c r="B633" s="14">
        <v>630</v>
      </c>
      <c r="C633" s="16">
        <v>3.7255161998000577</v>
      </c>
      <c r="D633" s="16">
        <v>20</v>
      </c>
    </row>
    <row r="634" spans="2:4" x14ac:dyDescent="0.2">
      <c r="B634" s="14">
        <v>631</v>
      </c>
      <c r="C634" s="16">
        <v>2.6754116430323207</v>
      </c>
      <c r="D634" s="16">
        <v>1</v>
      </c>
    </row>
    <row r="635" spans="2:4" x14ac:dyDescent="0.2">
      <c r="B635" s="14">
        <v>632</v>
      </c>
      <c r="C635" s="16">
        <v>2.5776472685287226</v>
      </c>
      <c r="D635" s="16">
        <v>1</v>
      </c>
    </row>
    <row r="636" spans="2:4" x14ac:dyDescent="0.2">
      <c r="B636" s="14">
        <v>633</v>
      </c>
      <c r="C636" s="16">
        <v>1.9889010774443956</v>
      </c>
      <c r="D636" s="16">
        <v>0</v>
      </c>
    </row>
    <row r="637" spans="2:4" x14ac:dyDescent="0.2">
      <c r="B637" s="14">
        <v>634</v>
      </c>
      <c r="C637" s="16">
        <v>4.0595749061702602</v>
      </c>
      <c r="D637" s="16">
        <v>30</v>
      </c>
    </row>
    <row r="638" spans="2:4" x14ac:dyDescent="0.2">
      <c r="B638" s="14">
        <v>635</v>
      </c>
      <c r="C638" s="16">
        <v>1.4438570142025777</v>
      </c>
      <c r="D638" s="16">
        <v>0</v>
      </c>
    </row>
    <row r="639" spans="2:4" x14ac:dyDescent="0.2">
      <c r="B639" s="14">
        <v>636</v>
      </c>
      <c r="C639" s="16">
        <v>1.7856741138226302</v>
      </c>
      <c r="D639" s="16">
        <v>0</v>
      </c>
    </row>
    <row r="640" spans="2:4" x14ac:dyDescent="0.2">
      <c r="B640" s="14">
        <v>637</v>
      </c>
      <c r="C640" s="16">
        <v>2.3310130410276719</v>
      </c>
      <c r="D640" s="16">
        <v>0</v>
      </c>
    </row>
    <row r="641" spans="2:4" x14ac:dyDescent="0.2">
      <c r="B641" s="14">
        <v>638</v>
      </c>
      <c r="C641" s="16">
        <v>2.7199582233714992</v>
      </c>
      <c r="D641" s="16">
        <v>1</v>
      </c>
    </row>
    <row r="642" spans="2:4" x14ac:dyDescent="0.2">
      <c r="B642" s="14">
        <v>639</v>
      </c>
      <c r="C642" s="16">
        <v>2.4137868922630838</v>
      </c>
      <c r="D642" s="16">
        <v>0</v>
      </c>
    </row>
    <row r="643" spans="2:4" x14ac:dyDescent="0.2">
      <c r="B643" s="14">
        <v>640</v>
      </c>
      <c r="C643" s="16">
        <v>1.321924356140243</v>
      </c>
      <c r="D643" s="16">
        <v>0</v>
      </c>
    </row>
    <row r="644" spans="2:4" x14ac:dyDescent="0.2">
      <c r="B644" s="14">
        <v>641</v>
      </c>
      <c r="C644" s="16">
        <v>1.6462510783283621</v>
      </c>
      <c r="D644" s="16">
        <v>0</v>
      </c>
    </row>
    <row r="645" spans="2:4" x14ac:dyDescent="0.2">
      <c r="B645" s="14">
        <v>642</v>
      </c>
      <c r="C645" s="16">
        <v>1.8509920586941386</v>
      </c>
      <c r="D645" s="16">
        <v>0</v>
      </c>
    </row>
    <row r="646" spans="2:4" x14ac:dyDescent="0.2">
      <c r="B646" s="14">
        <v>643</v>
      </c>
      <c r="C646" s="16">
        <v>0.63163557572783846</v>
      </c>
      <c r="D646" s="16">
        <v>0</v>
      </c>
    </row>
    <row r="647" spans="2:4" x14ac:dyDescent="0.2">
      <c r="B647" s="14">
        <v>644</v>
      </c>
      <c r="C647" s="16">
        <v>3.127368901301169</v>
      </c>
      <c r="D647" s="16">
        <v>5</v>
      </c>
    </row>
    <row r="648" spans="2:4" x14ac:dyDescent="0.2">
      <c r="B648" s="14">
        <v>645</v>
      </c>
      <c r="C648" s="16">
        <v>3.857421738597651</v>
      </c>
      <c r="D648" s="16">
        <v>20</v>
      </c>
    </row>
    <row r="649" spans="2:4" x14ac:dyDescent="0.2">
      <c r="B649" s="14">
        <v>646</v>
      </c>
      <c r="C649" s="16">
        <v>2.0668221009694032</v>
      </c>
      <c r="D649" s="16">
        <v>0</v>
      </c>
    </row>
    <row r="650" spans="2:4" x14ac:dyDescent="0.2">
      <c r="B650" s="14">
        <v>647</v>
      </c>
      <c r="C650" s="16">
        <v>2.2907447003538097</v>
      </c>
      <c r="D650" s="16">
        <v>0</v>
      </c>
    </row>
    <row r="651" spans="2:4" x14ac:dyDescent="0.2">
      <c r="B651" s="14">
        <v>648</v>
      </c>
      <c r="C651" s="16">
        <v>1.9504015417736797</v>
      </c>
      <c r="D651" s="16">
        <v>0</v>
      </c>
    </row>
    <row r="652" spans="2:4" x14ac:dyDescent="0.2">
      <c r="B652" s="14">
        <v>649</v>
      </c>
      <c r="C652" s="16">
        <v>2.9962623181825503</v>
      </c>
      <c r="D652" s="16">
        <v>5</v>
      </c>
    </row>
    <row r="653" spans="2:4" x14ac:dyDescent="0.2">
      <c r="B653" s="14">
        <v>650</v>
      </c>
      <c r="C653" s="16">
        <v>2.6211187129975704</v>
      </c>
      <c r="D653" s="16">
        <v>1</v>
      </c>
    </row>
    <row r="654" spans="2:4" x14ac:dyDescent="0.2">
      <c r="B654" s="14">
        <v>651</v>
      </c>
      <c r="C654" s="16">
        <v>2.4488987312126564</v>
      </c>
      <c r="D654" s="16">
        <v>0</v>
      </c>
    </row>
    <row r="655" spans="2:4" x14ac:dyDescent="0.2">
      <c r="B655" s="14">
        <v>652</v>
      </c>
      <c r="C655" s="16">
        <v>3.2434085352803099</v>
      </c>
      <c r="D655" s="16">
        <v>10</v>
      </c>
    </row>
    <row r="656" spans="2:4" x14ac:dyDescent="0.2">
      <c r="B656" s="14">
        <v>653</v>
      </c>
      <c r="C656" s="16">
        <v>2.7812739247952889</v>
      </c>
      <c r="D656" s="16">
        <v>5</v>
      </c>
    </row>
    <row r="657" spans="2:4" x14ac:dyDescent="0.2">
      <c r="B657" s="14">
        <v>654</v>
      </c>
      <c r="C657" s="16">
        <v>1.4034850358386444</v>
      </c>
      <c r="D657" s="16">
        <v>0</v>
      </c>
    </row>
    <row r="658" spans="2:4" x14ac:dyDescent="0.2">
      <c r="B658" s="14">
        <v>655</v>
      </c>
      <c r="C658" s="16">
        <v>3.1537489216716379</v>
      </c>
      <c r="D658" s="16">
        <v>10</v>
      </c>
    </row>
    <row r="659" spans="2:4" x14ac:dyDescent="0.2">
      <c r="B659" s="14">
        <v>656</v>
      </c>
      <c r="C659" s="16">
        <v>3.2797403228402202</v>
      </c>
      <c r="D659" s="16">
        <v>10</v>
      </c>
    </row>
    <row r="660" spans="2:4" x14ac:dyDescent="0.2">
      <c r="B660" s="14">
        <v>657</v>
      </c>
      <c r="C660" s="16">
        <v>2.1942676661068363</v>
      </c>
      <c r="D660" s="16">
        <v>0</v>
      </c>
    </row>
    <row r="661" spans="2:4" x14ac:dyDescent="0.2">
      <c r="B661" s="14">
        <v>658</v>
      </c>
      <c r="C661" s="16">
        <v>2.8357749779926946</v>
      </c>
      <c r="D661" s="16">
        <v>5</v>
      </c>
    </row>
    <row r="662" spans="2:4" x14ac:dyDescent="0.2">
      <c r="B662" s="14">
        <v>659</v>
      </c>
      <c r="C662" s="16">
        <v>2.7252392564023951</v>
      </c>
      <c r="D662" s="16">
        <v>1</v>
      </c>
    </row>
    <row r="663" spans="2:4" x14ac:dyDescent="0.2">
      <c r="B663" s="14">
        <v>660</v>
      </c>
      <c r="C663" s="16">
        <v>2.6185507770262109</v>
      </c>
      <c r="D663" s="16">
        <v>1</v>
      </c>
    </row>
    <row r="664" spans="2:4" x14ac:dyDescent="0.2">
      <c r="B664" s="14">
        <v>661</v>
      </c>
      <c r="C664" s="16">
        <v>3.5926665267990217</v>
      </c>
      <c r="D664" s="16">
        <v>10</v>
      </c>
    </row>
    <row r="665" spans="2:4" x14ac:dyDescent="0.2">
      <c r="B665" s="14">
        <v>662</v>
      </c>
      <c r="C665" s="16">
        <v>3.0479767316243347</v>
      </c>
      <c r="D665" s="16">
        <v>5</v>
      </c>
    </row>
    <row r="666" spans="2:4" x14ac:dyDescent="0.2">
      <c r="B666" s="14">
        <v>663</v>
      </c>
      <c r="C666" s="16">
        <v>2.9287195690601937</v>
      </c>
      <c r="D666" s="16">
        <v>5</v>
      </c>
    </row>
    <row r="667" spans="2:4" x14ac:dyDescent="0.2">
      <c r="B667" s="14">
        <v>664</v>
      </c>
      <c r="C667" s="16">
        <v>3.2151263327011552</v>
      </c>
      <c r="D667" s="16">
        <v>10</v>
      </c>
    </row>
    <row r="668" spans="2:4" x14ac:dyDescent="0.2">
      <c r="B668" s="14">
        <v>665</v>
      </c>
      <c r="C668" s="16">
        <v>2.6910671019126515</v>
      </c>
      <c r="D668" s="16">
        <v>1</v>
      </c>
    </row>
    <row r="669" spans="2:4" x14ac:dyDescent="0.2">
      <c r="B669" s="14">
        <v>666</v>
      </c>
      <c r="C669" s="16">
        <v>1.0561595931187864</v>
      </c>
      <c r="D669" s="16">
        <v>0</v>
      </c>
    </row>
    <row r="670" spans="2:4" x14ac:dyDescent="0.2">
      <c r="B670" s="14">
        <v>667</v>
      </c>
      <c r="C670" s="16">
        <v>2.4087733115083281</v>
      </c>
      <c r="D670" s="16">
        <v>0</v>
      </c>
    </row>
    <row r="671" spans="2:4" x14ac:dyDescent="0.2">
      <c r="B671" s="14">
        <v>668</v>
      </c>
      <c r="C671" s="16">
        <v>1.8422278756587349</v>
      </c>
      <c r="D671" s="16">
        <v>0</v>
      </c>
    </row>
    <row r="672" spans="2:4" x14ac:dyDescent="0.2">
      <c r="B672" s="14">
        <v>669</v>
      </c>
      <c r="C672" s="16">
        <v>2.6806224435586632</v>
      </c>
      <c r="D672" s="16">
        <v>1</v>
      </c>
    </row>
    <row r="673" spans="2:4" x14ac:dyDescent="0.2">
      <c r="B673" s="14">
        <v>670</v>
      </c>
      <c r="C673" s="16">
        <v>3.4647258690817462</v>
      </c>
      <c r="D673" s="16">
        <v>10</v>
      </c>
    </row>
    <row r="674" spans="2:4" x14ac:dyDescent="0.2">
      <c r="B674" s="14">
        <v>671</v>
      </c>
      <c r="C674" s="16">
        <v>2.1711686507364751</v>
      </c>
      <c r="D674" s="16">
        <v>0</v>
      </c>
    </row>
    <row r="675" spans="2:4" x14ac:dyDescent="0.2">
      <c r="B675" s="14">
        <v>672</v>
      </c>
      <c r="C675" s="16">
        <v>2.1323906069553225</v>
      </c>
      <c r="D675" s="16">
        <v>0</v>
      </c>
    </row>
    <row r="676" spans="2:4" x14ac:dyDescent="0.2">
      <c r="B676" s="14">
        <v>673</v>
      </c>
      <c r="C676" s="16">
        <v>0.75997514910032948</v>
      </c>
      <c r="D676" s="16">
        <v>0</v>
      </c>
    </row>
    <row r="677" spans="2:4" x14ac:dyDescent="0.2">
      <c r="B677" s="14">
        <v>674</v>
      </c>
      <c r="C677" s="16">
        <v>1.4865387411225082</v>
      </c>
      <c r="D677" s="16">
        <v>0</v>
      </c>
    </row>
    <row r="678" spans="2:4" x14ac:dyDescent="0.2">
      <c r="B678" s="14">
        <v>675</v>
      </c>
      <c r="C678" s="16">
        <v>1.5276179690902478</v>
      </c>
      <c r="D678" s="16">
        <v>0</v>
      </c>
    </row>
    <row r="679" spans="2:4" x14ac:dyDescent="0.2">
      <c r="B679" s="14">
        <v>676</v>
      </c>
      <c r="C679" s="16">
        <v>1.8683955758962942</v>
      </c>
      <c r="D679" s="16">
        <v>0</v>
      </c>
    </row>
    <row r="680" spans="2:4" x14ac:dyDescent="0.2">
      <c r="B680" s="14">
        <v>677</v>
      </c>
      <c r="C680" s="16">
        <v>2.8083727993499537</v>
      </c>
      <c r="D680" s="16">
        <v>5</v>
      </c>
    </row>
    <row r="681" spans="2:4" x14ac:dyDescent="0.2">
      <c r="B681" s="14">
        <v>678</v>
      </c>
      <c r="C681" s="16">
        <v>3.5146510149326602</v>
      </c>
      <c r="D681" s="16">
        <v>10</v>
      </c>
    </row>
    <row r="682" spans="2:4" x14ac:dyDescent="0.2">
      <c r="B682" s="14">
        <v>679</v>
      </c>
      <c r="C682" s="16">
        <v>2.2857000220766102</v>
      </c>
      <c r="D682" s="16">
        <v>0</v>
      </c>
    </row>
    <row r="683" spans="2:4" x14ac:dyDescent="0.2">
      <c r="B683" s="14">
        <v>680</v>
      </c>
      <c r="C683" s="16">
        <v>2.2274434404052132</v>
      </c>
      <c r="D683" s="16">
        <v>0</v>
      </c>
    </row>
    <row r="684" spans="2:4" x14ac:dyDescent="0.2">
      <c r="B684" s="14">
        <v>681</v>
      </c>
      <c r="C684" s="16">
        <v>3.3640916074069338</v>
      </c>
      <c r="D684" s="16">
        <v>10</v>
      </c>
    </row>
    <row r="685" spans="2:4" x14ac:dyDescent="0.2">
      <c r="B685" s="14">
        <v>682</v>
      </c>
      <c r="C685" s="16">
        <v>2.2070523923652061</v>
      </c>
      <c r="D685" s="16">
        <v>0</v>
      </c>
    </row>
    <row r="686" spans="2:4" x14ac:dyDescent="0.2">
      <c r="B686" s="14">
        <v>683</v>
      </c>
      <c r="C686" s="16">
        <v>2.0428773649939558</v>
      </c>
      <c r="D686" s="16">
        <v>0</v>
      </c>
    </row>
    <row r="687" spans="2:4" x14ac:dyDescent="0.2">
      <c r="B687" s="14">
        <v>684</v>
      </c>
      <c r="C687" s="16">
        <v>2.2376115935756924</v>
      </c>
      <c r="D687" s="16">
        <v>0</v>
      </c>
    </row>
    <row r="688" spans="2:4" x14ac:dyDescent="0.2">
      <c r="B688" s="14">
        <v>685</v>
      </c>
      <c r="C688" s="16">
        <v>3.0541735503720036</v>
      </c>
      <c r="D688" s="16">
        <v>5</v>
      </c>
    </row>
    <row r="689" spans="2:4" x14ac:dyDescent="0.2">
      <c r="B689" s="14">
        <v>686</v>
      </c>
      <c r="C689" s="16">
        <v>2.6858408748811655</v>
      </c>
      <c r="D689" s="16">
        <v>1</v>
      </c>
    </row>
    <row r="690" spans="2:4" x14ac:dyDescent="0.2">
      <c r="B690" s="14">
        <v>687</v>
      </c>
      <c r="C690" s="16">
        <v>0.9352897967969378</v>
      </c>
      <c r="D690" s="16">
        <v>0</v>
      </c>
    </row>
    <row r="691" spans="2:4" x14ac:dyDescent="0.2">
      <c r="B691" s="14">
        <v>688</v>
      </c>
      <c r="C691" s="16">
        <v>1.8334206382574081</v>
      </c>
      <c r="D691" s="16">
        <v>0</v>
      </c>
    </row>
    <row r="692" spans="2:4" x14ac:dyDescent="0.2">
      <c r="B692" s="14">
        <v>689</v>
      </c>
      <c r="C692" s="16">
        <v>2.6936831907888323</v>
      </c>
      <c r="D692" s="16">
        <v>1</v>
      </c>
    </row>
    <row r="693" spans="2:4" x14ac:dyDescent="0.2">
      <c r="B693" s="14">
        <v>690</v>
      </c>
      <c r="C693" s="16">
        <v>0.54080850552813198</v>
      </c>
      <c r="D693" s="16">
        <v>0</v>
      </c>
    </row>
    <row r="694" spans="2:4" x14ac:dyDescent="0.2">
      <c r="B694" s="14">
        <v>691</v>
      </c>
      <c r="C694" s="16">
        <v>0.33581310959959731</v>
      </c>
      <c r="D694" s="16">
        <v>0</v>
      </c>
    </row>
    <row r="695" spans="2:4" x14ac:dyDescent="0.2">
      <c r="B695" s="14">
        <v>692</v>
      </c>
      <c r="C695" s="16">
        <v>3.3924050018032363</v>
      </c>
      <c r="D695" s="16">
        <v>10</v>
      </c>
    </row>
    <row r="696" spans="2:4" x14ac:dyDescent="0.2">
      <c r="B696" s="14">
        <v>693</v>
      </c>
      <c r="C696" s="16">
        <v>4.5083583991691096</v>
      </c>
      <c r="D696" s="16">
        <v>50</v>
      </c>
    </row>
    <row r="697" spans="2:4" x14ac:dyDescent="0.2">
      <c r="B697" s="14">
        <v>694</v>
      </c>
      <c r="C697" s="16">
        <v>3.2908679801390024</v>
      </c>
      <c r="D697" s="16">
        <v>10</v>
      </c>
    </row>
    <row r="698" spans="2:4" x14ac:dyDescent="0.2">
      <c r="B698" s="14">
        <v>695</v>
      </c>
      <c r="C698" s="16">
        <v>2.4162938047248592</v>
      </c>
      <c r="D698" s="16">
        <v>0</v>
      </c>
    </row>
    <row r="699" spans="2:4" x14ac:dyDescent="0.2">
      <c r="B699" s="14">
        <v>696</v>
      </c>
      <c r="C699" s="16">
        <v>3.0387278374848115</v>
      </c>
      <c r="D699" s="16">
        <v>5</v>
      </c>
    </row>
    <row r="700" spans="2:4" x14ac:dyDescent="0.2">
      <c r="B700" s="14">
        <v>697</v>
      </c>
      <c r="C700" s="16">
        <v>2.7305293758041396</v>
      </c>
      <c r="D700" s="16">
        <v>1</v>
      </c>
    </row>
    <row r="701" spans="2:4" x14ac:dyDescent="0.2">
      <c r="B701" s="14">
        <v>698</v>
      </c>
      <c r="C701" s="16">
        <v>2.1865807922708074</v>
      </c>
      <c r="D701" s="16">
        <v>0</v>
      </c>
    </row>
    <row r="702" spans="2:4" x14ac:dyDescent="0.2">
      <c r="B702" s="14">
        <v>699</v>
      </c>
      <c r="C702" s="16">
        <v>1.6193357631937664</v>
      </c>
      <c r="D702" s="16">
        <v>0</v>
      </c>
    </row>
    <row r="703" spans="2:4" x14ac:dyDescent="0.2">
      <c r="B703" s="14">
        <v>700</v>
      </c>
      <c r="C703" s="16">
        <v>3.1772691366164434</v>
      </c>
      <c r="D703" s="16">
        <v>10</v>
      </c>
    </row>
    <row r="704" spans="2:4" x14ac:dyDescent="0.2">
      <c r="B704" s="14">
        <v>701</v>
      </c>
      <c r="C704" s="16">
        <v>2.4564290691624739</v>
      </c>
      <c r="D704" s="16">
        <v>0</v>
      </c>
    </row>
    <row r="705" spans="2:4" x14ac:dyDescent="0.2">
      <c r="B705" s="14">
        <v>702</v>
      </c>
      <c r="C705" s="16">
        <v>2.8302689650685737</v>
      </c>
      <c r="D705" s="16">
        <v>5</v>
      </c>
    </row>
    <row r="706" spans="2:4" x14ac:dyDescent="0.2">
      <c r="B706" s="14">
        <v>703</v>
      </c>
      <c r="C706" s="16">
        <v>2.3711697814822594</v>
      </c>
      <c r="D706" s="16">
        <v>0</v>
      </c>
    </row>
    <row r="707" spans="2:4" x14ac:dyDescent="0.2">
      <c r="B707" s="14">
        <v>704</v>
      </c>
      <c r="C707" s="16">
        <v>1.2275090414009764</v>
      </c>
      <c r="D707" s="16">
        <v>0</v>
      </c>
    </row>
    <row r="708" spans="2:4" x14ac:dyDescent="0.2">
      <c r="B708" s="14">
        <v>705</v>
      </c>
      <c r="C708" s="16">
        <v>2.6572315886804918</v>
      </c>
      <c r="D708" s="16">
        <v>1</v>
      </c>
    </row>
    <row r="709" spans="2:4" x14ac:dyDescent="0.2">
      <c r="B709" s="14">
        <v>706</v>
      </c>
      <c r="C709" s="16">
        <v>1.8741608924649571</v>
      </c>
      <c r="D709" s="16">
        <v>0</v>
      </c>
    </row>
    <row r="710" spans="2:4" x14ac:dyDescent="0.2">
      <c r="B710" s="14">
        <v>707</v>
      </c>
      <c r="C710" s="16">
        <v>0.79729590944824258</v>
      </c>
      <c r="D710" s="16">
        <v>0</v>
      </c>
    </row>
    <row r="711" spans="2:4" x14ac:dyDescent="0.2">
      <c r="B711" s="14">
        <v>708</v>
      </c>
      <c r="C711" s="16">
        <v>2.4012533144654324</v>
      </c>
      <c r="D711" s="16">
        <v>0</v>
      </c>
    </row>
    <row r="712" spans="2:4" x14ac:dyDescent="0.2">
      <c r="B712" s="14">
        <v>709</v>
      </c>
      <c r="C712" s="16">
        <v>2.63913616440915</v>
      </c>
      <c r="D712" s="16">
        <v>1</v>
      </c>
    </row>
    <row r="713" spans="2:4" x14ac:dyDescent="0.2">
      <c r="B713" s="14">
        <v>710</v>
      </c>
      <c r="C713" s="16">
        <v>2.3184442620692813</v>
      </c>
      <c r="D713" s="16">
        <v>0</v>
      </c>
    </row>
    <row r="714" spans="2:4" x14ac:dyDescent="0.2">
      <c r="B714" s="14">
        <v>711</v>
      </c>
      <c r="C714" s="16">
        <v>2.1582837019899781</v>
      </c>
      <c r="D714" s="16">
        <v>0</v>
      </c>
    </row>
    <row r="715" spans="2:4" x14ac:dyDescent="0.2">
      <c r="B715" s="14">
        <v>712</v>
      </c>
      <c r="C715" s="16">
        <v>1.8275246781494903</v>
      </c>
      <c r="D715" s="16">
        <v>0</v>
      </c>
    </row>
    <row r="716" spans="2:4" x14ac:dyDescent="0.2">
      <c r="B716" s="14">
        <v>713</v>
      </c>
      <c r="C716" s="16">
        <v>3.283437383594245</v>
      </c>
      <c r="D716" s="16">
        <v>10</v>
      </c>
    </row>
    <row r="717" spans="2:4" x14ac:dyDescent="0.2">
      <c r="B717" s="14">
        <v>714</v>
      </c>
      <c r="C717" s="16">
        <v>0.49668918129100237</v>
      </c>
      <c r="D717" s="16">
        <v>0</v>
      </c>
    </row>
    <row r="718" spans="2:4" x14ac:dyDescent="0.2">
      <c r="B718" s="14">
        <v>715</v>
      </c>
      <c r="C718" s="16">
        <v>2.5980575973624545</v>
      </c>
      <c r="D718" s="16">
        <v>1</v>
      </c>
    </row>
    <row r="719" spans="2:4" x14ac:dyDescent="0.2">
      <c r="B719" s="14">
        <v>716</v>
      </c>
      <c r="C719" s="16">
        <v>2.7015436107597601</v>
      </c>
      <c r="D719" s="16">
        <v>1</v>
      </c>
    </row>
    <row r="720" spans="2:4" x14ac:dyDescent="0.2">
      <c r="B720" s="14">
        <v>717</v>
      </c>
      <c r="C720" s="16">
        <v>4.4435300074398576</v>
      </c>
      <c r="D720" s="16">
        <v>50</v>
      </c>
    </row>
    <row r="721" spans="2:4" x14ac:dyDescent="0.2">
      <c r="B721" s="14">
        <v>718</v>
      </c>
      <c r="C721" s="16">
        <v>2.2680198596129588</v>
      </c>
      <c r="D721" s="16">
        <v>0</v>
      </c>
    </row>
    <row r="722" spans="2:4" x14ac:dyDescent="0.2">
      <c r="B722" s="14">
        <v>719</v>
      </c>
      <c r="C722" s="16">
        <v>2.1427684113195085</v>
      </c>
      <c r="D722" s="16">
        <v>0</v>
      </c>
    </row>
    <row r="723" spans="2:4" x14ac:dyDescent="0.2">
      <c r="B723" s="14">
        <v>720</v>
      </c>
      <c r="C723" s="16">
        <v>2.7974983541336469</v>
      </c>
      <c r="D723" s="16">
        <v>5</v>
      </c>
    </row>
    <row r="724" spans="2:4" x14ac:dyDescent="0.2">
      <c r="B724" s="14">
        <v>721</v>
      </c>
      <c r="C724" s="16">
        <v>3.993714477928795</v>
      </c>
      <c r="D724" s="16">
        <v>30</v>
      </c>
    </row>
    <row r="725" spans="2:4" x14ac:dyDescent="0.2">
      <c r="B725" s="14">
        <v>722</v>
      </c>
      <c r="C725" s="16">
        <v>2.5598490303378076</v>
      </c>
      <c r="D725" s="16">
        <v>1</v>
      </c>
    </row>
    <row r="726" spans="2:4" x14ac:dyDescent="0.2">
      <c r="B726" s="14">
        <v>723</v>
      </c>
      <c r="C726" s="16">
        <v>1.1654552975821284</v>
      </c>
      <c r="D726" s="16">
        <v>0</v>
      </c>
    </row>
    <row r="727" spans="2:4" x14ac:dyDescent="0.2">
      <c r="B727" s="14">
        <v>724</v>
      </c>
      <c r="C727" s="16">
        <v>0.56832596959981885</v>
      </c>
      <c r="D727" s="16">
        <v>0</v>
      </c>
    </row>
    <row r="728" spans="2:4" x14ac:dyDescent="0.2">
      <c r="B728" s="14">
        <v>725</v>
      </c>
      <c r="C728" s="16">
        <v>1.7612721625151888</v>
      </c>
      <c r="D728" s="16">
        <v>0</v>
      </c>
    </row>
    <row r="729" spans="2:4" x14ac:dyDescent="0.2">
      <c r="B729" s="14">
        <v>726</v>
      </c>
      <c r="C729" s="16">
        <v>2.5471672624280641</v>
      </c>
      <c r="D729" s="16">
        <v>1</v>
      </c>
    </row>
    <row r="730" spans="2:4" x14ac:dyDescent="0.2">
      <c r="B730" s="14">
        <v>727</v>
      </c>
      <c r="C730" s="16">
        <v>4.3685916691865945</v>
      </c>
      <c r="D730" s="16">
        <v>50</v>
      </c>
    </row>
    <row r="731" spans="2:4" x14ac:dyDescent="0.2">
      <c r="B731" s="14">
        <v>728</v>
      </c>
      <c r="C731" s="16">
        <v>1.1866603775114821</v>
      </c>
      <c r="D731" s="16">
        <v>0</v>
      </c>
    </row>
    <row r="732" spans="2:4" x14ac:dyDescent="0.2">
      <c r="B732" s="14">
        <v>729</v>
      </c>
      <c r="C732" s="16">
        <v>1.7826440951716211</v>
      </c>
      <c r="D732" s="16">
        <v>0</v>
      </c>
    </row>
    <row r="733" spans="2:4" x14ac:dyDescent="0.2">
      <c r="B733" s="14">
        <v>730</v>
      </c>
      <c r="C733" s="16">
        <v>4.0304804205924203</v>
      </c>
      <c r="D733" s="16">
        <v>30</v>
      </c>
    </row>
    <row r="734" spans="2:4" x14ac:dyDescent="0.2">
      <c r="B734" s="14">
        <v>731</v>
      </c>
      <c r="C734" s="16">
        <v>1.9834396279361051</v>
      </c>
      <c r="D734" s="16">
        <v>0</v>
      </c>
    </row>
    <row r="735" spans="2:4" x14ac:dyDescent="0.2">
      <c r="B735" s="14">
        <v>732</v>
      </c>
      <c r="C735" s="16">
        <v>3.5625798748436228</v>
      </c>
      <c r="D735" s="16">
        <v>10</v>
      </c>
    </row>
    <row r="736" spans="2:4" x14ac:dyDescent="0.2">
      <c r="B736" s="14">
        <v>733</v>
      </c>
      <c r="C736" s="16">
        <v>2.140176599884323</v>
      </c>
      <c r="D736" s="16">
        <v>0</v>
      </c>
    </row>
    <row r="737" spans="2:4" x14ac:dyDescent="0.2">
      <c r="B737" s="14">
        <v>734</v>
      </c>
      <c r="C737" s="16">
        <v>2.1531185851456214</v>
      </c>
      <c r="D737" s="16">
        <v>0</v>
      </c>
    </row>
    <row r="738" spans="2:4" x14ac:dyDescent="0.2">
      <c r="B738" s="14">
        <v>735</v>
      </c>
      <c r="C738" s="16">
        <v>1.9168651632033484</v>
      </c>
      <c r="D738" s="16">
        <v>0</v>
      </c>
    </row>
    <row r="739" spans="2:4" x14ac:dyDescent="0.2">
      <c r="B739" s="14">
        <v>736</v>
      </c>
      <c r="C739" s="16">
        <v>2.2553661882511786</v>
      </c>
      <c r="D739" s="16">
        <v>0</v>
      </c>
    </row>
    <row r="740" spans="2:4" x14ac:dyDescent="0.2">
      <c r="B740" s="14">
        <v>737</v>
      </c>
      <c r="C740" s="16">
        <v>3.1671371097840484</v>
      </c>
      <c r="D740" s="16">
        <v>10</v>
      </c>
    </row>
    <row r="741" spans="2:4" x14ac:dyDescent="0.2">
      <c r="B741" s="14">
        <v>738</v>
      </c>
      <c r="C741" s="16">
        <v>2.4664745739166292</v>
      </c>
      <c r="D741" s="16">
        <v>0</v>
      </c>
    </row>
    <row r="742" spans="2:4" x14ac:dyDescent="0.2">
      <c r="B742" s="14">
        <v>739</v>
      </c>
      <c r="C742" s="16">
        <v>1.5494151353316152</v>
      </c>
      <c r="D742" s="16">
        <v>0</v>
      </c>
    </row>
    <row r="743" spans="2:4" x14ac:dyDescent="0.2">
      <c r="B743" s="14">
        <v>740</v>
      </c>
      <c r="C743" s="16">
        <v>2.7173210585628507</v>
      </c>
      <c r="D743" s="16">
        <v>1</v>
      </c>
    </row>
    <row r="744" spans="2:4" x14ac:dyDescent="0.2">
      <c r="B744" s="14">
        <v>741</v>
      </c>
      <c r="C744" s="16">
        <v>0.88194288126350484</v>
      </c>
      <c r="D744" s="16">
        <v>0</v>
      </c>
    </row>
    <row r="745" spans="2:4" x14ac:dyDescent="0.2">
      <c r="B745" s="14">
        <v>742</v>
      </c>
      <c r="C745" s="16">
        <v>2.0025016458663525</v>
      </c>
      <c r="D745" s="16">
        <v>0</v>
      </c>
    </row>
    <row r="746" spans="2:4" x14ac:dyDescent="0.2">
      <c r="B746" s="14">
        <v>743</v>
      </c>
      <c r="C746" s="16">
        <v>2.8056497076989144</v>
      </c>
      <c r="D746" s="16">
        <v>5</v>
      </c>
    </row>
    <row r="747" spans="2:4" x14ac:dyDescent="0.2">
      <c r="B747" s="14">
        <v>744</v>
      </c>
      <c r="C747" s="16">
        <v>1.6562041645169219</v>
      </c>
      <c r="D747" s="16">
        <v>0</v>
      </c>
    </row>
    <row r="748" spans="2:4" x14ac:dyDescent="0.2">
      <c r="B748" s="14">
        <v>745</v>
      </c>
      <c r="C748" s="16">
        <v>3.7438404068812137</v>
      </c>
      <c r="D748" s="16">
        <v>20</v>
      </c>
    </row>
    <row r="749" spans="2:4" x14ac:dyDescent="0.2">
      <c r="B749" s="14">
        <v>746</v>
      </c>
      <c r="C749" s="16">
        <v>2.6159842814372145</v>
      </c>
      <c r="D749" s="16">
        <v>1</v>
      </c>
    </row>
    <row r="750" spans="2:4" x14ac:dyDescent="0.2">
      <c r="B750" s="14">
        <v>747</v>
      </c>
      <c r="C750" s="16">
        <v>1.4278983874372164</v>
      </c>
      <c r="D750" s="16">
        <v>0</v>
      </c>
    </row>
    <row r="751" spans="2:4" x14ac:dyDescent="0.2">
      <c r="B751" s="14">
        <v>748</v>
      </c>
      <c r="C751" s="16">
        <v>3.336530726552855</v>
      </c>
      <c r="D751" s="16">
        <v>10</v>
      </c>
    </row>
    <row r="752" spans="2:4" x14ac:dyDescent="0.2">
      <c r="B752" s="14">
        <v>749</v>
      </c>
      <c r="C752" s="16">
        <v>3.8430726743709007</v>
      </c>
      <c r="D752" s="16">
        <v>20</v>
      </c>
    </row>
    <row r="753" spans="2:4" x14ac:dyDescent="0.2">
      <c r="B753" s="14">
        <v>750</v>
      </c>
      <c r="C753" s="16">
        <v>2.8916030314424934</v>
      </c>
      <c r="D753" s="16">
        <v>5</v>
      </c>
    </row>
    <row r="754" spans="2:4" x14ac:dyDescent="0.2">
      <c r="B754" s="14">
        <v>751</v>
      </c>
      <c r="C754" s="16">
        <v>2.4413711651324275</v>
      </c>
      <c r="D754" s="16">
        <v>0</v>
      </c>
    </row>
    <row r="755" spans="2:4" x14ac:dyDescent="0.2">
      <c r="B755" s="14">
        <v>752</v>
      </c>
      <c r="C755" s="16">
        <v>2.4790410148017097</v>
      </c>
      <c r="D755" s="16">
        <v>0</v>
      </c>
    </row>
    <row r="756" spans="2:4" x14ac:dyDescent="0.2">
      <c r="B756" s="14">
        <v>753</v>
      </c>
      <c r="C756" s="16">
        <v>1.720782404344781</v>
      </c>
      <c r="D756" s="16">
        <v>0</v>
      </c>
    </row>
    <row r="757" spans="2:4" x14ac:dyDescent="0.2">
      <c r="B757" s="14">
        <v>754</v>
      </c>
      <c r="C757" s="16">
        <v>2.9724753218505096</v>
      </c>
      <c r="D757" s="16">
        <v>5</v>
      </c>
    </row>
    <row r="758" spans="2:4" x14ac:dyDescent="0.2">
      <c r="B758" s="14">
        <v>755</v>
      </c>
      <c r="C758" s="16">
        <v>3.8152336548473595</v>
      </c>
      <c r="D758" s="16">
        <v>20</v>
      </c>
    </row>
    <row r="759" spans="2:4" x14ac:dyDescent="0.2">
      <c r="B759" s="14">
        <v>756</v>
      </c>
      <c r="C759" s="16">
        <v>1.9614670639250766</v>
      </c>
      <c r="D759" s="16">
        <v>0</v>
      </c>
    </row>
    <row r="760" spans="2:4" x14ac:dyDescent="0.2">
      <c r="B760" s="14">
        <v>757</v>
      </c>
      <c r="C760" s="16">
        <v>2.6676093930446778</v>
      </c>
      <c r="D760" s="16">
        <v>1</v>
      </c>
    </row>
    <row r="761" spans="2:4" x14ac:dyDescent="0.2">
      <c r="B761" s="14">
        <v>758</v>
      </c>
      <c r="C761" s="16">
        <v>2.1660193489612354</v>
      </c>
      <c r="D761" s="16">
        <v>0</v>
      </c>
    </row>
    <row r="762" spans="2:4" x14ac:dyDescent="0.2">
      <c r="B762" s="14">
        <v>759</v>
      </c>
      <c r="C762" s="16">
        <v>1.7112808138636375</v>
      </c>
      <c r="D762" s="16">
        <v>0</v>
      </c>
    </row>
    <row r="763" spans="2:4" x14ac:dyDescent="0.2">
      <c r="B763" s="14">
        <v>760</v>
      </c>
      <c r="C763" s="16">
        <v>1.6395740220738584</v>
      </c>
      <c r="D763" s="16">
        <v>0</v>
      </c>
    </row>
    <row r="764" spans="2:4" x14ac:dyDescent="0.2">
      <c r="B764" s="14">
        <v>761</v>
      </c>
      <c r="C764" s="16">
        <v>3.3287860024434339</v>
      </c>
      <c r="D764" s="16">
        <v>10</v>
      </c>
    </row>
    <row r="765" spans="2:4" x14ac:dyDescent="0.2">
      <c r="B765" s="14">
        <v>762</v>
      </c>
      <c r="C765" s="16">
        <v>0</v>
      </c>
      <c r="D765" s="16">
        <v>0</v>
      </c>
    </row>
    <row r="766" spans="2:4" x14ac:dyDescent="0.2">
      <c r="B766" s="14">
        <v>763</v>
      </c>
      <c r="C766" s="16">
        <v>3.0203916020690778</v>
      </c>
      <c r="D766" s="16">
        <v>5</v>
      </c>
    </row>
    <row r="767" spans="2:4" x14ac:dyDescent="0.2">
      <c r="B767" s="14">
        <v>764</v>
      </c>
      <c r="C767" s="16">
        <v>3.1014856290704897</v>
      </c>
      <c r="D767" s="16">
        <v>5</v>
      </c>
    </row>
    <row r="768" spans="2:4" x14ac:dyDescent="0.2">
      <c r="B768" s="14">
        <v>765</v>
      </c>
      <c r="C768" s="16">
        <v>2.4891030669732959</v>
      </c>
      <c r="D768" s="16">
        <v>0</v>
      </c>
    </row>
    <row r="769" spans="2:4" x14ac:dyDescent="0.2">
      <c r="B769" s="14">
        <v>766</v>
      </c>
      <c r="C769" s="16">
        <v>1.8097156056130312</v>
      </c>
      <c r="D769" s="16">
        <v>0</v>
      </c>
    </row>
    <row r="770" spans="2:4" x14ac:dyDescent="0.2">
      <c r="B770" s="14">
        <v>767</v>
      </c>
      <c r="C770" s="16">
        <v>0.41369979587057282</v>
      </c>
      <c r="D770" s="16">
        <v>0</v>
      </c>
    </row>
    <row r="771" spans="2:4" x14ac:dyDescent="0.2">
      <c r="B771" s="14">
        <v>768</v>
      </c>
      <c r="C771" s="16">
        <v>3.4006418287624482</v>
      </c>
      <c r="D771" s="16">
        <v>10</v>
      </c>
    </row>
    <row r="772" spans="2:4" x14ac:dyDescent="0.2">
      <c r="B772" s="14">
        <v>769</v>
      </c>
      <c r="C772" s="16">
        <v>1.1212922796800961</v>
      </c>
      <c r="D772" s="16">
        <v>0</v>
      </c>
    </row>
    <row r="773" spans="2:4" x14ac:dyDescent="0.2">
      <c r="B773" s="14">
        <v>770</v>
      </c>
      <c r="C773" s="16">
        <v>2.0214203012547016</v>
      </c>
      <c r="D773" s="16">
        <v>0</v>
      </c>
    </row>
    <row r="774" spans="2:4" x14ac:dyDescent="0.2">
      <c r="B774" s="14">
        <v>771</v>
      </c>
      <c r="C774" s="16">
        <v>2.8690974243951715</v>
      </c>
      <c r="D774" s="16">
        <v>5</v>
      </c>
    </row>
    <row r="775" spans="2:4" x14ac:dyDescent="0.2">
      <c r="B775" s="14">
        <v>772</v>
      </c>
      <c r="C775" s="16">
        <v>2.7094227065295837</v>
      </c>
      <c r="D775" s="16">
        <v>1</v>
      </c>
    </row>
    <row r="776" spans="2:4" x14ac:dyDescent="0.2">
      <c r="B776" s="14">
        <v>773</v>
      </c>
      <c r="C776" s="16">
        <v>0.91294391972683031</v>
      </c>
      <c r="D776" s="16">
        <v>0</v>
      </c>
    </row>
    <row r="777" spans="2:4" x14ac:dyDescent="0.2">
      <c r="B777" s="14">
        <v>774</v>
      </c>
      <c r="C777" s="16">
        <v>2.5649288300949178</v>
      </c>
      <c r="D777" s="16">
        <v>1</v>
      </c>
    </row>
    <row r="778" spans="2:4" x14ac:dyDescent="0.2">
      <c r="B778" s="14">
        <v>775</v>
      </c>
      <c r="C778" s="16">
        <v>2.4916199503884746</v>
      </c>
      <c r="D778" s="16">
        <v>0</v>
      </c>
    </row>
    <row r="779" spans="2:4" x14ac:dyDescent="0.2">
      <c r="B779" s="14">
        <v>776</v>
      </c>
      <c r="C779" s="16">
        <v>3.5099977408298741</v>
      </c>
      <c r="D779" s="16">
        <v>10</v>
      </c>
    </row>
    <row r="780" spans="2:4" x14ac:dyDescent="0.2">
      <c r="B780" s="14">
        <v>777</v>
      </c>
      <c r="C780" s="16">
        <v>3.4736044551309968</v>
      </c>
      <c r="D780" s="16">
        <v>10</v>
      </c>
    </row>
    <row r="781" spans="2:4" x14ac:dyDescent="0.2">
      <c r="B781" s="14">
        <v>778</v>
      </c>
      <c r="C781" s="16">
        <v>1.4398902859460971</v>
      </c>
      <c r="D781" s="16">
        <v>0</v>
      </c>
    </row>
    <row r="782" spans="2:4" x14ac:dyDescent="0.2">
      <c r="B782" s="14">
        <v>779</v>
      </c>
      <c r="C782" s="16">
        <v>1.9112235888853304</v>
      </c>
      <c r="D782" s="16">
        <v>0</v>
      </c>
    </row>
    <row r="783" spans="2:4" x14ac:dyDescent="0.2">
      <c r="B783" s="14">
        <v>780</v>
      </c>
      <c r="C783" s="16">
        <v>1.7917173105591329</v>
      </c>
      <c r="D783" s="16">
        <v>0</v>
      </c>
    </row>
    <row r="784" spans="2:4" x14ac:dyDescent="0.2">
      <c r="B784" s="14">
        <v>781</v>
      </c>
      <c r="C784" s="16">
        <v>1.3868740402041075</v>
      </c>
      <c r="D784" s="16">
        <v>0</v>
      </c>
    </row>
    <row r="785" spans="2:4" x14ac:dyDescent="0.2">
      <c r="B785" s="14">
        <v>782</v>
      </c>
      <c r="C785" s="16">
        <v>2.8495984582263199</v>
      </c>
      <c r="D785" s="16">
        <v>5</v>
      </c>
    </row>
    <row r="786" spans="2:4" x14ac:dyDescent="0.2">
      <c r="B786" s="14">
        <v>783</v>
      </c>
      <c r="C786" s="16">
        <v>3.1570832306538241</v>
      </c>
      <c r="D786" s="16">
        <v>10</v>
      </c>
    </row>
    <row r="787" spans="2:4" x14ac:dyDescent="0.2">
      <c r="B787" s="14">
        <v>784</v>
      </c>
      <c r="C787" s="16">
        <v>3.1372012062716541</v>
      </c>
      <c r="D787" s="16">
        <v>5</v>
      </c>
    </row>
    <row r="788" spans="2:4" x14ac:dyDescent="0.2">
      <c r="B788" s="14">
        <v>785</v>
      </c>
      <c r="C788" s="16">
        <v>2.9754307686077732</v>
      </c>
      <c r="D788" s="16">
        <v>5</v>
      </c>
    </row>
    <row r="789" spans="2:4" x14ac:dyDescent="0.2">
      <c r="B789" s="14">
        <v>786</v>
      </c>
      <c r="C789" s="16">
        <v>1.6856325597198125</v>
      </c>
      <c r="D789" s="16">
        <v>0</v>
      </c>
    </row>
    <row r="790" spans="2:4" x14ac:dyDescent="0.2">
      <c r="B790" s="14">
        <v>787</v>
      </c>
      <c r="C790" s="16">
        <v>3.7135431227468763</v>
      </c>
      <c r="D790" s="16">
        <v>20</v>
      </c>
    </row>
    <row r="791" spans="2:4" x14ac:dyDescent="0.2">
      <c r="B791" s="14">
        <v>788</v>
      </c>
      <c r="C791" s="16">
        <v>3.7563117453352479</v>
      </c>
      <c r="D791" s="16">
        <v>20</v>
      </c>
    </row>
    <row r="792" spans="2:4" x14ac:dyDescent="0.2">
      <c r="B792" s="14">
        <v>789</v>
      </c>
      <c r="C792" s="16">
        <v>3.8502098826901601</v>
      </c>
      <c r="D792" s="16">
        <v>20</v>
      </c>
    </row>
    <row r="793" spans="2:4" x14ac:dyDescent="0.2">
      <c r="B793" s="14">
        <v>790</v>
      </c>
      <c r="C793" s="16">
        <v>2.6832306951001734</v>
      </c>
      <c r="D793" s="16">
        <v>1</v>
      </c>
    </row>
    <row r="794" spans="2:4" x14ac:dyDescent="0.2">
      <c r="B794" s="14">
        <v>791</v>
      </c>
      <c r="C794" s="16">
        <v>4.8837692932505341</v>
      </c>
      <c r="D794" s="16">
        <v>50</v>
      </c>
    </row>
    <row r="795" spans="2:4" x14ac:dyDescent="0.2">
      <c r="B795" s="14">
        <v>792</v>
      </c>
      <c r="C795" s="16">
        <v>2.0321700025516436</v>
      </c>
      <c r="D795" s="16">
        <v>0</v>
      </c>
    </row>
    <row r="796" spans="2:4" x14ac:dyDescent="0.2">
      <c r="B796" s="14">
        <v>793</v>
      </c>
      <c r="C796" s="16">
        <v>1.5239447523271163</v>
      </c>
      <c r="D796" s="16">
        <v>0</v>
      </c>
    </row>
    <row r="797" spans="2:4" x14ac:dyDescent="0.2">
      <c r="B797" s="14">
        <v>794</v>
      </c>
      <c r="C797" s="16">
        <v>2.3862131077369155</v>
      </c>
      <c r="D797" s="16">
        <v>0</v>
      </c>
    </row>
    <row r="798" spans="2:4" x14ac:dyDescent="0.2">
      <c r="B798" s="14">
        <v>795</v>
      </c>
      <c r="C798" s="16">
        <v>2.1010785759091428</v>
      </c>
      <c r="D798" s="16">
        <v>0</v>
      </c>
    </row>
    <row r="799" spans="2:4" x14ac:dyDescent="0.2">
      <c r="B799" s="14">
        <v>796</v>
      </c>
      <c r="C799" s="16">
        <v>2.348591485303638</v>
      </c>
      <c r="D799" s="16">
        <v>0</v>
      </c>
    </row>
    <row r="800" spans="2:4" x14ac:dyDescent="0.2">
      <c r="B800" s="14">
        <v>797</v>
      </c>
      <c r="C800" s="16">
        <v>3.0143258861773701</v>
      </c>
      <c r="D800" s="16">
        <v>5</v>
      </c>
    </row>
    <row r="801" spans="2:4" x14ac:dyDescent="0.2">
      <c r="B801" s="14">
        <v>798</v>
      </c>
      <c r="C801" s="16">
        <v>2.6494664366595639</v>
      </c>
      <c r="D801" s="16">
        <v>1</v>
      </c>
    </row>
    <row r="802" spans="2:4" x14ac:dyDescent="0.2">
      <c r="B802" s="14">
        <v>799</v>
      </c>
      <c r="C802" s="16">
        <v>1.5918426387658251</v>
      </c>
      <c r="D802" s="16">
        <v>0</v>
      </c>
    </row>
    <row r="803" spans="2:4" x14ac:dyDescent="0.2">
      <c r="B803" s="14">
        <v>800</v>
      </c>
      <c r="C803" s="16">
        <v>0.84941012459110921</v>
      </c>
      <c r="D803" s="16">
        <v>0</v>
      </c>
    </row>
    <row r="804" spans="2:4" x14ac:dyDescent="0.2">
      <c r="B804" s="14">
        <v>801</v>
      </c>
      <c r="C804" s="16">
        <v>2.4363541161267395</v>
      </c>
      <c r="D804" s="16">
        <v>0</v>
      </c>
    </row>
    <row r="805" spans="2:4" x14ac:dyDescent="0.2">
      <c r="B805" s="14">
        <v>802</v>
      </c>
      <c r="C805" s="16">
        <v>2.5142999779233897</v>
      </c>
      <c r="D805" s="16">
        <v>1</v>
      </c>
    </row>
    <row r="806" spans="2:4" x14ac:dyDescent="0.2">
      <c r="B806" s="14">
        <v>803</v>
      </c>
      <c r="C806" s="16">
        <v>1.8998933728377232</v>
      </c>
      <c r="D806" s="16">
        <v>0</v>
      </c>
    </row>
    <row r="807" spans="2:4" x14ac:dyDescent="0.2">
      <c r="B807" s="14">
        <v>804</v>
      </c>
      <c r="C807" s="16">
        <v>2.8718974335952137</v>
      </c>
      <c r="D807" s="16">
        <v>5</v>
      </c>
    </row>
    <row r="808" spans="2:4" x14ac:dyDescent="0.2">
      <c r="B808" s="14">
        <v>805</v>
      </c>
      <c r="C808" s="16">
        <v>2.6963012911585489</v>
      </c>
      <c r="D808" s="16">
        <v>1</v>
      </c>
    </row>
    <row r="809" spans="2:4" x14ac:dyDescent="0.2">
      <c r="B809" s="14">
        <v>806</v>
      </c>
      <c r="C809" s="16">
        <v>1.7049117533590996</v>
      </c>
      <c r="D809" s="16">
        <v>0</v>
      </c>
    </row>
    <row r="810" spans="2:4" x14ac:dyDescent="0.2">
      <c r="B810" s="14">
        <v>807</v>
      </c>
      <c r="C810" s="16">
        <v>0.48112377378342375</v>
      </c>
      <c r="D810" s="16">
        <v>0</v>
      </c>
    </row>
    <row r="811" spans="2:4" x14ac:dyDescent="0.2">
      <c r="B811" s="14">
        <v>808</v>
      </c>
      <c r="C811" s="16">
        <v>2.2502983419645695</v>
      </c>
      <c r="D811" s="16">
        <v>0</v>
      </c>
    </row>
    <row r="812" spans="2:4" x14ac:dyDescent="0.2">
      <c r="B812" s="14">
        <v>809</v>
      </c>
      <c r="C812" s="16">
        <v>0</v>
      </c>
      <c r="D812" s="16">
        <v>0</v>
      </c>
    </row>
    <row r="813" spans="2:4" x14ac:dyDescent="0.2">
      <c r="B813" s="14">
        <v>810</v>
      </c>
      <c r="C813" s="16">
        <v>0.70985386247252968</v>
      </c>
      <c r="D813" s="16">
        <v>0</v>
      </c>
    </row>
    <row r="814" spans="2:4" x14ac:dyDescent="0.2">
      <c r="B814" s="14">
        <v>811</v>
      </c>
      <c r="C814" s="16">
        <v>4.0400248508996706</v>
      </c>
      <c r="D814" s="16">
        <v>30</v>
      </c>
    </row>
    <row r="815" spans="2:4" x14ac:dyDescent="0.2">
      <c r="B815" s="14">
        <v>812</v>
      </c>
      <c r="C815" s="16">
        <v>3.3249344605317264</v>
      </c>
      <c r="D815" s="16">
        <v>10</v>
      </c>
    </row>
    <row r="816" spans="2:4" x14ac:dyDescent="0.2">
      <c r="B816" s="14">
        <v>813</v>
      </c>
      <c r="C816" s="16">
        <v>3.4089471103574511</v>
      </c>
      <c r="D816" s="16">
        <v>10</v>
      </c>
    </row>
    <row r="817" spans="2:4" x14ac:dyDescent="0.2">
      <c r="B817" s="14">
        <v>814</v>
      </c>
      <c r="C817" s="16">
        <v>2.7225976152570159</v>
      </c>
      <c r="D817" s="16">
        <v>1</v>
      </c>
    </row>
    <row r="818" spans="2:4" x14ac:dyDescent="0.2">
      <c r="B818" s="14">
        <v>815</v>
      </c>
      <c r="C818" s="16">
        <v>1.7458264496279967</v>
      </c>
      <c r="D818" s="16">
        <v>0</v>
      </c>
    </row>
    <row r="819" spans="2:4" x14ac:dyDescent="0.2">
      <c r="B819" s="14">
        <v>816</v>
      </c>
      <c r="C819" s="16">
        <v>3.7950525282585463</v>
      </c>
      <c r="D819" s="16">
        <v>20</v>
      </c>
    </row>
    <row r="820" spans="2:4" x14ac:dyDescent="0.2">
      <c r="B820" s="14">
        <v>817</v>
      </c>
      <c r="C820" s="16">
        <v>1.0923734290172036</v>
      </c>
      <c r="D820" s="16">
        <v>0</v>
      </c>
    </row>
    <row r="821" spans="2:4" x14ac:dyDescent="0.2">
      <c r="B821" s="14">
        <v>818</v>
      </c>
      <c r="C821" s="16">
        <v>1.0245758947345487</v>
      </c>
      <c r="D821" s="16">
        <v>0</v>
      </c>
    </row>
    <row r="822" spans="2:4" x14ac:dyDescent="0.2">
      <c r="B822" s="14">
        <v>819</v>
      </c>
      <c r="C822" s="16">
        <v>1.4556679639930814</v>
      </c>
      <c r="D822" s="16">
        <v>0</v>
      </c>
    </row>
    <row r="823" spans="2:4" x14ac:dyDescent="0.2">
      <c r="B823" s="14">
        <v>820</v>
      </c>
      <c r="C823" s="16">
        <v>1.9559410995368853</v>
      </c>
      <c r="D823" s="16">
        <v>0</v>
      </c>
    </row>
    <row r="824" spans="2:4" x14ac:dyDescent="0.2">
      <c r="B824" s="14">
        <v>821</v>
      </c>
      <c r="C824" s="16">
        <v>3.2327247192774431</v>
      </c>
      <c r="D824" s="16">
        <v>10</v>
      </c>
    </row>
    <row r="825" spans="2:4" x14ac:dyDescent="0.2">
      <c r="B825" s="14">
        <v>822</v>
      </c>
      <c r="C825" s="16">
        <v>3.5382885824147983</v>
      </c>
      <c r="D825" s="16">
        <v>10</v>
      </c>
    </row>
    <row r="826" spans="2:4" x14ac:dyDescent="0.2">
      <c r="B826" s="14">
        <v>823</v>
      </c>
      <c r="C826" s="16">
        <v>0.43140833081340579</v>
      </c>
      <c r="D826" s="16">
        <v>0</v>
      </c>
    </row>
    <row r="827" spans="2:4" x14ac:dyDescent="0.2">
      <c r="B827" s="14">
        <v>824</v>
      </c>
      <c r="C827" s="16">
        <v>0</v>
      </c>
      <c r="D827" s="16">
        <v>0</v>
      </c>
    </row>
    <row r="828" spans="2:4" x14ac:dyDescent="0.2">
      <c r="B828" s="14">
        <v>825</v>
      </c>
      <c r="C828" s="16">
        <v>1.8770369976607206</v>
      </c>
      <c r="D828" s="16">
        <v>0</v>
      </c>
    </row>
    <row r="829" spans="2:4" x14ac:dyDescent="0.2">
      <c r="B829" s="14">
        <v>826</v>
      </c>
      <c r="C829" s="16">
        <v>2.9902843943869684</v>
      </c>
      <c r="D829" s="16">
        <v>5</v>
      </c>
    </row>
    <row r="830" spans="2:4" x14ac:dyDescent="0.2">
      <c r="B830" s="14">
        <v>827</v>
      </c>
      <c r="C830" s="16">
        <v>1.0310023196376579</v>
      </c>
      <c r="D830" s="16">
        <v>0</v>
      </c>
    </row>
    <row r="831" spans="2:4" x14ac:dyDescent="0.2">
      <c r="B831" s="14">
        <v>828</v>
      </c>
      <c r="C831" s="16">
        <v>1.6227308633835564</v>
      </c>
      <c r="D831" s="16">
        <v>0</v>
      </c>
    </row>
    <row r="832" spans="2:4" x14ac:dyDescent="0.2">
      <c r="B832" s="14">
        <v>829</v>
      </c>
      <c r="C832" s="16">
        <v>4.1114395577093577</v>
      </c>
      <c r="D832" s="16">
        <v>30</v>
      </c>
    </row>
    <row r="833" spans="2:4" x14ac:dyDescent="0.2">
      <c r="B833" s="14">
        <v>830</v>
      </c>
      <c r="C833" s="16">
        <v>1.3129167055132489</v>
      </c>
      <c r="D833" s="16">
        <v>0</v>
      </c>
    </row>
    <row r="834" spans="2:4" x14ac:dyDescent="0.2">
      <c r="B834" s="14">
        <v>831</v>
      </c>
      <c r="C834" s="16">
        <v>2.2730753038286808</v>
      </c>
      <c r="D834" s="16">
        <v>0</v>
      </c>
    </row>
    <row r="835" spans="2:4" x14ac:dyDescent="0.2">
      <c r="B835" s="14">
        <v>832</v>
      </c>
      <c r="C835" s="16">
        <v>2.9200912165964428</v>
      </c>
      <c r="D835" s="16">
        <v>5</v>
      </c>
    </row>
    <row r="836" spans="2:4" x14ac:dyDescent="0.2">
      <c r="B836" s="14">
        <v>833</v>
      </c>
      <c r="C836" s="16">
        <v>3.4472159295232347</v>
      </c>
      <c r="D836" s="16">
        <v>10</v>
      </c>
    </row>
    <row r="837" spans="2:4" x14ac:dyDescent="0.2">
      <c r="B837" s="14">
        <v>834</v>
      </c>
      <c r="C837" s="16">
        <v>1.3083796325658319</v>
      </c>
      <c r="D837" s="16">
        <v>0</v>
      </c>
    </row>
    <row r="838" spans="2:4" x14ac:dyDescent="0.2">
      <c r="B838" s="14">
        <v>835</v>
      </c>
      <c r="C838" s="16">
        <v>4.7455309708066746</v>
      </c>
      <c r="D838" s="16">
        <v>50</v>
      </c>
    </row>
    <row r="839" spans="2:4" x14ac:dyDescent="0.2">
      <c r="B839" s="14">
        <v>836</v>
      </c>
      <c r="C839" s="16">
        <v>3.368088845878539</v>
      </c>
      <c r="D839" s="16">
        <v>10</v>
      </c>
    </row>
    <row r="840" spans="2:4" x14ac:dyDescent="0.2">
      <c r="B840" s="14">
        <v>837</v>
      </c>
      <c r="C840" s="16">
        <v>0.24292729552099068</v>
      </c>
      <c r="D840" s="16">
        <v>0</v>
      </c>
    </row>
    <row r="841" spans="2:4" x14ac:dyDescent="0.2">
      <c r="B841" s="14">
        <v>838</v>
      </c>
      <c r="C841" s="16">
        <v>1.669361517400628</v>
      </c>
      <c r="D841" s="16">
        <v>0</v>
      </c>
    </row>
    <row r="842" spans="2:4" x14ac:dyDescent="0.2">
      <c r="B842" s="14">
        <v>839</v>
      </c>
      <c r="C842" s="16">
        <v>2.4313379820214265</v>
      </c>
      <c r="D842" s="16">
        <v>0</v>
      </c>
    </row>
    <row r="843" spans="2:4" x14ac:dyDescent="0.2">
      <c r="B843" s="14">
        <v>840</v>
      </c>
      <c r="C843" s="16">
        <v>2.224898653165019</v>
      </c>
      <c r="D843" s="16">
        <v>0</v>
      </c>
    </row>
    <row r="844" spans="2:4" x14ac:dyDescent="0.2">
      <c r="B844" s="14">
        <v>841</v>
      </c>
      <c r="C844" s="16">
        <v>3.4257700213555493</v>
      </c>
      <c r="D844" s="16">
        <v>10</v>
      </c>
    </row>
    <row r="845" spans="2:4" x14ac:dyDescent="0.2">
      <c r="B845" s="14">
        <v>842</v>
      </c>
      <c r="C845" s="16">
        <v>3.0022616261902373</v>
      </c>
      <c r="D845" s="16">
        <v>5</v>
      </c>
    </row>
    <row r="846" spans="2:4" x14ac:dyDescent="0.2">
      <c r="B846" s="14">
        <v>843</v>
      </c>
      <c r="C846" s="16">
        <v>2.9431885344211084</v>
      </c>
      <c r="D846" s="16">
        <v>5</v>
      </c>
    </row>
    <row r="847" spans="2:4" x14ac:dyDescent="0.2">
      <c r="B847" s="14">
        <v>844</v>
      </c>
      <c r="C847" s="16">
        <v>2.0268005426216904</v>
      </c>
      <c r="D847" s="16">
        <v>0</v>
      </c>
    </row>
    <row r="848" spans="2:4" x14ac:dyDescent="0.2">
      <c r="B848" s="14">
        <v>845</v>
      </c>
      <c r="C848" s="16">
        <v>2.4865867478738459</v>
      </c>
      <c r="D848" s="16">
        <v>0</v>
      </c>
    </row>
    <row r="849" spans="2:4" x14ac:dyDescent="0.2">
      <c r="B849" s="14">
        <v>846</v>
      </c>
      <c r="C849" s="16">
        <v>1.237420125156377</v>
      </c>
      <c r="D849" s="16">
        <v>0</v>
      </c>
    </row>
    <row r="850" spans="2:4" x14ac:dyDescent="0.2">
      <c r="B850" s="14">
        <v>847</v>
      </c>
      <c r="C850" s="16">
        <v>1.9252988526017869</v>
      </c>
      <c r="D850" s="16">
        <v>0</v>
      </c>
    </row>
    <row r="851" spans="2:4" x14ac:dyDescent="0.2">
      <c r="B851" s="14">
        <v>848</v>
      </c>
      <c r="C851" s="16">
        <v>2.8468269653862261</v>
      </c>
      <c r="D851" s="16">
        <v>5</v>
      </c>
    </row>
    <row r="852" spans="2:4" x14ac:dyDescent="0.2">
      <c r="B852" s="14">
        <v>849</v>
      </c>
      <c r="C852" s="16">
        <v>1.154641497724878</v>
      </c>
      <c r="D852" s="16">
        <v>0</v>
      </c>
    </row>
    <row r="853" spans="2:4" x14ac:dyDescent="0.2">
      <c r="B853" s="14">
        <v>850</v>
      </c>
      <c r="C853" s="16">
        <v>3.0510720158013265</v>
      </c>
      <c r="D853" s="16">
        <v>5</v>
      </c>
    </row>
    <row r="854" spans="2:4" x14ac:dyDescent="0.2">
      <c r="B854" s="14">
        <v>851</v>
      </c>
      <c r="C854" s="16">
        <v>2.2932659892002136</v>
      </c>
      <c r="D854" s="16">
        <v>0</v>
      </c>
    </row>
    <row r="855" spans="2:4" x14ac:dyDescent="0.2">
      <c r="B855" s="14">
        <v>852</v>
      </c>
      <c r="C855" s="16">
        <v>2.529452004719563</v>
      </c>
      <c r="D855" s="16">
        <v>1</v>
      </c>
    </row>
    <row r="856" spans="2:4" x14ac:dyDescent="0.2">
      <c r="B856" s="14">
        <v>853</v>
      </c>
      <c r="C856" s="16">
        <v>3.0356570136975827</v>
      </c>
      <c r="D856" s="16">
        <v>5</v>
      </c>
    </row>
    <row r="857" spans="2:4" x14ac:dyDescent="0.2">
      <c r="B857" s="14">
        <v>854</v>
      </c>
      <c r="C857" s="16">
        <v>1.0115498026808518</v>
      </c>
      <c r="D857" s="16">
        <v>0</v>
      </c>
    </row>
    <row r="858" spans="2:4" x14ac:dyDescent="0.2">
      <c r="B858" s="14">
        <v>855</v>
      </c>
      <c r="C858" s="16">
        <v>3.0792175956552188</v>
      </c>
      <c r="D858" s="16">
        <v>5</v>
      </c>
    </row>
    <row r="859" spans="2:4" x14ac:dyDescent="0.2">
      <c r="B859" s="14">
        <v>856</v>
      </c>
      <c r="C859" s="16">
        <v>0.29164160083089063</v>
      </c>
      <c r="D859" s="16">
        <v>0</v>
      </c>
    </row>
    <row r="860" spans="2:4" x14ac:dyDescent="0.2">
      <c r="B860" s="14">
        <v>857</v>
      </c>
      <c r="C860" s="16">
        <v>3.4916203674341686</v>
      </c>
      <c r="D860" s="16">
        <v>10</v>
      </c>
    </row>
    <row r="861" spans="2:4" x14ac:dyDescent="0.2">
      <c r="B861" s="14">
        <v>858</v>
      </c>
      <c r="C861" s="16">
        <v>1.8655062898286423</v>
      </c>
      <c r="D861" s="16">
        <v>0</v>
      </c>
    </row>
    <row r="862" spans="2:4" x14ac:dyDescent="0.2">
      <c r="B862" s="14">
        <v>859</v>
      </c>
      <c r="C862" s="16">
        <v>2.4765267914162923</v>
      </c>
      <c r="D862" s="16">
        <v>0</v>
      </c>
    </row>
    <row r="863" spans="2:4" x14ac:dyDescent="0.2">
      <c r="B863" s="14">
        <v>860</v>
      </c>
      <c r="C863" s="16">
        <v>3.5007625841705075</v>
      </c>
      <c r="D863" s="16">
        <v>10</v>
      </c>
    </row>
    <row r="864" spans="2:4" x14ac:dyDescent="0.2">
      <c r="B864" s="14">
        <v>861</v>
      </c>
      <c r="C864" s="16">
        <v>1.0684253511471544</v>
      </c>
      <c r="D864" s="16">
        <v>0</v>
      </c>
    </row>
    <row r="865" spans="2:4" x14ac:dyDescent="0.2">
      <c r="B865" s="14">
        <v>862</v>
      </c>
      <c r="C865" s="16">
        <v>0.46507907511260682</v>
      </c>
      <c r="D865" s="16">
        <v>0</v>
      </c>
    </row>
    <row r="866" spans="2:4" x14ac:dyDescent="0.2">
      <c r="B866" s="14">
        <v>863</v>
      </c>
      <c r="C866" s="16">
        <v>3.2505848646683848</v>
      </c>
      <c r="D866" s="16">
        <v>10</v>
      </c>
    </row>
    <row r="867" spans="2:4" x14ac:dyDescent="0.2">
      <c r="B867" s="14">
        <v>864</v>
      </c>
      <c r="C867" s="16">
        <v>1.1269491549540813</v>
      </c>
      <c r="D867" s="16">
        <v>0</v>
      </c>
    </row>
    <row r="868" spans="2:4" x14ac:dyDescent="0.2">
      <c r="B868" s="14">
        <v>865</v>
      </c>
      <c r="C868" s="16">
        <v>1.4157650395536745</v>
      </c>
      <c r="D868" s="16">
        <v>0</v>
      </c>
    </row>
    <row r="869" spans="2:4" x14ac:dyDescent="0.2">
      <c r="B869" s="14">
        <v>866</v>
      </c>
      <c r="C869" s="16">
        <v>1.8392969681249167</v>
      </c>
      <c r="D869" s="16">
        <v>0</v>
      </c>
    </row>
    <row r="870" spans="2:4" x14ac:dyDescent="0.2">
      <c r="B870" s="14">
        <v>867</v>
      </c>
      <c r="C870" s="16">
        <v>4.2591914944718683</v>
      </c>
      <c r="D870" s="16">
        <v>50</v>
      </c>
    </row>
    <row r="871" spans="2:4" x14ac:dyDescent="0.2">
      <c r="B871" s="14">
        <v>868</v>
      </c>
      <c r="C871" s="16">
        <v>3.2983480935147536</v>
      </c>
      <c r="D871" s="16">
        <v>10</v>
      </c>
    </row>
    <row r="872" spans="2:4" x14ac:dyDescent="0.2">
      <c r="B872" s="14">
        <v>869</v>
      </c>
      <c r="C872" s="16">
        <v>2.2629610400388516</v>
      </c>
      <c r="D872" s="16">
        <v>0</v>
      </c>
    </row>
    <row r="873" spans="2:4" x14ac:dyDescent="0.2">
      <c r="B873" s="14">
        <v>870</v>
      </c>
      <c r="C873" s="16">
        <v>3.6844058132054625</v>
      </c>
      <c r="D873" s="16">
        <v>20</v>
      </c>
    </row>
    <row r="874" spans="2:4" x14ac:dyDescent="0.2">
      <c r="B874" s="14">
        <v>871</v>
      </c>
      <c r="C874" s="16">
        <v>3.9423029188383172</v>
      </c>
      <c r="D874" s="16">
        <v>20</v>
      </c>
    </row>
    <row r="875" spans="2:4" x14ac:dyDescent="0.2">
      <c r="B875" s="14">
        <v>872</v>
      </c>
      <c r="C875" s="16">
        <v>1.5349293268569686</v>
      </c>
      <c r="D875" s="16">
        <v>0</v>
      </c>
    </row>
    <row r="876" spans="2:4" x14ac:dyDescent="0.2">
      <c r="B876" s="14">
        <v>873</v>
      </c>
      <c r="C876" s="16">
        <v>3.4215371869194877</v>
      </c>
      <c r="D876" s="16">
        <v>10</v>
      </c>
    </row>
    <row r="877" spans="2:4" x14ac:dyDescent="0.2">
      <c r="B877" s="14">
        <v>874</v>
      </c>
      <c r="C877" s="16">
        <v>4.55707270447901</v>
      </c>
      <c r="D877" s="16">
        <v>50</v>
      </c>
    </row>
    <row r="878" spans="2:4" x14ac:dyDescent="0.2">
      <c r="B878" s="14">
        <v>875</v>
      </c>
      <c r="C878" s="16">
        <v>2.2299871106677807</v>
      </c>
      <c r="D878" s="16">
        <v>0</v>
      </c>
    </row>
    <row r="879" spans="2:4" x14ac:dyDescent="0.2">
      <c r="B879" s="14">
        <v>876</v>
      </c>
      <c r="C879" s="16">
        <v>3.0082826894408674</v>
      </c>
      <c r="D879" s="16">
        <v>5</v>
      </c>
    </row>
    <row r="880" spans="2:4" x14ac:dyDescent="0.2">
      <c r="B880" s="14">
        <v>877</v>
      </c>
      <c r="C880" s="16">
        <v>2.1453584959532543</v>
      </c>
      <c r="D880" s="16">
        <v>0</v>
      </c>
    </row>
    <row r="881" spans="2:4" x14ac:dyDescent="0.2">
      <c r="B881" s="14">
        <v>878</v>
      </c>
      <c r="C881" s="16">
        <v>1.4827277595959665</v>
      </c>
      <c r="D881" s="16">
        <v>0</v>
      </c>
    </row>
    <row r="882" spans="2:4" x14ac:dyDescent="0.2">
      <c r="B882" s="14">
        <v>879</v>
      </c>
      <c r="C882" s="16">
        <v>2.1505335633404363</v>
      </c>
      <c r="D882" s="16">
        <v>0</v>
      </c>
    </row>
    <row r="883" spans="2:4" x14ac:dyDescent="0.2">
      <c r="B883" s="14">
        <v>880</v>
      </c>
      <c r="C883" s="16">
        <v>3.0113014971956709</v>
      </c>
      <c r="D883" s="16">
        <v>5</v>
      </c>
    </row>
    <row r="884" spans="2:4" x14ac:dyDescent="0.2">
      <c r="B884" s="14">
        <v>881</v>
      </c>
      <c r="C884" s="16">
        <v>1.788698502804329</v>
      </c>
      <c r="D884" s="16">
        <v>0</v>
      </c>
    </row>
    <row r="885" spans="2:4" x14ac:dyDescent="0.2">
      <c r="B885" s="14">
        <v>882</v>
      </c>
      <c r="C885" s="16">
        <v>3.7626273014608782</v>
      </c>
      <c r="D885" s="16">
        <v>20</v>
      </c>
    </row>
    <row r="886" spans="2:4" x14ac:dyDescent="0.2">
      <c r="B886" s="14">
        <v>883</v>
      </c>
      <c r="C886" s="16">
        <v>2.1737410195601692</v>
      </c>
      <c r="D886" s="16">
        <v>0</v>
      </c>
    </row>
    <row r="887" spans="2:4" x14ac:dyDescent="0.2">
      <c r="B887" s="14">
        <v>884</v>
      </c>
      <c r="C887" s="16">
        <v>2.5852920158878994</v>
      </c>
      <c r="D887" s="16">
        <v>1</v>
      </c>
    </row>
    <row r="888" spans="2:4" x14ac:dyDescent="0.2">
      <c r="B888" s="14">
        <v>885</v>
      </c>
      <c r="C888" s="16">
        <v>4.4046544617650962</v>
      </c>
      <c r="D888" s="16">
        <v>50</v>
      </c>
    </row>
    <row r="889" spans="2:4" x14ac:dyDescent="0.2">
      <c r="B889" s="14">
        <v>886</v>
      </c>
      <c r="C889" s="16">
        <v>1.748927984198674</v>
      </c>
      <c r="D889" s="16">
        <v>0</v>
      </c>
    </row>
    <row r="890" spans="2:4" x14ac:dyDescent="0.2">
      <c r="B890" s="14">
        <v>887</v>
      </c>
      <c r="C890" s="16">
        <v>3.4691546270064721</v>
      </c>
      <c r="D890" s="16">
        <v>10</v>
      </c>
    </row>
    <row r="891" spans="2:4" x14ac:dyDescent="0.2">
      <c r="B891" s="14">
        <v>888</v>
      </c>
      <c r="C891" s="16">
        <v>3.0173559048283787</v>
      </c>
      <c r="D891" s="16">
        <v>5</v>
      </c>
    </row>
    <row r="892" spans="2:4" x14ac:dyDescent="0.2">
      <c r="B892" s="14">
        <v>889</v>
      </c>
      <c r="C892" s="16">
        <v>2.7731994573783094</v>
      </c>
      <c r="D892" s="16">
        <v>5</v>
      </c>
    </row>
    <row r="893" spans="2:4" x14ac:dyDescent="0.2">
      <c r="B893" s="14">
        <v>890</v>
      </c>
      <c r="C893" s="16">
        <v>2.346081377954726</v>
      </c>
      <c r="D893" s="16">
        <v>0</v>
      </c>
    </row>
    <row r="894" spans="2:4" x14ac:dyDescent="0.2">
      <c r="B894" s="14">
        <v>891</v>
      </c>
      <c r="C894" s="16">
        <v>3.1874815922199549</v>
      </c>
      <c r="D894" s="16">
        <v>10</v>
      </c>
    </row>
    <row r="895" spans="2:4" x14ac:dyDescent="0.2">
      <c r="B895" s="14">
        <v>892</v>
      </c>
      <c r="C895" s="16">
        <v>2.5751013468349808</v>
      </c>
      <c r="D895" s="16">
        <v>1</v>
      </c>
    </row>
    <row r="896" spans="2:4" x14ac:dyDescent="0.2">
      <c r="B896" s="14">
        <v>893</v>
      </c>
      <c r="C896" s="16">
        <v>1.5637246194526884</v>
      </c>
      <c r="D896" s="16">
        <v>0</v>
      </c>
    </row>
    <row r="897" spans="2:4" x14ac:dyDescent="0.2">
      <c r="B897" s="14">
        <v>894</v>
      </c>
      <c r="C897" s="16">
        <v>2.5955019643793191</v>
      </c>
      <c r="D897" s="16">
        <v>1</v>
      </c>
    </row>
    <row r="898" spans="2:4" x14ac:dyDescent="0.2">
      <c r="B898" s="14">
        <v>895</v>
      </c>
      <c r="C898" s="16">
        <v>1.0982445573539179</v>
      </c>
      <c r="D898" s="16">
        <v>0</v>
      </c>
    </row>
    <row r="899" spans="2:4" x14ac:dyDescent="0.2">
      <c r="B899" s="14">
        <v>896</v>
      </c>
      <c r="C899" s="16">
        <v>3.8084427771348883</v>
      </c>
      <c r="D899" s="16">
        <v>20</v>
      </c>
    </row>
    <row r="900" spans="2:4" x14ac:dyDescent="0.2">
      <c r="B900" s="14">
        <v>897</v>
      </c>
      <c r="C900" s="16">
        <v>2.7120533220328324</v>
      </c>
      <c r="D900" s="16">
        <v>1</v>
      </c>
    </row>
    <row r="901" spans="2:4" x14ac:dyDescent="0.2">
      <c r="B901" s="14">
        <v>898</v>
      </c>
      <c r="C901" s="16">
        <v>3.6959288462604265</v>
      </c>
      <c r="D901" s="16">
        <v>20</v>
      </c>
    </row>
    <row r="902" spans="2:4" x14ac:dyDescent="0.2">
      <c r="B902" s="14">
        <v>899</v>
      </c>
      <c r="C902" s="16">
        <v>3.114367440280188</v>
      </c>
      <c r="D902" s="16">
        <v>5</v>
      </c>
    </row>
    <row r="903" spans="2:4" x14ac:dyDescent="0.2">
      <c r="B903" s="14">
        <v>900</v>
      </c>
      <c r="C903" s="16">
        <v>1.2900022591701259</v>
      </c>
      <c r="D903" s="16">
        <v>0</v>
      </c>
    </row>
    <row r="904" spans="2:4" x14ac:dyDescent="0.2">
      <c r="B904" s="14">
        <v>901</v>
      </c>
      <c r="C904" s="16">
        <v>2.0562043874262077</v>
      </c>
      <c r="D904" s="16">
        <v>0</v>
      </c>
    </row>
    <row r="905" spans="2:4" x14ac:dyDescent="0.2">
      <c r="B905" s="14">
        <v>902</v>
      </c>
      <c r="C905" s="16">
        <v>5.446902919332608E-2</v>
      </c>
      <c r="D905" s="16">
        <v>0</v>
      </c>
    </row>
    <row r="906" spans="2:4" x14ac:dyDescent="0.2">
      <c r="B906" s="14">
        <v>903</v>
      </c>
      <c r="C906" s="16">
        <v>3.3883117349391521</v>
      </c>
      <c r="D906" s="16">
        <v>10</v>
      </c>
    </row>
    <row r="907" spans="2:4" x14ac:dyDescent="0.2">
      <c r="B907" s="14">
        <v>904</v>
      </c>
      <c r="C907" s="16">
        <v>1.3614197607608953</v>
      </c>
      <c r="D907" s="16">
        <v>0</v>
      </c>
    </row>
    <row r="908" spans="2:4" x14ac:dyDescent="0.2">
      <c r="B908" s="14">
        <v>905</v>
      </c>
      <c r="C908" s="16">
        <v>2.5370389599611483</v>
      </c>
      <c r="D908" s="16">
        <v>1</v>
      </c>
    </row>
    <row r="909" spans="2:4" x14ac:dyDescent="0.2">
      <c r="B909" s="14">
        <v>906</v>
      </c>
      <c r="C909" s="16">
        <v>1.5202596771597796</v>
      </c>
      <c r="D909" s="16">
        <v>0</v>
      </c>
    </row>
    <row r="910" spans="2:4" x14ac:dyDescent="0.2">
      <c r="B910" s="14">
        <v>907</v>
      </c>
      <c r="C910" s="16">
        <v>3.5527816938841923</v>
      </c>
      <c r="D910" s="16">
        <v>10</v>
      </c>
    </row>
    <row r="911" spans="2:4" x14ac:dyDescent="0.2">
      <c r="B911" s="14">
        <v>908</v>
      </c>
      <c r="C911" s="16">
        <v>1.6791470607558665</v>
      </c>
      <c r="D911" s="16">
        <v>0</v>
      </c>
    </row>
    <row r="912" spans="2:4" x14ac:dyDescent="0.2">
      <c r="B912" s="14">
        <v>909</v>
      </c>
      <c r="C912" s="16">
        <v>1.9448481527560311</v>
      </c>
      <c r="D912" s="16">
        <v>0</v>
      </c>
    </row>
    <row r="913" spans="2:4" x14ac:dyDescent="0.2">
      <c r="B913" s="14">
        <v>910</v>
      </c>
      <c r="C913" s="16">
        <v>2.8412942338305522</v>
      </c>
      <c r="D913" s="16">
        <v>5</v>
      </c>
    </row>
    <row r="914" spans="2:4" x14ac:dyDescent="0.2">
      <c r="B914" s="14">
        <v>911</v>
      </c>
      <c r="C914" s="16">
        <v>2.7491189640359766</v>
      </c>
      <c r="D914" s="16">
        <v>1</v>
      </c>
    </row>
    <row r="915" spans="2:4" x14ac:dyDescent="0.2">
      <c r="B915" s="14">
        <v>912</v>
      </c>
      <c r="C915" s="16">
        <v>2.3360373916157307</v>
      </c>
      <c r="D915" s="16">
        <v>0</v>
      </c>
    </row>
    <row r="916" spans="2:4" x14ac:dyDescent="0.2">
      <c r="B916" s="14">
        <v>913</v>
      </c>
      <c r="C916" s="16">
        <v>2.3285002204446865</v>
      </c>
      <c r="D916" s="16">
        <v>0</v>
      </c>
    </row>
    <row r="917" spans="2:4" x14ac:dyDescent="0.2">
      <c r="B917" s="14">
        <v>914</v>
      </c>
      <c r="C917" s="16">
        <v>0.81514815616591729</v>
      </c>
      <c r="D917" s="16">
        <v>0</v>
      </c>
    </row>
    <row r="918" spans="2:4" x14ac:dyDescent="0.2">
      <c r="B918" s="14">
        <v>915</v>
      </c>
      <c r="C918" s="16">
        <v>2.5878426512246828</v>
      </c>
      <c r="D918" s="16">
        <v>1</v>
      </c>
    </row>
    <row r="919" spans="2:4" x14ac:dyDescent="0.2">
      <c r="B919" s="14">
        <v>916</v>
      </c>
      <c r="C919" s="16">
        <v>3.9674908641334397</v>
      </c>
      <c r="D919" s="16">
        <v>30</v>
      </c>
    </row>
    <row r="920" spans="2:4" x14ac:dyDescent="0.2">
      <c r="B920" s="14">
        <v>917</v>
      </c>
      <c r="C920" s="16">
        <v>2.0853139012338899</v>
      </c>
      <c r="D920" s="16">
        <v>0</v>
      </c>
    </row>
    <row r="921" spans="2:4" x14ac:dyDescent="0.2">
      <c r="B921" s="14">
        <v>918</v>
      </c>
      <c r="C921" s="16">
        <v>2.4338459426216512</v>
      </c>
      <c r="D921" s="16">
        <v>0</v>
      </c>
    </row>
    <row r="922" spans="2:4" x14ac:dyDescent="0.2">
      <c r="B922" s="14">
        <v>919</v>
      </c>
      <c r="C922" s="16">
        <v>0.77891774914759182</v>
      </c>
      <c r="D922" s="16">
        <v>0</v>
      </c>
    </row>
    <row r="923" spans="2:4" x14ac:dyDescent="0.2">
      <c r="B923" s="14">
        <v>920</v>
      </c>
      <c r="C923" s="16">
        <v>3.2469912474904277</v>
      </c>
      <c r="D923" s="16">
        <v>10</v>
      </c>
    </row>
    <row r="924" spans="2:4" x14ac:dyDescent="0.2">
      <c r="B924" s="14">
        <v>921</v>
      </c>
      <c r="C924" s="16">
        <v>1.3699786853434697</v>
      </c>
      <c r="D924" s="16">
        <v>0</v>
      </c>
    </row>
    <row r="925" spans="2:4" x14ac:dyDescent="0.2">
      <c r="B925" s="14">
        <v>922</v>
      </c>
      <c r="C925" s="16">
        <v>1.9420661962363479</v>
      </c>
      <c r="D925" s="16">
        <v>0</v>
      </c>
    </row>
    <row r="926" spans="2:4" x14ac:dyDescent="0.2">
      <c r="B926" s="14">
        <v>923</v>
      </c>
      <c r="C926" s="16">
        <v>2.3511012687873434</v>
      </c>
      <c r="D926" s="16">
        <v>0</v>
      </c>
    </row>
    <row r="927" spans="2:4" x14ac:dyDescent="0.2">
      <c r="B927" s="14">
        <v>924</v>
      </c>
      <c r="C927" s="16">
        <v>2.9143604575010009</v>
      </c>
      <c r="D927" s="16">
        <v>5</v>
      </c>
    </row>
    <row r="928" spans="2:4" x14ac:dyDescent="0.2">
      <c r="B928" s="14">
        <v>925</v>
      </c>
      <c r="C928" s="16">
        <v>3.5576668917228291</v>
      </c>
      <c r="D928" s="16">
        <v>10</v>
      </c>
    </row>
    <row r="929" spans="2:4" x14ac:dyDescent="0.2">
      <c r="B929" s="14">
        <v>926</v>
      </c>
      <c r="C929" s="16">
        <v>1.3571116373253616</v>
      </c>
      <c r="D929" s="16">
        <v>0</v>
      </c>
    </row>
    <row r="930" spans="2:4" x14ac:dyDescent="0.2">
      <c r="B930" s="14">
        <v>927</v>
      </c>
      <c r="C930" s="16">
        <v>0.35646999256014356</v>
      </c>
      <c r="D930" s="16">
        <v>0</v>
      </c>
    </row>
    <row r="931" spans="2:4" x14ac:dyDescent="0.2">
      <c r="B931" s="14">
        <v>928</v>
      </c>
      <c r="C931" s="16">
        <v>3.184068359427334</v>
      </c>
      <c r="D931" s="16">
        <v>10</v>
      </c>
    </row>
    <row r="932" spans="2:4" x14ac:dyDescent="0.2">
      <c r="B932" s="14">
        <v>929</v>
      </c>
      <c r="C932" s="16">
        <v>2.7437956125737921</v>
      </c>
      <c r="D932" s="16">
        <v>1</v>
      </c>
    </row>
    <row r="933" spans="2:4" x14ac:dyDescent="0.2">
      <c r="B933" s="14">
        <v>930</v>
      </c>
      <c r="C933" s="16">
        <v>3.0697769334559664</v>
      </c>
      <c r="D933" s="16">
        <v>5</v>
      </c>
    </row>
    <row r="934" spans="2:4" x14ac:dyDescent="0.2">
      <c r="B934" s="14">
        <v>931</v>
      </c>
      <c r="C934" s="16">
        <v>1.986171895621438</v>
      </c>
      <c r="D934" s="16">
        <v>0</v>
      </c>
    </row>
    <row r="935" spans="2:4" x14ac:dyDescent="0.2">
      <c r="B935" s="14">
        <v>932</v>
      </c>
      <c r="C935" s="16">
        <v>2.8330203305877184</v>
      </c>
      <c r="D935" s="16">
        <v>5</v>
      </c>
    </row>
    <row r="936" spans="2:4" x14ac:dyDescent="0.2">
      <c r="B936" s="14">
        <v>933</v>
      </c>
      <c r="C936" s="16">
        <v>0.21651347199344073</v>
      </c>
      <c r="D936" s="16">
        <v>0</v>
      </c>
    </row>
    <row r="937" spans="2:4" x14ac:dyDescent="0.2">
      <c r="B937" s="14">
        <v>934</v>
      </c>
      <c r="C937" s="16">
        <v>1.505398220038926</v>
      </c>
      <c r="D937" s="16">
        <v>0</v>
      </c>
    </row>
    <row r="938" spans="2:4" x14ac:dyDescent="0.2">
      <c r="B938" s="14">
        <v>935</v>
      </c>
      <c r="C938" s="16">
        <v>2.0641712385397346</v>
      </c>
      <c r="D938" s="16">
        <v>0</v>
      </c>
    </row>
    <row r="939" spans="2:4" x14ac:dyDescent="0.2">
      <c r="B939" s="14">
        <v>936</v>
      </c>
      <c r="C939" s="16">
        <v>1.888498588079647</v>
      </c>
      <c r="D939" s="16">
        <v>0</v>
      </c>
    </row>
    <row r="940" spans="2:4" x14ac:dyDescent="0.2">
      <c r="B940" s="14">
        <v>937</v>
      </c>
      <c r="C940" s="16">
        <v>4.3033108187089981</v>
      </c>
      <c r="D940" s="16">
        <v>50</v>
      </c>
    </row>
    <row r="941" spans="2:4" x14ac:dyDescent="0.2">
      <c r="B941" s="14">
        <v>938</v>
      </c>
      <c r="C941" s="16">
        <v>1.7581953036973839</v>
      </c>
      <c r="D941" s="16">
        <v>0</v>
      </c>
    </row>
    <row r="942" spans="2:4" x14ac:dyDescent="0.2">
      <c r="B942" s="14">
        <v>939</v>
      </c>
      <c r="C942" s="16">
        <v>1.1491795716054374</v>
      </c>
      <c r="D942" s="16">
        <v>0</v>
      </c>
    </row>
    <row r="943" spans="2:4" x14ac:dyDescent="0.2">
      <c r="B943" s="14">
        <v>940</v>
      </c>
      <c r="C943" s="16">
        <v>0.26791670919349997</v>
      </c>
      <c r="D943" s="16">
        <v>0</v>
      </c>
    </row>
    <row r="944" spans="2:4" x14ac:dyDescent="0.2">
      <c r="B944" s="14">
        <v>941</v>
      </c>
      <c r="C944" s="16">
        <v>2.5623884064243074</v>
      </c>
      <c r="D944" s="16">
        <v>1</v>
      </c>
    </row>
    <row r="945" spans="2:4" x14ac:dyDescent="0.2">
      <c r="B945" s="14">
        <v>942</v>
      </c>
      <c r="C945" s="16">
        <v>2.6780160996919662</v>
      </c>
      <c r="D945" s="16">
        <v>1</v>
      </c>
    </row>
    <row r="946" spans="2:4" x14ac:dyDescent="0.2">
      <c r="B946" s="14">
        <v>943</v>
      </c>
      <c r="C946" s="16">
        <v>1.0180921587281895</v>
      </c>
      <c r="D946" s="16">
        <v>0</v>
      </c>
    </row>
    <row r="947" spans="2:4" x14ac:dyDescent="0.2">
      <c r="B947" s="14">
        <v>944</v>
      </c>
      <c r="C947" s="16">
        <v>2.2198056577952663</v>
      </c>
      <c r="D947" s="16">
        <v>0</v>
      </c>
    </row>
    <row r="948" spans="2:4" x14ac:dyDescent="0.2">
      <c r="B948" s="14">
        <v>945</v>
      </c>
      <c r="C948" s="16">
        <v>3.8360082279441814</v>
      </c>
      <c r="D948" s="16">
        <v>20</v>
      </c>
    </row>
    <row r="949" spans="2:4" x14ac:dyDescent="0.2">
      <c r="B949" s="14">
        <v>946</v>
      </c>
      <c r="C949" s="16">
        <v>2.6108555374689013</v>
      </c>
      <c r="D949" s="16">
        <v>1</v>
      </c>
    </row>
    <row r="950" spans="2:4" x14ac:dyDescent="0.2">
      <c r="B950" s="14">
        <v>947</v>
      </c>
      <c r="C950" s="16">
        <v>3.7689976803623422</v>
      </c>
      <c r="D950" s="16">
        <v>20</v>
      </c>
    </row>
    <row r="951" spans="2:4" x14ac:dyDescent="0.2">
      <c r="B951" s="14">
        <v>948</v>
      </c>
      <c r="C951" s="16">
        <v>3.6185895955676641</v>
      </c>
      <c r="D951" s="16">
        <v>10</v>
      </c>
    </row>
    <row r="952" spans="2:4" x14ac:dyDescent="0.2">
      <c r="B952" s="14">
        <v>949</v>
      </c>
      <c r="C952" s="16">
        <v>1.8942041896507342</v>
      </c>
      <c r="D952" s="16">
        <v>0</v>
      </c>
    </row>
    <row r="953" spans="2:4" x14ac:dyDescent="0.2">
      <c r="B953" s="14">
        <v>950</v>
      </c>
      <c r="C953" s="16">
        <v>3.3842349604463253</v>
      </c>
      <c r="D953" s="16">
        <v>10</v>
      </c>
    </row>
    <row r="954" spans="2:4" x14ac:dyDescent="0.2">
      <c r="B954" s="14">
        <v>951</v>
      </c>
      <c r="C954" s="16">
        <v>2.06151801411026</v>
      </c>
      <c r="D954" s="16">
        <v>0</v>
      </c>
    </row>
    <row r="955" spans="2:4" x14ac:dyDescent="0.2">
      <c r="B955" s="14">
        <v>952</v>
      </c>
      <c r="C955" s="16">
        <v>3.1404944954373422</v>
      </c>
      <c r="D955" s="16">
        <v>5</v>
      </c>
    </row>
    <row r="956" spans="2:4" x14ac:dyDescent="0.2">
      <c r="B956" s="14">
        <v>953</v>
      </c>
      <c r="C956" s="16">
        <v>0.74042509382974009</v>
      </c>
      <c r="D956" s="16">
        <v>0</v>
      </c>
    </row>
    <row r="957" spans="2:4" x14ac:dyDescent="0.2">
      <c r="B957" s="14">
        <v>954</v>
      </c>
      <c r="C957" s="16">
        <v>3.5774899662869246</v>
      </c>
      <c r="D957" s="16">
        <v>10</v>
      </c>
    </row>
    <row r="958" spans="2:4" x14ac:dyDescent="0.2">
      <c r="B958" s="14">
        <v>955</v>
      </c>
      <c r="C958" s="16">
        <v>3.0264802304337755</v>
      </c>
      <c r="D958" s="16">
        <v>5</v>
      </c>
    </row>
    <row r="959" spans="2:4" x14ac:dyDescent="0.2">
      <c r="B959" s="14">
        <v>956</v>
      </c>
      <c r="C959" s="16">
        <v>2.9665793617425917</v>
      </c>
      <c r="D959" s="16">
        <v>5</v>
      </c>
    </row>
    <row r="960" spans="2:4" x14ac:dyDescent="0.2">
      <c r="B960" s="14">
        <v>957</v>
      </c>
      <c r="C960" s="16">
        <v>2.388719933556307</v>
      </c>
      <c r="D960" s="16">
        <v>0</v>
      </c>
    </row>
    <row r="961" spans="2:4" x14ac:dyDescent="0.2">
      <c r="B961" s="14">
        <v>958</v>
      </c>
      <c r="C961" s="16">
        <v>1.9997874882921205</v>
      </c>
      <c r="D961" s="16">
        <v>0</v>
      </c>
    </row>
    <row r="962" spans="2:4" x14ac:dyDescent="0.2">
      <c r="B962" s="14">
        <v>959</v>
      </c>
      <c r="C962" s="16">
        <v>0.78817487885337045</v>
      </c>
      <c r="D962" s="16">
        <v>0</v>
      </c>
    </row>
    <row r="963" spans="2:4" x14ac:dyDescent="0.2">
      <c r="B963" s="14">
        <v>960</v>
      </c>
      <c r="C963" s="16">
        <v>1.9724791471540599</v>
      </c>
      <c r="D963" s="16">
        <v>0</v>
      </c>
    </row>
    <row r="964" spans="2:4" x14ac:dyDescent="0.2">
      <c r="B964" s="14">
        <v>961</v>
      </c>
      <c r="C964" s="16">
        <v>0</v>
      </c>
      <c r="D964" s="16">
        <v>0</v>
      </c>
    </row>
    <row r="965" spans="2:4" x14ac:dyDescent="0.2">
      <c r="B965" s="14">
        <v>962</v>
      </c>
      <c r="C965" s="16">
        <v>2.5522370155671763</v>
      </c>
      <c r="D965" s="16">
        <v>1</v>
      </c>
    </row>
    <row r="966" spans="2:4" x14ac:dyDescent="0.2">
      <c r="B966" s="14">
        <v>963</v>
      </c>
      <c r="C966" s="16">
        <v>3.3482543194268874</v>
      </c>
      <c r="D966" s="16">
        <v>10</v>
      </c>
    </row>
    <row r="967" spans="2:4" x14ac:dyDescent="0.2">
      <c r="B967" s="14">
        <v>964</v>
      </c>
      <c r="C967" s="16">
        <v>2.6006145245684715</v>
      </c>
      <c r="D967" s="16">
        <v>1</v>
      </c>
    </row>
    <row r="968" spans="2:4" x14ac:dyDescent="0.2">
      <c r="B968" s="14">
        <v>965</v>
      </c>
      <c r="C968" s="16">
        <v>3.0572813905872174</v>
      </c>
      <c r="D968" s="16">
        <v>5</v>
      </c>
    </row>
    <row r="969" spans="2:4" x14ac:dyDescent="0.2">
      <c r="B969" s="14">
        <v>966</v>
      </c>
      <c r="C969" s="16">
        <v>0.9915572228651115</v>
      </c>
      <c r="D969" s="16">
        <v>0</v>
      </c>
    </row>
    <row r="970" spans="2:4" x14ac:dyDescent="0.2">
      <c r="B970" s="14">
        <v>967</v>
      </c>
      <c r="C970" s="16">
        <v>2.3335254260833702</v>
      </c>
      <c r="D970" s="16">
        <v>0</v>
      </c>
    </row>
    <row r="971" spans="2:4" x14ac:dyDescent="0.2">
      <c r="B971" s="14">
        <v>968</v>
      </c>
      <c r="C971" s="16">
        <v>2.1141591251188343</v>
      </c>
      <c r="D971" s="16">
        <v>0</v>
      </c>
    </row>
    <row r="972" spans="2:4" x14ac:dyDescent="0.2">
      <c r="B972" s="14">
        <v>969</v>
      </c>
      <c r="C972" s="16">
        <v>2.1349877175711307</v>
      </c>
      <c r="D972" s="16">
        <v>0</v>
      </c>
    </row>
    <row r="973" spans="2:4" x14ac:dyDescent="0.2">
      <c r="B973" s="14">
        <v>970</v>
      </c>
      <c r="C973" s="16">
        <v>3.7754241052654511</v>
      </c>
      <c r="D973" s="16">
        <v>20</v>
      </c>
    </row>
    <row r="974" spans="2:4" x14ac:dyDescent="0.2">
      <c r="B974" s="14">
        <v>971</v>
      </c>
      <c r="C974" s="16">
        <v>3.0666433063863066</v>
      </c>
      <c r="D974" s="16">
        <v>5</v>
      </c>
    </row>
    <row r="975" spans="2:4" x14ac:dyDescent="0.2">
      <c r="B975" s="14">
        <v>972</v>
      </c>
      <c r="C975" s="16">
        <v>3.9761119739866584</v>
      </c>
      <c r="D975" s="16">
        <v>30</v>
      </c>
    </row>
    <row r="976" spans="2:4" x14ac:dyDescent="0.2">
      <c r="B976" s="14">
        <v>973</v>
      </c>
      <c r="C976" s="16">
        <v>3.9505898754088906</v>
      </c>
      <c r="D976" s="16">
        <v>30</v>
      </c>
    </row>
    <row r="977" spans="2:4" x14ac:dyDescent="0.2">
      <c r="B977" s="14">
        <v>974</v>
      </c>
      <c r="C977" s="16">
        <v>2.1245883569676796</v>
      </c>
      <c r="D977" s="16">
        <v>0</v>
      </c>
    </row>
    <row r="978" spans="2:4" x14ac:dyDescent="0.2">
      <c r="B978" s="14">
        <v>975</v>
      </c>
      <c r="C978" s="16">
        <v>2.7358287614602652</v>
      </c>
      <c r="D978" s="16">
        <v>1</v>
      </c>
    </row>
    <row r="979" spans="2:4" x14ac:dyDescent="0.2">
      <c r="B979" s="14">
        <v>976</v>
      </c>
      <c r="C979" s="16">
        <v>2.1036987088414509</v>
      </c>
      <c r="D979" s="16">
        <v>0</v>
      </c>
    </row>
    <row r="980" spans="2:4" x14ac:dyDescent="0.2">
      <c r="B980" s="14">
        <v>977</v>
      </c>
      <c r="C980" s="16">
        <v>2.0588624047568538</v>
      </c>
      <c r="D980" s="16">
        <v>0</v>
      </c>
    </row>
    <row r="981" spans="2:4" x14ac:dyDescent="0.2">
      <c r="B981" s="14">
        <v>978</v>
      </c>
      <c r="C981" s="16">
        <v>2.5016934516830469</v>
      </c>
      <c r="D981" s="16">
        <v>1</v>
      </c>
    </row>
    <row r="982" spans="2:4" x14ac:dyDescent="0.2">
      <c r="B982" s="14">
        <v>979</v>
      </c>
      <c r="C982" s="16">
        <v>0.5815802368887335</v>
      </c>
      <c r="D982" s="16">
        <v>0</v>
      </c>
    </row>
    <row r="983" spans="2:4" x14ac:dyDescent="0.2">
      <c r="B983" s="14">
        <v>980</v>
      </c>
      <c r="C983" s="16">
        <v>1.9224914022818107</v>
      </c>
      <c r="D983" s="16">
        <v>0</v>
      </c>
    </row>
    <row r="984" spans="2:4" x14ac:dyDescent="0.2">
      <c r="B984" s="14">
        <v>981</v>
      </c>
      <c r="C984" s="16">
        <v>3.0635162118714572</v>
      </c>
      <c r="D984" s="16">
        <v>5</v>
      </c>
    </row>
    <row r="985" spans="2:4" x14ac:dyDescent="0.2">
      <c r="B985" s="14">
        <v>982</v>
      </c>
      <c r="C985" s="16">
        <v>0.87396038921177377</v>
      </c>
      <c r="D985" s="16">
        <v>0</v>
      </c>
    </row>
    <row r="986" spans="2:4" x14ac:dyDescent="0.2">
      <c r="B986" s="14">
        <v>983</v>
      </c>
      <c r="C986" s="16">
        <v>2.2882227167901918</v>
      </c>
      <c r="D986" s="16">
        <v>0</v>
      </c>
    </row>
    <row r="987" spans="2:4" x14ac:dyDescent="0.2">
      <c r="B987" s="14">
        <v>984</v>
      </c>
      <c r="C987" s="16">
        <v>1.4478087543827125</v>
      </c>
      <c r="D987" s="16">
        <v>0</v>
      </c>
    </row>
    <row r="988" spans="2:4" x14ac:dyDescent="0.2">
      <c r="B988" s="14">
        <v>985</v>
      </c>
      <c r="C988" s="16">
        <v>2.7705133921225671</v>
      </c>
      <c r="D988" s="16">
        <v>5</v>
      </c>
    </row>
    <row r="989" spans="2:4" x14ac:dyDescent="0.2">
      <c r="B989" s="14">
        <v>986</v>
      </c>
      <c r="C989" s="16">
        <v>2.0079212119548502</v>
      </c>
      <c r="D989" s="16">
        <v>0</v>
      </c>
    </row>
    <row r="990" spans="2:4" x14ac:dyDescent="0.2">
      <c r="B990" s="14">
        <v>987</v>
      </c>
      <c r="C990" s="16">
        <v>2.8247759655300153</v>
      </c>
      <c r="D990" s="16">
        <v>5</v>
      </c>
    </row>
    <row r="991" spans="2:4" x14ac:dyDescent="0.2">
      <c r="B991" s="14">
        <v>988</v>
      </c>
      <c r="C991" s="16">
        <v>2.531980140387041</v>
      </c>
      <c r="D991" s="16">
        <v>1</v>
      </c>
    </row>
    <row r="992" spans="2:4" x14ac:dyDescent="0.2">
      <c r="B992" s="14">
        <v>989</v>
      </c>
      <c r="C992" s="16">
        <v>1.6261170277709633</v>
      </c>
      <c r="D992" s="16">
        <v>0</v>
      </c>
    </row>
    <row r="993" spans="2:4" x14ac:dyDescent="0.2">
      <c r="B993" s="14">
        <v>990</v>
      </c>
      <c r="C993" s="16">
        <v>1.6528946979737551</v>
      </c>
      <c r="D993" s="16">
        <v>0</v>
      </c>
    </row>
    <row r="994" spans="2:4" x14ac:dyDescent="0.2">
      <c r="B994" s="14">
        <v>991</v>
      </c>
      <c r="C994" s="16">
        <v>1.7704667381468595</v>
      </c>
      <c r="D994" s="16">
        <v>0</v>
      </c>
    </row>
    <row r="995" spans="2:4" x14ac:dyDescent="0.2">
      <c r="B995" s="14">
        <v>992</v>
      </c>
      <c r="C995" s="16">
        <v>2.3209589851982901</v>
      </c>
      <c r="D995" s="16">
        <v>0</v>
      </c>
    </row>
    <row r="996" spans="2:4" x14ac:dyDescent="0.2">
      <c r="B996" s="14">
        <v>993</v>
      </c>
      <c r="C996" s="16">
        <v>4.7079844749459596</v>
      </c>
      <c r="D996" s="16">
        <v>50</v>
      </c>
    </row>
    <row r="997" spans="2:4" x14ac:dyDescent="0.2">
      <c r="B997" s="14">
        <v>994</v>
      </c>
      <c r="C997" s="16">
        <v>3.2541895000945975</v>
      </c>
      <c r="D997" s="16">
        <v>10</v>
      </c>
    </row>
    <row r="998" spans="2:4" x14ac:dyDescent="0.2">
      <c r="B998" s="14">
        <v>995</v>
      </c>
      <c r="C998" s="16">
        <v>1.6495770283995022</v>
      </c>
      <c r="D998" s="16">
        <v>0</v>
      </c>
    </row>
    <row r="999" spans="2:4" x14ac:dyDescent="0.2">
      <c r="B999" s="14">
        <v>996</v>
      </c>
      <c r="C999" s="16">
        <v>1.1325655830830947</v>
      </c>
      <c r="D999" s="16">
        <v>0</v>
      </c>
    </row>
    <row r="1000" spans="2:4" x14ac:dyDescent="0.2">
      <c r="B1000" s="14">
        <v>997</v>
      </c>
      <c r="C1000" s="16">
        <v>4.1928306937637512</v>
      </c>
      <c r="D1000" s="16">
        <v>30</v>
      </c>
    </row>
    <row r="1001" spans="2:4" x14ac:dyDescent="0.2">
      <c r="B1001" s="14">
        <v>998</v>
      </c>
      <c r="C1001" s="16">
        <v>2.3736773636890471</v>
      </c>
      <c r="D1001" s="16">
        <v>0</v>
      </c>
    </row>
    <row r="1002" spans="2:4" x14ac:dyDescent="0.2">
      <c r="B1002" s="14">
        <v>999</v>
      </c>
      <c r="C1002" s="16">
        <v>5.0120541412292816</v>
      </c>
      <c r="D1002" s="16">
        <v>50</v>
      </c>
    </row>
    <row r="1003" spans="2:4" x14ac:dyDescent="0.2">
      <c r="B1003" s="15">
        <v>1000</v>
      </c>
      <c r="C1003" s="17">
        <v>2.4714997795553133</v>
      </c>
      <c r="D1003" s="17">
        <v>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419"/>
  <sheetViews>
    <sheetView workbookViewId="0">
      <selection activeCell="C112" sqref="C112:C213"/>
    </sheetView>
  </sheetViews>
  <sheetFormatPr defaultRowHeight="12.75" x14ac:dyDescent="0.2"/>
  <cols>
    <col min="1" max="1" width="13.85546875" bestFit="1" customWidth="1"/>
  </cols>
  <sheetData>
    <row r="1" spans="1:3" x14ac:dyDescent="0.2">
      <c r="B1" t="s">
        <v>19</v>
      </c>
      <c r="C1" t="s">
        <v>22</v>
      </c>
    </row>
    <row r="2" spans="1:3" x14ac:dyDescent="0.2">
      <c r="A2" t="s">
        <v>11</v>
      </c>
      <c r="B2" s="21">
        <v>9</v>
      </c>
      <c r="C2" s="21">
        <v>9</v>
      </c>
    </row>
    <row r="3" spans="1:3" x14ac:dyDescent="0.2">
      <c r="A3" t="s">
        <v>12</v>
      </c>
      <c r="B3" s="21">
        <v>10</v>
      </c>
      <c r="C3" s="21">
        <v>10</v>
      </c>
    </row>
    <row r="4" spans="1:3" x14ac:dyDescent="0.2">
      <c r="A4" t="s">
        <v>13</v>
      </c>
      <c r="B4" s="21">
        <f>ROUND(( MAX( Height ) - $B$9 ) / $B$2, $B$5 )</f>
        <v>0.6</v>
      </c>
      <c r="C4" s="21">
        <f>ROUND(( MAX( damage ) - $C$9 ) / $C$2, $C$5 )</f>
        <v>8</v>
      </c>
    </row>
    <row r="5" spans="1:3" x14ac:dyDescent="0.2">
      <c r="A5" t="s">
        <v>14</v>
      </c>
      <c r="B5" s="21">
        <v>1</v>
      </c>
      <c r="C5" s="21">
        <v>0</v>
      </c>
    </row>
    <row r="6" spans="1:3" x14ac:dyDescent="0.2">
      <c r="A6" t="s">
        <v>15</v>
      </c>
      <c r="B6" s="21">
        <v>1</v>
      </c>
      <c r="C6" s="21">
        <v>1</v>
      </c>
    </row>
    <row r="7" spans="1:3" x14ac:dyDescent="0.2">
      <c r="A7" t="s">
        <v>16</v>
      </c>
      <c r="B7" s="21" t="b">
        <v>0</v>
      </c>
      <c r="C7" s="21" t="b">
        <v>0</v>
      </c>
    </row>
    <row r="8" spans="1:3" x14ac:dyDescent="0.2">
      <c r="A8" t="s">
        <v>17</v>
      </c>
      <c r="B8" s="21" t="str">
        <f>IF( AND( B7, B6 &gt; 1 ), MID( TEXT( B6, "#,##0" ), 2, 100 ) &amp; "s", "" )</f>
        <v/>
      </c>
      <c r="C8" s="21" t="str">
        <f>IF( AND( C7, C6 &gt; 1 ), MID( TEXT( C6, "#,##0" ), 2, 100 ) &amp; "s", "" )</f>
        <v/>
      </c>
    </row>
    <row r="9" spans="1:3" x14ac:dyDescent="0.2">
      <c r="A9" t="s">
        <v>18</v>
      </c>
      <c r="B9" s="21">
        <f>ROUND( MIN( Height ), $B$5 )</f>
        <v>0</v>
      </c>
      <c r="C9" s="21">
        <f>ROUND( MIN( damage ), $C$5 )</f>
        <v>0</v>
      </c>
    </row>
    <row r="10" spans="1:3" x14ac:dyDescent="0.2">
      <c r="B10">
        <f>ROUND( $B$9 + $B$4, $B$5 - LOG( $B$6 ))</f>
        <v>0.6</v>
      </c>
      <c r="C10">
        <f>ROUND( $C$9 + $C$4, $C$5 - LOG( $C$6 ))</f>
        <v>8</v>
      </c>
    </row>
    <row r="11" spans="1:3" x14ac:dyDescent="0.2">
      <c r="B11">
        <f>ROUND( $B$10 + $B$4, $B$5 - LOG( $B$6 ))</f>
        <v>1.2</v>
      </c>
      <c r="C11">
        <f>ROUND( $C$10 + $C$4, $C$5 - LOG( $C$6 ))</f>
        <v>16</v>
      </c>
    </row>
    <row r="12" spans="1:3" x14ac:dyDescent="0.2">
      <c r="B12">
        <f>ROUND( $B$11 + $B$4, $B$5 - LOG( $B$6 ))</f>
        <v>1.8</v>
      </c>
      <c r="C12">
        <f>ROUND( $C$11 + $C$4, $C$5 - LOG( $C$6 ))</f>
        <v>24</v>
      </c>
    </row>
    <row r="13" spans="1:3" x14ac:dyDescent="0.2">
      <c r="B13">
        <f>ROUND( $B$12 + $B$4, $B$5 - LOG( $B$6 ))</f>
        <v>2.4</v>
      </c>
      <c r="C13">
        <f>ROUND( $C$12 + $C$4, $C$5 - LOG( $C$6 ))</f>
        <v>32</v>
      </c>
    </row>
    <row r="14" spans="1:3" x14ac:dyDescent="0.2">
      <c r="B14">
        <f>ROUND( $B$13 + $B$4, $B$5 - LOG( $B$6 ))</f>
        <v>3</v>
      </c>
      <c r="C14">
        <f>ROUND( $C$13 + $C$4, $C$5 - LOG( $C$6 ))</f>
        <v>40</v>
      </c>
    </row>
    <row r="15" spans="1:3" x14ac:dyDescent="0.2">
      <c r="B15">
        <f>ROUND( $B$14 + $B$4, $B$5 - LOG( $B$6 ))</f>
        <v>3.6</v>
      </c>
      <c r="C15">
        <f>ROUND( $C$14 + $C$4, $C$5 - LOG( $C$6 ))</f>
        <v>48</v>
      </c>
    </row>
    <row r="16" spans="1:3" x14ac:dyDescent="0.2">
      <c r="B16">
        <f>ROUND( $B$15 + $B$4, $B$5 - LOG( $B$6 ))</f>
        <v>4.2</v>
      </c>
      <c r="C16">
        <f>ROUND( $C$15 + $C$4, $C$5 - LOG( $C$6 ))</f>
        <v>56</v>
      </c>
    </row>
    <row r="17" spans="2:3" x14ac:dyDescent="0.2">
      <c r="B17">
        <f>ROUND( $B$16 + $B$4, $B$5 - LOG( $B$6 ))</f>
        <v>4.8</v>
      </c>
      <c r="C17">
        <f>ROUND( $C$16 + $C$4, $C$5 - LOG( $C$6 ))</f>
        <v>64</v>
      </c>
    </row>
    <row r="18" spans="2:3" x14ac:dyDescent="0.2">
      <c r="B18">
        <f>ROUND( $B$17 + $B$4, $B$5 - LOG( $B$6 ))</f>
        <v>5.4</v>
      </c>
      <c r="C18">
        <f>ROUND( $C$17 + $C$4, $C$5 - LOG( $C$6 ))</f>
        <v>72</v>
      </c>
    </row>
    <row r="19" spans="2:3" x14ac:dyDescent="0.2">
      <c r="B19">
        <f>ROUND( $B$18 + $B$4, $B$5 - LOG( $B$6 ))</f>
        <v>6</v>
      </c>
      <c r="C19">
        <f>ROUND( $C$18 + $C$4, $C$5 - LOG( $C$6 ))</f>
        <v>80</v>
      </c>
    </row>
    <row r="20" spans="2:3" x14ac:dyDescent="0.2">
      <c r="B20">
        <f>ROUND( $B$19 + $B$4, $B$5 - LOG( $B$6 ))</f>
        <v>6.6</v>
      </c>
      <c r="C20">
        <f>ROUND( $C$19 + $C$4, $C$5 - LOG( $C$6 ))</f>
        <v>88</v>
      </c>
    </row>
    <row r="21" spans="2:3" x14ac:dyDescent="0.2">
      <c r="B21">
        <f>ROUND( $B$20 + $B$4, $B$5 - LOG( $B$6 ))</f>
        <v>7.2</v>
      </c>
      <c r="C21">
        <f>ROUND( $C$20 + $C$4, $C$5 - LOG( $C$6 ))</f>
        <v>96</v>
      </c>
    </row>
    <row r="22" spans="2:3" x14ac:dyDescent="0.2">
      <c r="B22">
        <f>ROUND( $B$21 + $B$4, $B$5 - LOG( $B$6 ))</f>
        <v>7.8</v>
      </c>
      <c r="C22">
        <f>ROUND( $C$21 + $C$4, $C$5 - LOG( $C$6 ))</f>
        <v>104</v>
      </c>
    </row>
    <row r="23" spans="2:3" x14ac:dyDescent="0.2">
      <c r="B23">
        <f>ROUND( $B$22 + $B$4, $B$5 - LOG( $B$6 ))</f>
        <v>8.4</v>
      </c>
      <c r="C23">
        <f>ROUND( $C$22 + $C$4, $C$5 - LOG( $C$6 ))</f>
        <v>112</v>
      </c>
    </row>
    <row r="24" spans="2:3" x14ac:dyDescent="0.2">
      <c r="B24">
        <f>ROUND( $B$23 + $B$4, $B$5 - LOG( $B$6 ))</f>
        <v>9</v>
      </c>
      <c r="C24">
        <f>ROUND( $C$23 + $C$4, $C$5 - LOG( $C$6 ))</f>
        <v>120</v>
      </c>
    </row>
    <row r="25" spans="2:3" x14ac:dyDescent="0.2">
      <c r="B25">
        <f>ROUND( $B$24 + $B$4, $B$5 - LOG( $B$6 ))</f>
        <v>9.6</v>
      </c>
      <c r="C25">
        <f>ROUND( $C$24 + $C$4, $C$5 - LOG( $C$6 ))</f>
        <v>128</v>
      </c>
    </row>
    <row r="26" spans="2:3" x14ac:dyDescent="0.2">
      <c r="B26">
        <f>ROUND( $B$25 + $B$4, $B$5 - LOG( $B$6 ))</f>
        <v>10.199999999999999</v>
      </c>
      <c r="C26">
        <f>ROUND( $C$25 + $C$4, $C$5 - LOG( $C$6 ))</f>
        <v>136</v>
      </c>
    </row>
    <row r="27" spans="2:3" x14ac:dyDescent="0.2">
      <c r="B27">
        <f>ROUND( $B$26 + $B$4, $B$5 - LOG( $B$6 ))</f>
        <v>10.8</v>
      </c>
      <c r="C27">
        <f>ROUND( $C$26 + $C$4, $C$5 - LOG( $C$6 ))</f>
        <v>144</v>
      </c>
    </row>
    <row r="28" spans="2:3" x14ac:dyDescent="0.2">
      <c r="B28">
        <f>ROUND( $B$27 + $B$4, $B$5 - LOG( $B$6 ))</f>
        <v>11.4</v>
      </c>
      <c r="C28">
        <f>ROUND( $C$27 + $C$4, $C$5 - LOG( $C$6 ))</f>
        <v>152</v>
      </c>
    </row>
    <row r="29" spans="2:3" x14ac:dyDescent="0.2">
      <c r="B29">
        <f>ROUND( $B$28 + $B$4, $B$5 - LOG( $B$6 ))</f>
        <v>12</v>
      </c>
      <c r="C29">
        <f>ROUND( $C$28 + $C$4, $C$5 - LOG( $C$6 ))</f>
        <v>160</v>
      </c>
    </row>
    <row r="30" spans="2:3" x14ac:dyDescent="0.2">
      <c r="B30">
        <f>ROUND( $B$29 + $B$4, $B$5 - LOG( $B$6 ))</f>
        <v>12.6</v>
      </c>
      <c r="C30">
        <f>ROUND( $C$29 + $C$4, $C$5 - LOG( $C$6 ))</f>
        <v>168</v>
      </c>
    </row>
    <row r="31" spans="2:3" x14ac:dyDescent="0.2">
      <c r="B31">
        <f>ROUND( $B$30 + $B$4, $B$5 - LOG( $B$6 ))</f>
        <v>13.2</v>
      </c>
      <c r="C31">
        <f>ROUND( $C$30 + $C$4, $C$5 - LOG( $C$6 ))</f>
        <v>176</v>
      </c>
    </row>
    <row r="32" spans="2:3" x14ac:dyDescent="0.2">
      <c r="B32">
        <f>ROUND( $B$31 + $B$4, $B$5 - LOG( $B$6 ))</f>
        <v>13.8</v>
      </c>
      <c r="C32">
        <f>ROUND( $C$31 + $C$4, $C$5 - LOG( $C$6 ))</f>
        <v>184</v>
      </c>
    </row>
    <row r="33" spans="2:3" x14ac:dyDescent="0.2">
      <c r="B33">
        <f>ROUND( $B$32 + $B$4, $B$5 - LOG( $B$6 ))</f>
        <v>14.4</v>
      </c>
      <c r="C33">
        <f>ROUND( $C$32 + $C$4, $C$5 - LOG( $C$6 ))</f>
        <v>192</v>
      </c>
    </row>
    <row r="34" spans="2:3" x14ac:dyDescent="0.2">
      <c r="B34">
        <f>ROUND( $B$33 + $B$4, $B$5 - LOG( $B$6 ))</f>
        <v>15</v>
      </c>
      <c r="C34">
        <f>ROUND( $C$33 + $C$4, $C$5 - LOG( $C$6 ))</f>
        <v>200</v>
      </c>
    </row>
    <row r="35" spans="2:3" x14ac:dyDescent="0.2">
      <c r="B35">
        <f>ROUND( $B$34 + $B$4, $B$5 - LOG( $B$6 ))</f>
        <v>15.6</v>
      </c>
      <c r="C35">
        <f>ROUND( $C$34 + $C$4, $C$5 - LOG( $C$6 ))</f>
        <v>208</v>
      </c>
    </row>
    <row r="36" spans="2:3" x14ac:dyDescent="0.2">
      <c r="B36">
        <f>ROUND( $B$35 + $B$4, $B$5 - LOG( $B$6 ))</f>
        <v>16.2</v>
      </c>
      <c r="C36">
        <f>ROUND( $C$35 + $C$4, $C$5 - LOG( $C$6 ))</f>
        <v>216</v>
      </c>
    </row>
    <row r="37" spans="2:3" x14ac:dyDescent="0.2">
      <c r="B37">
        <f>ROUND( $B$36 + $B$4, $B$5 - LOG( $B$6 ))</f>
        <v>16.8</v>
      </c>
      <c r="C37">
        <f>ROUND( $C$36 + $C$4, $C$5 - LOG( $C$6 ))</f>
        <v>224</v>
      </c>
    </row>
    <row r="38" spans="2:3" x14ac:dyDescent="0.2">
      <c r="B38">
        <f>ROUND( $B$37 + $B$4, $B$5 - LOG( $B$6 ))</f>
        <v>17.399999999999999</v>
      </c>
      <c r="C38">
        <f>ROUND( $C$37 + $C$4, $C$5 - LOG( $C$6 ))</f>
        <v>232</v>
      </c>
    </row>
    <row r="39" spans="2:3" x14ac:dyDescent="0.2">
      <c r="B39">
        <f>ROUND( $B$38 + $B$4, $B$5 - LOG( $B$6 ))</f>
        <v>18</v>
      </c>
      <c r="C39">
        <f>ROUND( $C$38 + $C$4, $C$5 - LOG( $C$6 ))</f>
        <v>240</v>
      </c>
    </row>
    <row r="40" spans="2:3" x14ac:dyDescent="0.2">
      <c r="B40">
        <f>ROUND( $B$39 + $B$4, $B$5 - LOG( $B$6 ))</f>
        <v>18.600000000000001</v>
      </c>
      <c r="C40">
        <f>ROUND( $C$39 + $C$4, $C$5 - LOG( $C$6 ))</f>
        <v>248</v>
      </c>
    </row>
    <row r="41" spans="2:3" x14ac:dyDescent="0.2">
      <c r="B41">
        <f>ROUND( $B$40 + $B$4, $B$5 - LOG( $B$6 ))</f>
        <v>19.2</v>
      </c>
      <c r="C41">
        <f>ROUND( $C$40 + $C$4, $C$5 - LOG( $C$6 ))</f>
        <v>256</v>
      </c>
    </row>
    <row r="42" spans="2:3" x14ac:dyDescent="0.2">
      <c r="B42">
        <f>ROUND( $B$41 + $B$4, $B$5 - LOG( $B$6 ))</f>
        <v>19.8</v>
      </c>
      <c r="C42">
        <f>ROUND( $C$41 + $C$4, $C$5 - LOG( $C$6 ))</f>
        <v>264</v>
      </c>
    </row>
    <row r="43" spans="2:3" x14ac:dyDescent="0.2">
      <c r="B43">
        <f>ROUND( $B$42 + $B$4, $B$5 - LOG( $B$6 ))</f>
        <v>20.399999999999999</v>
      </c>
      <c r="C43">
        <f>ROUND( $C$42 + $C$4, $C$5 - LOG( $C$6 ))</f>
        <v>272</v>
      </c>
    </row>
    <row r="44" spans="2:3" x14ac:dyDescent="0.2">
      <c r="B44">
        <f>ROUND( $B$43 + $B$4, $B$5 - LOG( $B$6 ))</f>
        <v>21</v>
      </c>
      <c r="C44">
        <f>ROUND( $C$43 + $C$4, $C$5 - LOG( $C$6 ))</f>
        <v>280</v>
      </c>
    </row>
    <row r="45" spans="2:3" x14ac:dyDescent="0.2">
      <c r="B45">
        <f>ROUND( $B$44 + $B$4, $B$5 - LOG( $B$6 ))</f>
        <v>21.6</v>
      </c>
      <c r="C45">
        <f>ROUND( $C$44 + $C$4, $C$5 - LOG( $C$6 ))</f>
        <v>288</v>
      </c>
    </row>
    <row r="46" spans="2:3" x14ac:dyDescent="0.2">
      <c r="B46">
        <f>ROUND( $B$45 + $B$4, $B$5 - LOG( $B$6 ))</f>
        <v>22.2</v>
      </c>
      <c r="C46">
        <f>ROUND( $C$45 + $C$4, $C$5 - LOG( $C$6 ))</f>
        <v>296</v>
      </c>
    </row>
    <row r="47" spans="2:3" x14ac:dyDescent="0.2">
      <c r="B47">
        <f>ROUND( $B$46 + $B$4, $B$5 - LOG( $B$6 ))</f>
        <v>22.8</v>
      </c>
      <c r="C47">
        <f>ROUND( $C$46 + $C$4, $C$5 - LOG( $C$6 ))</f>
        <v>304</v>
      </c>
    </row>
    <row r="48" spans="2:3" x14ac:dyDescent="0.2">
      <c r="B48">
        <f>ROUND( $B$47 + $B$4, $B$5 - LOG( $B$6 ))</f>
        <v>23.4</v>
      </c>
      <c r="C48">
        <f>ROUND( $C$47 + $C$4, $C$5 - LOG( $C$6 ))</f>
        <v>312</v>
      </c>
    </row>
    <row r="49" spans="2:3" x14ac:dyDescent="0.2">
      <c r="B49">
        <f>ROUND( $B$48 + $B$4, $B$5 - LOG( $B$6 ))</f>
        <v>24</v>
      </c>
      <c r="C49">
        <f>ROUND( $C$48 + $C$4, $C$5 - LOG( $C$6 ))</f>
        <v>320</v>
      </c>
    </row>
    <row r="50" spans="2:3" x14ac:dyDescent="0.2">
      <c r="B50">
        <f>ROUND( $B$49 + $B$4, $B$5 - LOG( $B$6 ))</f>
        <v>24.6</v>
      </c>
      <c r="C50">
        <f>ROUND( $C$49 + $C$4, $C$5 - LOG( $C$6 ))</f>
        <v>328</v>
      </c>
    </row>
    <row r="51" spans="2:3" x14ac:dyDescent="0.2">
      <c r="B51">
        <f>ROUND( $B$50 + $B$4, $B$5 - LOG( $B$6 ))</f>
        <v>25.2</v>
      </c>
      <c r="C51">
        <f>ROUND( $C$50 + $C$4, $C$5 - LOG( $C$6 ))</f>
        <v>336</v>
      </c>
    </row>
    <row r="52" spans="2:3" x14ac:dyDescent="0.2">
      <c r="B52">
        <f>ROUND( $B$51 + $B$4, $B$5 - LOG( $B$6 ))</f>
        <v>25.8</v>
      </c>
      <c r="C52">
        <f>ROUND( $C$51 + $C$4, $C$5 - LOG( $C$6 ))</f>
        <v>344</v>
      </c>
    </row>
    <row r="53" spans="2:3" x14ac:dyDescent="0.2">
      <c r="B53">
        <f>ROUND( $B$52 + $B$4, $B$5 - LOG( $B$6 ))</f>
        <v>26.4</v>
      </c>
      <c r="C53">
        <f>ROUND( $C$52 + $C$4, $C$5 - LOG( $C$6 ))</f>
        <v>352</v>
      </c>
    </row>
    <row r="54" spans="2:3" x14ac:dyDescent="0.2">
      <c r="B54">
        <f>ROUND( $B$53 + $B$4, $B$5 - LOG( $B$6 ))</f>
        <v>27</v>
      </c>
      <c r="C54">
        <f>ROUND( $C$53 + $C$4, $C$5 - LOG( $C$6 ))</f>
        <v>360</v>
      </c>
    </row>
    <row r="55" spans="2:3" x14ac:dyDescent="0.2">
      <c r="B55">
        <f>ROUND( $B$54 + $B$4, $B$5 - LOG( $B$6 ))</f>
        <v>27.6</v>
      </c>
      <c r="C55">
        <f>ROUND( $C$54 + $C$4, $C$5 - LOG( $C$6 ))</f>
        <v>368</v>
      </c>
    </row>
    <row r="56" spans="2:3" x14ac:dyDescent="0.2">
      <c r="B56">
        <f>ROUND( $B$55 + $B$4, $B$5 - LOG( $B$6 ))</f>
        <v>28.2</v>
      </c>
      <c r="C56">
        <f>ROUND( $C$55 + $C$4, $C$5 - LOG( $C$6 ))</f>
        <v>376</v>
      </c>
    </row>
    <row r="57" spans="2:3" x14ac:dyDescent="0.2">
      <c r="B57">
        <f>ROUND( $B$56 + $B$4, $B$5 - LOG( $B$6 ))</f>
        <v>28.8</v>
      </c>
      <c r="C57">
        <f>ROUND( $C$56 + $C$4, $C$5 - LOG( $C$6 ))</f>
        <v>384</v>
      </c>
    </row>
    <row r="58" spans="2:3" x14ac:dyDescent="0.2">
      <c r="B58">
        <f>ROUND( $B$57 + $B$4, $B$5 - LOG( $B$6 ))</f>
        <v>29.4</v>
      </c>
      <c r="C58">
        <f>ROUND( $C$57 + $C$4, $C$5 - LOG( $C$6 ))</f>
        <v>392</v>
      </c>
    </row>
    <row r="59" spans="2:3" x14ac:dyDescent="0.2">
      <c r="B59">
        <f>ROUND( $B$58 + $B$4, $B$5 - LOG( $B$6 ))</f>
        <v>30</v>
      </c>
      <c r="C59">
        <f>ROUND( $C$58 + $C$4, $C$5 - LOG( $C$6 ))</f>
        <v>400</v>
      </c>
    </row>
    <row r="60" spans="2:3" x14ac:dyDescent="0.2">
      <c r="B60">
        <f>ROUND( $B$59 + $B$4, $B$5 - LOG( $B$6 ))</f>
        <v>30.6</v>
      </c>
      <c r="C60">
        <f>ROUND( $C$59 + $C$4, $C$5 - LOG( $C$6 ))</f>
        <v>408</v>
      </c>
    </row>
    <row r="61" spans="2:3" x14ac:dyDescent="0.2">
      <c r="B61">
        <f>ROUND( $B$60 + $B$4, $B$5 - LOG( $B$6 ))</f>
        <v>31.2</v>
      </c>
      <c r="C61">
        <f>ROUND( $C$60 + $C$4, $C$5 - LOG( $C$6 ))</f>
        <v>416</v>
      </c>
    </row>
    <row r="62" spans="2:3" x14ac:dyDescent="0.2">
      <c r="B62">
        <f>ROUND( $B$61 + $B$4, $B$5 - LOG( $B$6 ))</f>
        <v>31.8</v>
      </c>
      <c r="C62">
        <f>ROUND( $C$61 + $C$4, $C$5 - LOG( $C$6 ))</f>
        <v>424</v>
      </c>
    </row>
    <row r="63" spans="2:3" x14ac:dyDescent="0.2">
      <c r="B63">
        <f>ROUND( $B$62 + $B$4, $B$5 - LOG( $B$6 ))</f>
        <v>32.4</v>
      </c>
      <c r="C63">
        <f>ROUND( $C$62 + $C$4, $C$5 - LOG( $C$6 ))</f>
        <v>432</v>
      </c>
    </row>
    <row r="64" spans="2:3" x14ac:dyDescent="0.2">
      <c r="B64">
        <f>ROUND( $B$63 + $B$4, $B$5 - LOG( $B$6 ))</f>
        <v>33</v>
      </c>
      <c r="C64">
        <f>ROUND( $C$63 + $C$4, $C$5 - LOG( $C$6 ))</f>
        <v>440</v>
      </c>
    </row>
    <row r="65" spans="2:3" x14ac:dyDescent="0.2">
      <c r="B65">
        <f>ROUND( $B$64 + $B$4, $B$5 - LOG( $B$6 ))</f>
        <v>33.6</v>
      </c>
      <c r="C65">
        <f>ROUND( $C$64 + $C$4, $C$5 - LOG( $C$6 ))</f>
        <v>448</v>
      </c>
    </row>
    <row r="66" spans="2:3" x14ac:dyDescent="0.2">
      <c r="B66">
        <f>ROUND( $B$65 + $B$4, $B$5 - LOG( $B$6 ))</f>
        <v>34.200000000000003</v>
      </c>
      <c r="C66">
        <f>ROUND( $C$65 + $C$4, $C$5 - LOG( $C$6 ))</f>
        <v>456</v>
      </c>
    </row>
    <row r="67" spans="2:3" x14ac:dyDescent="0.2">
      <c r="B67">
        <f>ROUND( $B$66 + $B$4, $B$5 - LOG( $B$6 ))</f>
        <v>34.799999999999997</v>
      </c>
      <c r="C67">
        <f>ROUND( $C$66 + $C$4, $C$5 - LOG( $C$6 ))</f>
        <v>464</v>
      </c>
    </row>
    <row r="68" spans="2:3" x14ac:dyDescent="0.2">
      <c r="B68">
        <f>ROUND( $B$67 + $B$4, $B$5 - LOG( $B$6 ))</f>
        <v>35.4</v>
      </c>
      <c r="C68">
        <f>ROUND( $C$67 + $C$4, $C$5 - LOG( $C$6 ))</f>
        <v>472</v>
      </c>
    </row>
    <row r="69" spans="2:3" x14ac:dyDescent="0.2">
      <c r="B69">
        <f>ROUND( $B$68 + $B$4, $B$5 - LOG( $B$6 ))</f>
        <v>36</v>
      </c>
      <c r="C69">
        <f>ROUND( $C$68 + $C$4, $C$5 - LOG( $C$6 ))</f>
        <v>480</v>
      </c>
    </row>
    <row r="70" spans="2:3" x14ac:dyDescent="0.2">
      <c r="B70">
        <f>ROUND( $B$69 + $B$4, $B$5 - LOG( $B$6 ))</f>
        <v>36.6</v>
      </c>
      <c r="C70">
        <f>ROUND( $C$69 + $C$4, $C$5 - LOG( $C$6 ))</f>
        <v>488</v>
      </c>
    </row>
    <row r="71" spans="2:3" x14ac:dyDescent="0.2">
      <c r="B71">
        <f>ROUND( $B$70 + $B$4, $B$5 - LOG( $B$6 ))</f>
        <v>37.200000000000003</v>
      </c>
      <c r="C71">
        <f>ROUND( $C$70 + $C$4, $C$5 - LOG( $C$6 ))</f>
        <v>496</v>
      </c>
    </row>
    <row r="72" spans="2:3" x14ac:dyDescent="0.2">
      <c r="B72">
        <f>ROUND( $B$71 + $B$4, $B$5 - LOG( $B$6 ))</f>
        <v>37.799999999999997</v>
      </c>
      <c r="C72">
        <f>ROUND( $C$71 + $C$4, $C$5 - LOG( $C$6 ))</f>
        <v>504</v>
      </c>
    </row>
    <row r="73" spans="2:3" x14ac:dyDescent="0.2">
      <c r="B73">
        <f>ROUND( $B$72 + $B$4, $B$5 - LOG( $B$6 ))</f>
        <v>38.4</v>
      </c>
      <c r="C73">
        <f>ROUND( $C$72 + $C$4, $C$5 - LOG( $C$6 ))</f>
        <v>512</v>
      </c>
    </row>
    <row r="74" spans="2:3" x14ac:dyDescent="0.2">
      <c r="B74">
        <f>ROUND( $B$73 + $B$4, $B$5 - LOG( $B$6 ))</f>
        <v>39</v>
      </c>
      <c r="C74">
        <f>ROUND( $C$73 + $C$4, $C$5 - LOG( $C$6 ))</f>
        <v>520</v>
      </c>
    </row>
    <row r="75" spans="2:3" x14ac:dyDescent="0.2">
      <c r="B75">
        <f>ROUND( $B$74 + $B$4, $B$5 - LOG( $B$6 ))</f>
        <v>39.6</v>
      </c>
      <c r="C75">
        <f>ROUND( $C$74 + $C$4, $C$5 - LOG( $C$6 ))</f>
        <v>528</v>
      </c>
    </row>
    <row r="76" spans="2:3" x14ac:dyDescent="0.2">
      <c r="B76">
        <f>ROUND( $B$75 + $B$4, $B$5 - LOG( $B$6 ))</f>
        <v>40.200000000000003</v>
      </c>
      <c r="C76">
        <f>ROUND( $C$75 + $C$4, $C$5 - LOG( $C$6 ))</f>
        <v>536</v>
      </c>
    </row>
    <row r="77" spans="2:3" x14ac:dyDescent="0.2">
      <c r="B77">
        <f>ROUND( $B$76 + $B$4, $B$5 - LOG( $B$6 ))</f>
        <v>40.799999999999997</v>
      </c>
      <c r="C77">
        <f>ROUND( $C$76 + $C$4, $C$5 - LOG( $C$6 ))</f>
        <v>544</v>
      </c>
    </row>
    <row r="78" spans="2:3" x14ac:dyDescent="0.2">
      <c r="B78">
        <f>ROUND( $B$77 + $B$4, $B$5 - LOG( $B$6 ))</f>
        <v>41.4</v>
      </c>
      <c r="C78">
        <f>ROUND( $C$77 + $C$4, $C$5 - LOG( $C$6 ))</f>
        <v>552</v>
      </c>
    </row>
    <row r="79" spans="2:3" x14ac:dyDescent="0.2">
      <c r="B79">
        <f>ROUND( $B$78 + $B$4, $B$5 - LOG( $B$6 ))</f>
        <v>42</v>
      </c>
      <c r="C79">
        <f>ROUND( $C$78 + $C$4, $C$5 - LOG( $C$6 ))</f>
        <v>560</v>
      </c>
    </row>
    <row r="80" spans="2:3" x14ac:dyDescent="0.2">
      <c r="B80">
        <f>ROUND( $B$79 + $B$4, $B$5 - LOG( $B$6 ))</f>
        <v>42.6</v>
      </c>
      <c r="C80">
        <f>ROUND( $C$79 + $C$4, $C$5 - LOG( $C$6 ))</f>
        <v>568</v>
      </c>
    </row>
    <row r="81" spans="2:3" x14ac:dyDescent="0.2">
      <c r="B81">
        <f>ROUND( $B$80 + $B$4, $B$5 - LOG( $B$6 ))</f>
        <v>43.2</v>
      </c>
      <c r="C81">
        <f>ROUND( $C$80 + $C$4, $C$5 - LOG( $C$6 ))</f>
        <v>576</v>
      </c>
    </row>
    <row r="82" spans="2:3" x14ac:dyDescent="0.2">
      <c r="B82">
        <f>ROUND( $B$81 + $B$4, $B$5 - LOG( $B$6 ))</f>
        <v>43.8</v>
      </c>
      <c r="C82">
        <f>ROUND( $C$81 + $C$4, $C$5 - LOG( $C$6 ))</f>
        <v>584</v>
      </c>
    </row>
    <row r="83" spans="2:3" x14ac:dyDescent="0.2">
      <c r="B83">
        <f>ROUND( $B$82 + $B$4, $B$5 - LOG( $B$6 ))</f>
        <v>44.4</v>
      </c>
      <c r="C83">
        <f>ROUND( $C$82 + $C$4, $C$5 - LOG( $C$6 ))</f>
        <v>592</v>
      </c>
    </row>
    <row r="84" spans="2:3" x14ac:dyDescent="0.2">
      <c r="B84">
        <f>ROUND( $B$83 + $B$4, $B$5 - LOG( $B$6 ))</f>
        <v>45</v>
      </c>
      <c r="C84">
        <f>ROUND( $C$83 + $C$4, $C$5 - LOG( $C$6 ))</f>
        <v>600</v>
      </c>
    </row>
    <row r="85" spans="2:3" x14ac:dyDescent="0.2">
      <c r="B85">
        <f>ROUND( $B$84 + $B$4, $B$5 - LOG( $B$6 ))</f>
        <v>45.6</v>
      </c>
      <c r="C85">
        <f>ROUND( $C$84 + $C$4, $C$5 - LOG( $C$6 ))</f>
        <v>608</v>
      </c>
    </row>
    <row r="86" spans="2:3" x14ac:dyDescent="0.2">
      <c r="B86">
        <f>ROUND( $B$85 + $B$4, $B$5 - LOG( $B$6 ))</f>
        <v>46.2</v>
      </c>
      <c r="C86">
        <f>ROUND( $C$85 + $C$4, $C$5 - LOG( $C$6 ))</f>
        <v>616</v>
      </c>
    </row>
    <row r="87" spans="2:3" x14ac:dyDescent="0.2">
      <c r="B87">
        <f>ROUND( $B$86 + $B$4, $B$5 - LOG( $B$6 ))</f>
        <v>46.8</v>
      </c>
      <c r="C87">
        <f>ROUND( $C$86 + $C$4, $C$5 - LOG( $C$6 ))</f>
        <v>624</v>
      </c>
    </row>
    <row r="88" spans="2:3" x14ac:dyDescent="0.2">
      <c r="B88">
        <f>ROUND( $B$87 + $B$4, $B$5 - LOG( $B$6 ))</f>
        <v>47.4</v>
      </c>
      <c r="C88">
        <f>ROUND( $C$87 + $C$4, $C$5 - LOG( $C$6 ))</f>
        <v>632</v>
      </c>
    </row>
    <row r="89" spans="2:3" x14ac:dyDescent="0.2">
      <c r="B89">
        <f>ROUND( $B$88 + $B$4, $B$5 - LOG( $B$6 ))</f>
        <v>48</v>
      </c>
      <c r="C89">
        <f>ROUND( $C$88 + $C$4, $C$5 - LOG( $C$6 ))</f>
        <v>640</v>
      </c>
    </row>
    <row r="90" spans="2:3" x14ac:dyDescent="0.2">
      <c r="B90">
        <f>ROUND( $B$89 + $B$4, $B$5 - LOG( $B$6 ))</f>
        <v>48.6</v>
      </c>
      <c r="C90">
        <f>ROUND( $C$89 + $C$4, $C$5 - LOG( $C$6 ))</f>
        <v>648</v>
      </c>
    </row>
    <row r="91" spans="2:3" x14ac:dyDescent="0.2">
      <c r="B91">
        <f>ROUND( $B$90 + $B$4, $B$5 - LOG( $B$6 ))</f>
        <v>49.2</v>
      </c>
      <c r="C91">
        <f>ROUND( $C$90 + $C$4, $C$5 - LOG( $C$6 ))</f>
        <v>656</v>
      </c>
    </row>
    <row r="92" spans="2:3" x14ac:dyDescent="0.2">
      <c r="B92">
        <f>ROUND( $B$91 + $B$4, $B$5 - LOG( $B$6 ))</f>
        <v>49.8</v>
      </c>
      <c r="C92">
        <f>ROUND( $C$91 + $C$4, $C$5 - LOG( $C$6 ))</f>
        <v>664</v>
      </c>
    </row>
    <row r="93" spans="2:3" x14ac:dyDescent="0.2">
      <c r="B93">
        <f>ROUND( $B$92 + $B$4, $B$5 - LOG( $B$6 ))</f>
        <v>50.4</v>
      </c>
      <c r="C93">
        <f>ROUND( $C$92 + $C$4, $C$5 - LOG( $C$6 ))</f>
        <v>672</v>
      </c>
    </row>
    <row r="94" spans="2:3" x14ac:dyDescent="0.2">
      <c r="B94">
        <f>ROUND( $B$93 + $B$4, $B$5 - LOG( $B$6 ))</f>
        <v>51</v>
      </c>
      <c r="C94">
        <f>ROUND( $C$93 + $C$4, $C$5 - LOG( $C$6 ))</f>
        <v>680</v>
      </c>
    </row>
    <row r="95" spans="2:3" x14ac:dyDescent="0.2">
      <c r="B95">
        <f>ROUND( $B$94 + $B$4, $B$5 - LOG( $B$6 ))</f>
        <v>51.6</v>
      </c>
      <c r="C95">
        <f>ROUND( $C$94 + $C$4, $C$5 - LOG( $C$6 ))</f>
        <v>688</v>
      </c>
    </row>
    <row r="96" spans="2:3" x14ac:dyDescent="0.2">
      <c r="B96">
        <f>ROUND( $B$95 + $B$4, $B$5 - LOG( $B$6 ))</f>
        <v>52.2</v>
      </c>
      <c r="C96">
        <f>ROUND( $C$95 + $C$4, $C$5 - LOG( $C$6 ))</f>
        <v>696</v>
      </c>
    </row>
    <row r="97" spans="2:3" x14ac:dyDescent="0.2">
      <c r="B97">
        <f>ROUND( $B$96 + $B$4, $B$5 - LOG( $B$6 ))</f>
        <v>52.8</v>
      </c>
      <c r="C97">
        <f>ROUND( $C$96 + $C$4, $C$5 - LOG( $C$6 ))</f>
        <v>704</v>
      </c>
    </row>
    <row r="98" spans="2:3" x14ac:dyDescent="0.2">
      <c r="B98">
        <f>ROUND( $B$97 + $B$4, $B$5 - LOG( $B$6 ))</f>
        <v>53.4</v>
      </c>
      <c r="C98">
        <f>ROUND( $C$97 + $C$4, $C$5 - LOG( $C$6 ))</f>
        <v>712</v>
      </c>
    </row>
    <row r="99" spans="2:3" x14ac:dyDescent="0.2">
      <c r="B99">
        <f>ROUND( $B$98 + $B$4, $B$5 - LOG( $B$6 ))</f>
        <v>54</v>
      </c>
      <c r="C99">
        <f>ROUND( $C$98 + $C$4, $C$5 - LOG( $C$6 ))</f>
        <v>720</v>
      </c>
    </row>
    <row r="100" spans="2:3" x14ac:dyDescent="0.2">
      <c r="B100">
        <f>ROUND( $B$99 + $B$4, $B$5 - LOG( $B$6 ))</f>
        <v>54.6</v>
      </c>
      <c r="C100">
        <f>ROUND( $C$99 + $C$4, $C$5 - LOG( $C$6 ))</f>
        <v>728</v>
      </c>
    </row>
    <row r="101" spans="2:3" x14ac:dyDescent="0.2">
      <c r="B101">
        <f>ROUND( $B$100 + $B$4, $B$5 - LOG( $B$6 ))</f>
        <v>55.2</v>
      </c>
      <c r="C101">
        <f>ROUND( $C$100 + $C$4, $C$5 - LOG( $C$6 ))</f>
        <v>736</v>
      </c>
    </row>
    <row r="102" spans="2:3" x14ac:dyDescent="0.2">
      <c r="B102">
        <f>ROUND( $B$101 + $B$4, $B$5 - LOG( $B$6 ))</f>
        <v>55.8</v>
      </c>
      <c r="C102">
        <f>ROUND( $C$101 + $C$4, $C$5 - LOG( $C$6 ))</f>
        <v>744</v>
      </c>
    </row>
    <row r="103" spans="2:3" x14ac:dyDescent="0.2">
      <c r="B103">
        <f>ROUND( $B$102 + $B$4, $B$5 - LOG( $B$6 ))</f>
        <v>56.4</v>
      </c>
      <c r="C103">
        <f>ROUND( $C$102 + $C$4, $C$5 - LOG( $C$6 ))</f>
        <v>752</v>
      </c>
    </row>
    <row r="104" spans="2:3" x14ac:dyDescent="0.2">
      <c r="B104">
        <f>ROUND( $B$103 + $B$4, $B$5 - LOG( $B$6 ))</f>
        <v>57</v>
      </c>
      <c r="C104">
        <f>ROUND( $C$103 + $C$4, $C$5 - LOG( $C$6 ))</f>
        <v>760</v>
      </c>
    </row>
    <row r="105" spans="2:3" x14ac:dyDescent="0.2">
      <c r="B105">
        <f>ROUND( $B$104 + $B$4, $B$5 - LOG( $B$6 ))</f>
        <v>57.6</v>
      </c>
      <c r="C105">
        <f>ROUND( $C$104 + $C$4, $C$5 - LOG( $C$6 ))</f>
        <v>768</v>
      </c>
    </row>
    <row r="106" spans="2:3" x14ac:dyDescent="0.2">
      <c r="B106">
        <f>ROUND( $B$105 + $B$4, $B$5 - LOG( $B$6 ))</f>
        <v>58.2</v>
      </c>
      <c r="C106">
        <f>ROUND( $C$105 + $C$4, $C$5 - LOG( $C$6 ))</f>
        <v>776</v>
      </c>
    </row>
    <row r="107" spans="2:3" x14ac:dyDescent="0.2">
      <c r="B107">
        <f>ROUND( $B$106 + $B$4, $B$5 - LOG( $B$6 ))</f>
        <v>58.8</v>
      </c>
      <c r="C107">
        <f>ROUND( $C$106 + $C$4, $C$5 - LOG( $C$6 ))</f>
        <v>784</v>
      </c>
    </row>
    <row r="108" spans="2:3" x14ac:dyDescent="0.2">
      <c r="B108">
        <f>ROUND( $B$107 + $B$4, $B$5 - LOG( $B$6 ))</f>
        <v>59.4</v>
      </c>
      <c r="C108">
        <f>ROUND( $C$107 + $C$4, $C$5 - LOG( $C$6 ))</f>
        <v>792</v>
      </c>
    </row>
    <row r="109" spans="2:3" x14ac:dyDescent="0.2">
      <c r="B109">
        <f>ROUND( $B$108 + $B$4, $B$5 - LOG( $B$6 ))</f>
        <v>60</v>
      </c>
      <c r="C109">
        <f>ROUND( $C$108 + $C$4, $C$5 - LOG( $C$6 ))</f>
        <v>800</v>
      </c>
    </row>
    <row r="110" spans="2:3" x14ac:dyDescent="0.2">
      <c r="B110">
        <f>ROUND( $B$109 + $B$4, $B$5 - LOG( $B$6 ))</f>
        <v>60.6</v>
      </c>
      <c r="C110">
        <f>ROUND( $C$109 + $C$4, $C$5 - LOG( $C$6 ))</f>
        <v>808</v>
      </c>
    </row>
    <row r="111" spans="2:3" x14ac:dyDescent="0.2">
      <c r="B111">
        <f>ROUND( $B$110 + $B$4, $B$5 - LOG( $B$6 ))</f>
        <v>61.2</v>
      </c>
      <c r="C111">
        <f>ROUND( $C$110 + $C$4, $C$5 - LOG( $C$6 ))</f>
        <v>816</v>
      </c>
    </row>
    <row r="112" spans="2:3" x14ac:dyDescent="0.2">
      <c r="B112">
        <f t="array" ref="B112:B213">FREQUENCY( Height, Height_bins ) / COUNT( Height )</f>
        <v>3.5999999999999997E-2</v>
      </c>
      <c r="C112">
        <f t="array" ref="C112:C213">FREQUENCY( damage, damage_bins ) / COUNT( damage )</f>
        <v>0.77300000000000002</v>
      </c>
    </row>
    <row r="113" spans="2:3" x14ac:dyDescent="0.2">
      <c r="B113">
        <v>7.9000000000000001E-2</v>
      </c>
      <c r="C113">
        <v>0.121</v>
      </c>
    </row>
    <row r="114" spans="2:3" x14ac:dyDescent="0.2">
      <c r="B114">
        <v>0.159</v>
      </c>
      <c r="C114">
        <v>4.4999999999999998E-2</v>
      </c>
    </row>
    <row r="115" spans="2:3" x14ac:dyDescent="0.2">
      <c r="B115">
        <v>0.22600000000000001</v>
      </c>
      <c r="C115">
        <v>2.5999999999999999E-2</v>
      </c>
    </row>
    <row r="116" spans="2:3" x14ac:dyDescent="0.2">
      <c r="B116">
        <v>0.22600000000000001</v>
      </c>
      <c r="C116">
        <v>0</v>
      </c>
    </row>
    <row r="117" spans="2:3" x14ac:dyDescent="0.2">
      <c r="B117">
        <v>0.159</v>
      </c>
      <c r="C117">
        <v>0</v>
      </c>
    </row>
    <row r="118" spans="2:3" x14ac:dyDescent="0.2">
      <c r="B118">
        <v>7.9000000000000001E-2</v>
      </c>
      <c r="C118">
        <v>3.2000000000000001E-2</v>
      </c>
    </row>
    <row r="119" spans="2:3" x14ac:dyDescent="0.2">
      <c r="B119">
        <v>2.8000000000000001E-2</v>
      </c>
      <c r="C119">
        <v>0</v>
      </c>
    </row>
    <row r="120" spans="2:3" x14ac:dyDescent="0.2">
      <c r="B120">
        <v>7.0000000000000001E-3</v>
      </c>
      <c r="C120">
        <v>0</v>
      </c>
    </row>
    <row r="121" spans="2:3" x14ac:dyDescent="0.2">
      <c r="B121">
        <v>1E-3</v>
      </c>
      <c r="C121">
        <v>3.0000000000000001E-3</v>
      </c>
    </row>
    <row r="122" spans="2:3" x14ac:dyDescent="0.2">
      <c r="B122">
        <v>0</v>
      </c>
      <c r="C122">
        <v>0</v>
      </c>
    </row>
    <row r="123" spans="2:3" x14ac:dyDescent="0.2">
      <c r="B123">
        <v>0</v>
      </c>
      <c r="C123">
        <v>0</v>
      </c>
    </row>
    <row r="124" spans="2:3" x14ac:dyDescent="0.2">
      <c r="B124">
        <v>0</v>
      </c>
      <c r="C124">
        <v>0</v>
      </c>
    </row>
    <row r="125" spans="2:3" x14ac:dyDescent="0.2">
      <c r="B125">
        <v>0</v>
      </c>
      <c r="C125">
        <v>0</v>
      </c>
    </row>
    <row r="126" spans="2:3" x14ac:dyDescent="0.2">
      <c r="B126">
        <v>0</v>
      </c>
      <c r="C126">
        <v>0</v>
      </c>
    </row>
    <row r="127" spans="2:3" x14ac:dyDescent="0.2">
      <c r="B127">
        <v>0</v>
      </c>
      <c r="C127">
        <v>0</v>
      </c>
    </row>
    <row r="128" spans="2:3" x14ac:dyDescent="0.2">
      <c r="B128">
        <v>0</v>
      </c>
      <c r="C128">
        <v>0</v>
      </c>
    </row>
    <row r="129" spans="2:3" x14ac:dyDescent="0.2">
      <c r="B129">
        <v>0</v>
      </c>
      <c r="C129">
        <v>0</v>
      </c>
    </row>
    <row r="130" spans="2:3" x14ac:dyDescent="0.2">
      <c r="B130">
        <v>0</v>
      </c>
      <c r="C130">
        <v>0</v>
      </c>
    </row>
    <row r="131" spans="2:3" x14ac:dyDescent="0.2">
      <c r="B131">
        <v>0</v>
      </c>
      <c r="C131">
        <v>0</v>
      </c>
    </row>
    <row r="132" spans="2:3" x14ac:dyDescent="0.2">
      <c r="B132">
        <v>0</v>
      </c>
      <c r="C132">
        <v>0</v>
      </c>
    </row>
    <row r="133" spans="2:3" x14ac:dyDescent="0.2">
      <c r="B133">
        <v>0</v>
      </c>
      <c r="C133">
        <v>0</v>
      </c>
    </row>
    <row r="134" spans="2:3" x14ac:dyDescent="0.2">
      <c r="B134">
        <v>0</v>
      </c>
      <c r="C134">
        <v>0</v>
      </c>
    </row>
    <row r="135" spans="2:3" x14ac:dyDescent="0.2">
      <c r="B135">
        <v>0</v>
      </c>
      <c r="C135">
        <v>0</v>
      </c>
    </row>
    <row r="136" spans="2:3" x14ac:dyDescent="0.2">
      <c r="B136">
        <v>0</v>
      </c>
      <c r="C136">
        <v>0</v>
      </c>
    </row>
    <row r="137" spans="2:3" x14ac:dyDescent="0.2">
      <c r="B137">
        <v>0</v>
      </c>
      <c r="C137">
        <v>0</v>
      </c>
    </row>
    <row r="138" spans="2:3" x14ac:dyDescent="0.2">
      <c r="B138">
        <v>0</v>
      </c>
      <c r="C138">
        <v>0</v>
      </c>
    </row>
    <row r="139" spans="2:3" x14ac:dyDescent="0.2">
      <c r="B139">
        <v>0</v>
      </c>
      <c r="C139">
        <v>0</v>
      </c>
    </row>
    <row r="140" spans="2:3" x14ac:dyDescent="0.2">
      <c r="B140">
        <v>0</v>
      </c>
      <c r="C140">
        <v>0</v>
      </c>
    </row>
    <row r="141" spans="2:3" x14ac:dyDescent="0.2">
      <c r="B141">
        <v>0</v>
      </c>
      <c r="C141">
        <v>0</v>
      </c>
    </row>
    <row r="142" spans="2:3" x14ac:dyDescent="0.2">
      <c r="B142">
        <v>0</v>
      </c>
      <c r="C142">
        <v>0</v>
      </c>
    </row>
    <row r="143" spans="2:3" x14ac:dyDescent="0.2">
      <c r="B143">
        <v>0</v>
      </c>
      <c r="C143">
        <v>0</v>
      </c>
    </row>
    <row r="144" spans="2:3" x14ac:dyDescent="0.2">
      <c r="B144">
        <v>0</v>
      </c>
      <c r="C144">
        <v>0</v>
      </c>
    </row>
    <row r="145" spans="2:3" x14ac:dyDescent="0.2">
      <c r="B145">
        <v>0</v>
      </c>
      <c r="C145">
        <v>0</v>
      </c>
    </row>
    <row r="146" spans="2:3" x14ac:dyDescent="0.2">
      <c r="B146">
        <v>0</v>
      </c>
      <c r="C146">
        <v>0</v>
      </c>
    </row>
    <row r="147" spans="2:3" x14ac:dyDescent="0.2">
      <c r="B147">
        <v>0</v>
      </c>
      <c r="C147">
        <v>0</v>
      </c>
    </row>
    <row r="148" spans="2:3" x14ac:dyDescent="0.2">
      <c r="B148">
        <v>0</v>
      </c>
      <c r="C148">
        <v>0</v>
      </c>
    </row>
    <row r="149" spans="2:3" x14ac:dyDescent="0.2">
      <c r="B149">
        <v>0</v>
      </c>
      <c r="C149">
        <v>0</v>
      </c>
    </row>
    <row r="150" spans="2:3" x14ac:dyDescent="0.2">
      <c r="B150">
        <v>0</v>
      </c>
      <c r="C150">
        <v>0</v>
      </c>
    </row>
    <row r="151" spans="2:3" x14ac:dyDescent="0.2">
      <c r="B151">
        <v>0</v>
      </c>
      <c r="C151">
        <v>0</v>
      </c>
    </row>
    <row r="152" spans="2:3" x14ac:dyDescent="0.2">
      <c r="B152">
        <v>0</v>
      </c>
      <c r="C152">
        <v>0</v>
      </c>
    </row>
    <row r="153" spans="2:3" x14ac:dyDescent="0.2">
      <c r="B153">
        <v>0</v>
      </c>
      <c r="C153">
        <v>0</v>
      </c>
    </row>
    <row r="154" spans="2:3" x14ac:dyDescent="0.2">
      <c r="B154">
        <v>0</v>
      </c>
      <c r="C154">
        <v>0</v>
      </c>
    </row>
    <row r="155" spans="2:3" x14ac:dyDescent="0.2">
      <c r="B155">
        <v>0</v>
      </c>
      <c r="C155">
        <v>0</v>
      </c>
    </row>
    <row r="156" spans="2:3" x14ac:dyDescent="0.2">
      <c r="B156">
        <v>0</v>
      </c>
      <c r="C156">
        <v>0</v>
      </c>
    </row>
    <row r="157" spans="2:3" x14ac:dyDescent="0.2">
      <c r="B157">
        <v>0</v>
      </c>
      <c r="C157">
        <v>0</v>
      </c>
    </row>
    <row r="158" spans="2:3" x14ac:dyDescent="0.2">
      <c r="B158">
        <v>0</v>
      </c>
      <c r="C158">
        <v>0</v>
      </c>
    </row>
    <row r="159" spans="2:3" x14ac:dyDescent="0.2">
      <c r="B159">
        <v>0</v>
      </c>
      <c r="C159">
        <v>0</v>
      </c>
    </row>
    <row r="160" spans="2:3" x14ac:dyDescent="0.2">
      <c r="B160">
        <v>0</v>
      </c>
      <c r="C160">
        <v>0</v>
      </c>
    </row>
    <row r="161" spans="2:3" x14ac:dyDescent="0.2">
      <c r="B161">
        <v>0</v>
      </c>
      <c r="C161">
        <v>0</v>
      </c>
    </row>
    <row r="162" spans="2:3" x14ac:dyDescent="0.2">
      <c r="B162">
        <v>0</v>
      </c>
      <c r="C162">
        <v>0</v>
      </c>
    </row>
    <row r="163" spans="2:3" x14ac:dyDescent="0.2">
      <c r="B163">
        <v>0</v>
      </c>
      <c r="C163">
        <v>0</v>
      </c>
    </row>
    <row r="164" spans="2:3" x14ac:dyDescent="0.2">
      <c r="B164">
        <v>0</v>
      </c>
      <c r="C164">
        <v>0</v>
      </c>
    </row>
    <row r="165" spans="2:3" x14ac:dyDescent="0.2">
      <c r="B165">
        <v>0</v>
      </c>
      <c r="C165">
        <v>0</v>
      </c>
    </row>
    <row r="166" spans="2:3" x14ac:dyDescent="0.2">
      <c r="B166">
        <v>0</v>
      </c>
      <c r="C166">
        <v>0</v>
      </c>
    </row>
    <row r="167" spans="2:3" x14ac:dyDescent="0.2">
      <c r="B167">
        <v>0</v>
      </c>
      <c r="C167">
        <v>0</v>
      </c>
    </row>
    <row r="168" spans="2:3" x14ac:dyDescent="0.2">
      <c r="B168">
        <v>0</v>
      </c>
      <c r="C168">
        <v>0</v>
      </c>
    </row>
    <row r="169" spans="2:3" x14ac:dyDescent="0.2">
      <c r="B169">
        <v>0</v>
      </c>
      <c r="C169">
        <v>0</v>
      </c>
    </row>
    <row r="170" spans="2:3" x14ac:dyDescent="0.2">
      <c r="B170">
        <v>0</v>
      </c>
      <c r="C170">
        <v>0</v>
      </c>
    </row>
    <row r="171" spans="2:3" x14ac:dyDescent="0.2">
      <c r="B171">
        <v>0</v>
      </c>
      <c r="C171">
        <v>0</v>
      </c>
    </row>
    <row r="172" spans="2:3" x14ac:dyDescent="0.2">
      <c r="B172">
        <v>0</v>
      </c>
      <c r="C172">
        <v>0</v>
      </c>
    </row>
    <row r="173" spans="2:3" x14ac:dyDescent="0.2">
      <c r="B173">
        <v>0</v>
      </c>
      <c r="C173">
        <v>0</v>
      </c>
    </row>
    <row r="174" spans="2:3" x14ac:dyDescent="0.2">
      <c r="B174">
        <v>0</v>
      </c>
      <c r="C174">
        <v>0</v>
      </c>
    </row>
    <row r="175" spans="2:3" x14ac:dyDescent="0.2">
      <c r="B175">
        <v>0</v>
      </c>
      <c r="C175">
        <v>0</v>
      </c>
    </row>
    <row r="176" spans="2:3" x14ac:dyDescent="0.2">
      <c r="B176">
        <v>0</v>
      </c>
      <c r="C176">
        <v>0</v>
      </c>
    </row>
    <row r="177" spans="2:3" x14ac:dyDescent="0.2">
      <c r="B177">
        <v>0</v>
      </c>
      <c r="C177">
        <v>0</v>
      </c>
    </row>
    <row r="178" spans="2:3" x14ac:dyDescent="0.2">
      <c r="B178">
        <v>0</v>
      </c>
      <c r="C178">
        <v>0</v>
      </c>
    </row>
    <row r="179" spans="2:3" x14ac:dyDescent="0.2">
      <c r="B179">
        <v>0</v>
      </c>
      <c r="C179">
        <v>0</v>
      </c>
    </row>
    <row r="180" spans="2:3" x14ac:dyDescent="0.2">
      <c r="B180">
        <v>0</v>
      </c>
      <c r="C180">
        <v>0</v>
      </c>
    </row>
    <row r="181" spans="2:3" x14ac:dyDescent="0.2">
      <c r="B181">
        <v>0</v>
      </c>
      <c r="C181">
        <v>0</v>
      </c>
    </row>
    <row r="182" spans="2:3" x14ac:dyDescent="0.2">
      <c r="B182">
        <v>0</v>
      </c>
      <c r="C182">
        <v>0</v>
      </c>
    </row>
    <row r="183" spans="2:3" x14ac:dyDescent="0.2">
      <c r="B183">
        <v>0</v>
      </c>
      <c r="C183">
        <v>0</v>
      </c>
    </row>
    <row r="184" spans="2:3" x14ac:dyDescent="0.2">
      <c r="B184">
        <v>0</v>
      </c>
      <c r="C184">
        <v>0</v>
      </c>
    </row>
    <row r="185" spans="2:3" x14ac:dyDescent="0.2">
      <c r="B185">
        <v>0</v>
      </c>
      <c r="C185">
        <v>0</v>
      </c>
    </row>
    <row r="186" spans="2:3" x14ac:dyDescent="0.2">
      <c r="B186">
        <v>0</v>
      </c>
      <c r="C186">
        <v>0</v>
      </c>
    </row>
    <row r="187" spans="2:3" x14ac:dyDescent="0.2">
      <c r="B187">
        <v>0</v>
      </c>
      <c r="C187">
        <v>0</v>
      </c>
    </row>
    <row r="188" spans="2:3" x14ac:dyDescent="0.2">
      <c r="B188">
        <v>0</v>
      </c>
      <c r="C188">
        <v>0</v>
      </c>
    </row>
    <row r="189" spans="2:3" x14ac:dyDescent="0.2">
      <c r="B189">
        <v>0</v>
      </c>
      <c r="C189">
        <v>0</v>
      </c>
    </row>
    <row r="190" spans="2:3" x14ac:dyDescent="0.2">
      <c r="B190">
        <v>0</v>
      </c>
      <c r="C190">
        <v>0</v>
      </c>
    </row>
    <row r="191" spans="2:3" x14ac:dyDescent="0.2">
      <c r="B191">
        <v>0</v>
      </c>
      <c r="C191">
        <v>0</v>
      </c>
    </row>
    <row r="192" spans="2:3" x14ac:dyDescent="0.2">
      <c r="B192">
        <v>0</v>
      </c>
      <c r="C192">
        <v>0</v>
      </c>
    </row>
    <row r="193" spans="2:3" x14ac:dyDescent="0.2">
      <c r="B193">
        <v>0</v>
      </c>
      <c r="C193">
        <v>0</v>
      </c>
    </row>
    <row r="194" spans="2:3" x14ac:dyDescent="0.2">
      <c r="B194">
        <v>0</v>
      </c>
      <c r="C194">
        <v>0</v>
      </c>
    </row>
    <row r="195" spans="2:3" x14ac:dyDescent="0.2">
      <c r="B195">
        <v>0</v>
      </c>
      <c r="C195">
        <v>0</v>
      </c>
    </row>
    <row r="196" spans="2:3" x14ac:dyDescent="0.2">
      <c r="B196">
        <v>0</v>
      </c>
      <c r="C196">
        <v>0</v>
      </c>
    </row>
    <row r="197" spans="2:3" x14ac:dyDescent="0.2">
      <c r="B197">
        <v>0</v>
      </c>
      <c r="C197">
        <v>0</v>
      </c>
    </row>
    <row r="198" spans="2:3" x14ac:dyDescent="0.2">
      <c r="B198">
        <v>0</v>
      </c>
      <c r="C198">
        <v>0</v>
      </c>
    </row>
    <row r="199" spans="2:3" x14ac:dyDescent="0.2">
      <c r="B199">
        <v>0</v>
      </c>
      <c r="C199">
        <v>0</v>
      </c>
    </row>
    <row r="200" spans="2:3" x14ac:dyDescent="0.2">
      <c r="B200">
        <v>0</v>
      </c>
      <c r="C200">
        <v>0</v>
      </c>
    </row>
    <row r="201" spans="2:3" x14ac:dyDescent="0.2">
      <c r="B201">
        <v>0</v>
      </c>
      <c r="C201">
        <v>0</v>
      </c>
    </row>
    <row r="202" spans="2:3" x14ac:dyDescent="0.2">
      <c r="B202">
        <v>0</v>
      </c>
      <c r="C202">
        <v>0</v>
      </c>
    </row>
    <row r="203" spans="2:3" x14ac:dyDescent="0.2">
      <c r="B203">
        <v>0</v>
      </c>
      <c r="C203">
        <v>0</v>
      </c>
    </row>
    <row r="204" spans="2:3" x14ac:dyDescent="0.2">
      <c r="B204">
        <v>0</v>
      </c>
      <c r="C204">
        <v>0</v>
      </c>
    </row>
    <row r="205" spans="2:3" x14ac:dyDescent="0.2">
      <c r="B205">
        <v>0</v>
      </c>
      <c r="C205">
        <v>0</v>
      </c>
    </row>
    <row r="206" spans="2:3" x14ac:dyDescent="0.2">
      <c r="B206">
        <v>0</v>
      </c>
      <c r="C206">
        <v>0</v>
      </c>
    </row>
    <row r="207" spans="2:3" x14ac:dyDescent="0.2">
      <c r="B207">
        <v>0</v>
      </c>
      <c r="C207">
        <v>0</v>
      </c>
    </row>
    <row r="208" spans="2:3" x14ac:dyDescent="0.2">
      <c r="B208">
        <v>0</v>
      </c>
      <c r="C208">
        <v>0</v>
      </c>
    </row>
    <row r="209" spans="2:3" x14ac:dyDescent="0.2">
      <c r="B209">
        <v>0</v>
      </c>
      <c r="C209">
        <v>0</v>
      </c>
    </row>
    <row r="210" spans="2:3" x14ac:dyDescent="0.2">
      <c r="B210">
        <v>0</v>
      </c>
      <c r="C210">
        <v>0</v>
      </c>
    </row>
    <row r="211" spans="2:3" x14ac:dyDescent="0.2">
      <c r="B211">
        <v>0</v>
      </c>
      <c r="C211">
        <v>0</v>
      </c>
    </row>
    <row r="212" spans="2:3" x14ac:dyDescent="0.2">
      <c r="B212">
        <v>0</v>
      </c>
      <c r="C212">
        <v>0</v>
      </c>
    </row>
    <row r="213" spans="2:3" x14ac:dyDescent="0.2">
      <c r="B213">
        <v>0</v>
      </c>
      <c r="C213">
        <v>0</v>
      </c>
    </row>
    <row r="215" spans="2:3" x14ac:dyDescent="0.2">
      <c r="B215">
        <f>B112</f>
        <v>3.5999999999999997E-2</v>
      </c>
      <c r="C215">
        <f>C112</f>
        <v>0.77300000000000002</v>
      </c>
    </row>
    <row r="216" spans="2:3" x14ac:dyDescent="0.2">
      <c r="B216">
        <f t="shared" ref="B216:B247" si="0">B215 + B113</f>
        <v>0.11499999999999999</v>
      </c>
      <c r="C216">
        <f t="shared" ref="C216:C247" si="1">C215 + C113</f>
        <v>0.89400000000000002</v>
      </c>
    </row>
    <row r="217" spans="2:3" x14ac:dyDescent="0.2">
      <c r="B217">
        <f t="shared" si="0"/>
        <v>0.27400000000000002</v>
      </c>
      <c r="C217">
        <f t="shared" si="1"/>
        <v>0.93900000000000006</v>
      </c>
    </row>
    <row r="218" spans="2:3" x14ac:dyDescent="0.2">
      <c r="B218">
        <f t="shared" si="0"/>
        <v>0.5</v>
      </c>
      <c r="C218">
        <f t="shared" si="1"/>
        <v>0.96500000000000008</v>
      </c>
    </row>
    <row r="219" spans="2:3" x14ac:dyDescent="0.2">
      <c r="B219">
        <f t="shared" si="0"/>
        <v>0.72599999999999998</v>
      </c>
      <c r="C219">
        <f t="shared" si="1"/>
        <v>0.96500000000000008</v>
      </c>
    </row>
    <row r="220" spans="2:3" x14ac:dyDescent="0.2">
      <c r="B220">
        <f t="shared" si="0"/>
        <v>0.88500000000000001</v>
      </c>
      <c r="C220">
        <f t="shared" si="1"/>
        <v>0.96500000000000008</v>
      </c>
    </row>
    <row r="221" spans="2:3" x14ac:dyDescent="0.2">
      <c r="B221">
        <f t="shared" si="0"/>
        <v>0.96399999999999997</v>
      </c>
      <c r="C221">
        <f t="shared" si="1"/>
        <v>0.99700000000000011</v>
      </c>
    </row>
    <row r="222" spans="2:3" x14ac:dyDescent="0.2">
      <c r="B222">
        <f t="shared" si="0"/>
        <v>0.99199999999999999</v>
      </c>
      <c r="C222">
        <f t="shared" si="1"/>
        <v>0.99700000000000011</v>
      </c>
    </row>
    <row r="223" spans="2:3" x14ac:dyDescent="0.2">
      <c r="B223">
        <f t="shared" si="0"/>
        <v>0.999</v>
      </c>
      <c r="C223">
        <f t="shared" si="1"/>
        <v>0.99700000000000011</v>
      </c>
    </row>
    <row r="224" spans="2:3" x14ac:dyDescent="0.2">
      <c r="B224">
        <f t="shared" si="0"/>
        <v>1</v>
      </c>
      <c r="C224">
        <f t="shared" si="1"/>
        <v>1</v>
      </c>
    </row>
    <row r="225" spans="2:3" x14ac:dyDescent="0.2">
      <c r="B225">
        <f t="shared" si="0"/>
        <v>1</v>
      </c>
      <c r="C225">
        <f t="shared" si="1"/>
        <v>1</v>
      </c>
    </row>
    <row r="226" spans="2:3" x14ac:dyDescent="0.2">
      <c r="B226">
        <f t="shared" si="0"/>
        <v>1</v>
      </c>
      <c r="C226">
        <f t="shared" si="1"/>
        <v>1</v>
      </c>
    </row>
    <row r="227" spans="2:3" x14ac:dyDescent="0.2">
      <c r="B227">
        <f t="shared" si="0"/>
        <v>1</v>
      </c>
      <c r="C227">
        <f t="shared" si="1"/>
        <v>1</v>
      </c>
    </row>
    <row r="228" spans="2:3" x14ac:dyDescent="0.2">
      <c r="B228">
        <f t="shared" si="0"/>
        <v>1</v>
      </c>
      <c r="C228">
        <f t="shared" si="1"/>
        <v>1</v>
      </c>
    </row>
    <row r="229" spans="2:3" x14ac:dyDescent="0.2">
      <c r="B229">
        <f t="shared" si="0"/>
        <v>1</v>
      </c>
      <c r="C229">
        <f t="shared" si="1"/>
        <v>1</v>
      </c>
    </row>
    <row r="230" spans="2:3" x14ac:dyDescent="0.2">
      <c r="B230">
        <f t="shared" si="0"/>
        <v>1</v>
      </c>
      <c r="C230">
        <f t="shared" si="1"/>
        <v>1</v>
      </c>
    </row>
    <row r="231" spans="2:3" x14ac:dyDescent="0.2">
      <c r="B231">
        <f t="shared" si="0"/>
        <v>1</v>
      </c>
      <c r="C231">
        <f t="shared" si="1"/>
        <v>1</v>
      </c>
    </row>
    <row r="232" spans="2:3" x14ac:dyDescent="0.2">
      <c r="B232">
        <f t="shared" si="0"/>
        <v>1</v>
      </c>
      <c r="C232">
        <f t="shared" si="1"/>
        <v>1</v>
      </c>
    </row>
    <row r="233" spans="2:3" x14ac:dyDescent="0.2">
      <c r="B233">
        <f t="shared" si="0"/>
        <v>1</v>
      </c>
      <c r="C233">
        <f t="shared" si="1"/>
        <v>1</v>
      </c>
    </row>
    <row r="234" spans="2:3" x14ac:dyDescent="0.2">
      <c r="B234">
        <f t="shared" si="0"/>
        <v>1</v>
      </c>
      <c r="C234">
        <f t="shared" si="1"/>
        <v>1</v>
      </c>
    </row>
    <row r="235" spans="2:3" x14ac:dyDescent="0.2">
      <c r="B235">
        <f t="shared" si="0"/>
        <v>1</v>
      </c>
      <c r="C235">
        <f t="shared" si="1"/>
        <v>1</v>
      </c>
    </row>
    <row r="236" spans="2:3" x14ac:dyDescent="0.2">
      <c r="B236">
        <f t="shared" si="0"/>
        <v>1</v>
      </c>
      <c r="C236">
        <f t="shared" si="1"/>
        <v>1</v>
      </c>
    </row>
    <row r="237" spans="2:3" x14ac:dyDescent="0.2">
      <c r="B237">
        <f t="shared" si="0"/>
        <v>1</v>
      </c>
      <c r="C237">
        <f t="shared" si="1"/>
        <v>1</v>
      </c>
    </row>
    <row r="238" spans="2:3" x14ac:dyDescent="0.2">
      <c r="B238">
        <f t="shared" si="0"/>
        <v>1</v>
      </c>
      <c r="C238">
        <f t="shared" si="1"/>
        <v>1</v>
      </c>
    </row>
    <row r="239" spans="2:3" x14ac:dyDescent="0.2">
      <c r="B239">
        <f t="shared" si="0"/>
        <v>1</v>
      </c>
      <c r="C239">
        <f t="shared" si="1"/>
        <v>1</v>
      </c>
    </row>
    <row r="240" spans="2:3" x14ac:dyDescent="0.2">
      <c r="B240">
        <f t="shared" si="0"/>
        <v>1</v>
      </c>
      <c r="C240">
        <f t="shared" si="1"/>
        <v>1</v>
      </c>
    </row>
    <row r="241" spans="2:3" x14ac:dyDescent="0.2">
      <c r="B241">
        <f t="shared" si="0"/>
        <v>1</v>
      </c>
      <c r="C241">
        <f t="shared" si="1"/>
        <v>1</v>
      </c>
    </row>
    <row r="242" spans="2:3" x14ac:dyDescent="0.2">
      <c r="B242">
        <f t="shared" si="0"/>
        <v>1</v>
      </c>
      <c r="C242">
        <f t="shared" si="1"/>
        <v>1</v>
      </c>
    </row>
    <row r="243" spans="2:3" x14ac:dyDescent="0.2">
      <c r="B243">
        <f t="shared" si="0"/>
        <v>1</v>
      </c>
      <c r="C243">
        <f t="shared" si="1"/>
        <v>1</v>
      </c>
    </row>
    <row r="244" spans="2:3" x14ac:dyDescent="0.2">
      <c r="B244">
        <f t="shared" si="0"/>
        <v>1</v>
      </c>
      <c r="C244">
        <f t="shared" si="1"/>
        <v>1</v>
      </c>
    </row>
    <row r="245" spans="2:3" x14ac:dyDescent="0.2">
      <c r="B245">
        <f t="shared" si="0"/>
        <v>1</v>
      </c>
      <c r="C245">
        <f t="shared" si="1"/>
        <v>1</v>
      </c>
    </row>
    <row r="246" spans="2:3" x14ac:dyDescent="0.2">
      <c r="B246">
        <f t="shared" si="0"/>
        <v>1</v>
      </c>
      <c r="C246">
        <f t="shared" si="1"/>
        <v>1</v>
      </c>
    </row>
    <row r="247" spans="2:3" x14ac:dyDescent="0.2">
      <c r="B247">
        <f t="shared" si="0"/>
        <v>1</v>
      </c>
      <c r="C247">
        <f t="shared" si="1"/>
        <v>1</v>
      </c>
    </row>
    <row r="248" spans="2:3" x14ac:dyDescent="0.2">
      <c r="B248">
        <f t="shared" ref="B248:B279" si="2">B247 + B145</f>
        <v>1</v>
      </c>
      <c r="C248">
        <f t="shared" ref="C248:C279" si="3">C247 + C145</f>
        <v>1</v>
      </c>
    </row>
    <row r="249" spans="2:3" x14ac:dyDescent="0.2">
      <c r="B249">
        <f t="shared" si="2"/>
        <v>1</v>
      </c>
      <c r="C249">
        <f t="shared" si="3"/>
        <v>1</v>
      </c>
    </row>
    <row r="250" spans="2:3" x14ac:dyDescent="0.2">
      <c r="B250">
        <f t="shared" si="2"/>
        <v>1</v>
      </c>
      <c r="C250">
        <f t="shared" si="3"/>
        <v>1</v>
      </c>
    </row>
    <row r="251" spans="2:3" x14ac:dyDescent="0.2">
      <c r="B251">
        <f t="shared" si="2"/>
        <v>1</v>
      </c>
      <c r="C251">
        <f t="shared" si="3"/>
        <v>1</v>
      </c>
    </row>
    <row r="252" spans="2:3" x14ac:dyDescent="0.2">
      <c r="B252">
        <f t="shared" si="2"/>
        <v>1</v>
      </c>
      <c r="C252">
        <f t="shared" si="3"/>
        <v>1</v>
      </c>
    </row>
    <row r="253" spans="2:3" x14ac:dyDescent="0.2">
      <c r="B253">
        <f t="shared" si="2"/>
        <v>1</v>
      </c>
      <c r="C253">
        <f t="shared" si="3"/>
        <v>1</v>
      </c>
    </row>
    <row r="254" spans="2:3" x14ac:dyDescent="0.2">
      <c r="B254">
        <f t="shared" si="2"/>
        <v>1</v>
      </c>
      <c r="C254">
        <f t="shared" si="3"/>
        <v>1</v>
      </c>
    </row>
    <row r="255" spans="2:3" x14ac:dyDescent="0.2">
      <c r="B255">
        <f t="shared" si="2"/>
        <v>1</v>
      </c>
      <c r="C255">
        <f t="shared" si="3"/>
        <v>1</v>
      </c>
    </row>
    <row r="256" spans="2:3" x14ac:dyDescent="0.2">
      <c r="B256">
        <f t="shared" si="2"/>
        <v>1</v>
      </c>
      <c r="C256">
        <f t="shared" si="3"/>
        <v>1</v>
      </c>
    </row>
    <row r="257" spans="2:3" x14ac:dyDescent="0.2">
      <c r="B257">
        <f t="shared" si="2"/>
        <v>1</v>
      </c>
      <c r="C257">
        <f t="shared" si="3"/>
        <v>1</v>
      </c>
    </row>
    <row r="258" spans="2:3" x14ac:dyDescent="0.2">
      <c r="B258">
        <f t="shared" si="2"/>
        <v>1</v>
      </c>
      <c r="C258">
        <f t="shared" si="3"/>
        <v>1</v>
      </c>
    </row>
    <row r="259" spans="2:3" x14ac:dyDescent="0.2">
      <c r="B259">
        <f t="shared" si="2"/>
        <v>1</v>
      </c>
      <c r="C259">
        <f t="shared" si="3"/>
        <v>1</v>
      </c>
    </row>
    <row r="260" spans="2:3" x14ac:dyDescent="0.2">
      <c r="B260">
        <f t="shared" si="2"/>
        <v>1</v>
      </c>
      <c r="C260">
        <f t="shared" si="3"/>
        <v>1</v>
      </c>
    </row>
    <row r="261" spans="2:3" x14ac:dyDescent="0.2">
      <c r="B261">
        <f t="shared" si="2"/>
        <v>1</v>
      </c>
      <c r="C261">
        <f t="shared" si="3"/>
        <v>1</v>
      </c>
    </row>
    <row r="262" spans="2:3" x14ac:dyDescent="0.2">
      <c r="B262">
        <f t="shared" si="2"/>
        <v>1</v>
      </c>
      <c r="C262">
        <f t="shared" si="3"/>
        <v>1</v>
      </c>
    </row>
    <row r="263" spans="2:3" x14ac:dyDescent="0.2">
      <c r="B263">
        <f t="shared" si="2"/>
        <v>1</v>
      </c>
      <c r="C263">
        <f t="shared" si="3"/>
        <v>1</v>
      </c>
    </row>
    <row r="264" spans="2:3" x14ac:dyDescent="0.2">
      <c r="B264">
        <f t="shared" si="2"/>
        <v>1</v>
      </c>
      <c r="C264">
        <f t="shared" si="3"/>
        <v>1</v>
      </c>
    </row>
    <row r="265" spans="2:3" x14ac:dyDescent="0.2">
      <c r="B265">
        <f t="shared" si="2"/>
        <v>1</v>
      </c>
      <c r="C265">
        <f t="shared" si="3"/>
        <v>1</v>
      </c>
    </row>
    <row r="266" spans="2:3" x14ac:dyDescent="0.2">
      <c r="B266">
        <f t="shared" si="2"/>
        <v>1</v>
      </c>
      <c r="C266">
        <f t="shared" si="3"/>
        <v>1</v>
      </c>
    </row>
    <row r="267" spans="2:3" x14ac:dyDescent="0.2">
      <c r="B267">
        <f t="shared" si="2"/>
        <v>1</v>
      </c>
      <c r="C267">
        <f t="shared" si="3"/>
        <v>1</v>
      </c>
    </row>
    <row r="268" spans="2:3" x14ac:dyDescent="0.2">
      <c r="B268">
        <f t="shared" si="2"/>
        <v>1</v>
      </c>
      <c r="C268">
        <f t="shared" si="3"/>
        <v>1</v>
      </c>
    </row>
    <row r="269" spans="2:3" x14ac:dyDescent="0.2">
      <c r="B269">
        <f t="shared" si="2"/>
        <v>1</v>
      </c>
      <c r="C269">
        <f t="shared" si="3"/>
        <v>1</v>
      </c>
    </row>
    <row r="270" spans="2:3" x14ac:dyDescent="0.2">
      <c r="B270">
        <f t="shared" si="2"/>
        <v>1</v>
      </c>
      <c r="C270">
        <f t="shared" si="3"/>
        <v>1</v>
      </c>
    </row>
    <row r="271" spans="2:3" x14ac:dyDescent="0.2">
      <c r="B271">
        <f t="shared" si="2"/>
        <v>1</v>
      </c>
      <c r="C271">
        <f t="shared" si="3"/>
        <v>1</v>
      </c>
    </row>
    <row r="272" spans="2:3" x14ac:dyDescent="0.2">
      <c r="B272">
        <f t="shared" si="2"/>
        <v>1</v>
      </c>
      <c r="C272">
        <f t="shared" si="3"/>
        <v>1</v>
      </c>
    </row>
    <row r="273" spans="2:3" x14ac:dyDescent="0.2">
      <c r="B273">
        <f t="shared" si="2"/>
        <v>1</v>
      </c>
      <c r="C273">
        <f t="shared" si="3"/>
        <v>1</v>
      </c>
    </row>
    <row r="274" spans="2:3" x14ac:dyDescent="0.2">
      <c r="B274">
        <f t="shared" si="2"/>
        <v>1</v>
      </c>
      <c r="C274">
        <f t="shared" si="3"/>
        <v>1</v>
      </c>
    </row>
    <row r="275" spans="2:3" x14ac:dyDescent="0.2">
      <c r="B275">
        <f t="shared" si="2"/>
        <v>1</v>
      </c>
      <c r="C275">
        <f t="shared" si="3"/>
        <v>1</v>
      </c>
    </row>
    <row r="276" spans="2:3" x14ac:dyDescent="0.2">
      <c r="B276">
        <f t="shared" si="2"/>
        <v>1</v>
      </c>
      <c r="C276">
        <f t="shared" si="3"/>
        <v>1</v>
      </c>
    </row>
    <row r="277" spans="2:3" x14ac:dyDescent="0.2">
      <c r="B277">
        <f t="shared" si="2"/>
        <v>1</v>
      </c>
      <c r="C277">
        <f t="shared" si="3"/>
        <v>1</v>
      </c>
    </row>
    <row r="278" spans="2:3" x14ac:dyDescent="0.2">
      <c r="B278">
        <f t="shared" si="2"/>
        <v>1</v>
      </c>
      <c r="C278">
        <f t="shared" si="3"/>
        <v>1</v>
      </c>
    </row>
    <row r="279" spans="2:3" x14ac:dyDescent="0.2">
      <c r="B279">
        <f t="shared" si="2"/>
        <v>1</v>
      </c>
      <c r="C279">
        <f t="shared" si="3"/>
        <v>1</v>
      </c>
    </row>
    <row r="280" spans="2:3" x14ac:dyDescent="0.2">
      <c r="B280">
        <f t="shared" ref="B280:B311" si="4">B279 + B177</f>
        <v>1</v>
      </c>
      <c r="C280">
        <f t="shared" ref="C280:C311" si="5">C279 + C177</f>
        <v>1</v>
      </c>
    </row>
    <row r="281" spans="2:3" x14ac:dyDescent="0.2">
      <c r="B281">
        <f t="shared" si="4"/>
        <v>1</v>
      </c>
      <c r="C281">
        <f t="shared" si="5"/>
        <v>1</v>
      </c>
    </row>
    <row r="282" spans="2:3" x14ac:dyDescent="0.2">
      <c r="B282">
        <f t="shared" si="4"/>
        <v>1</v>
      </c>
      <c r="C282">
        <f t="shared" si="5"/>
        <v>1</v>
      </c>
    </row>
    <row r="283" spans="2:3" x14ac:dyDescent="0.2">
      <c r="B283">
        <f t="shared" si="4"/>
        <v>1</v>
      </c>
      <c r="C283">
        <f t="shared" si="5"/>
        <v>1</v>
      </c>
    </row>
    <row r="284" spans="2:3" x14ac:dyDescent="0.2">
      <c r="B284">
        <f t="shared" si="4"/>
        <v>1</v>
      </c>
      <c r="C284">
        <f t="shared" si="5"/>
        <v>1</v>
      </c>
    </row>
    <row r="285" spans="2:3" x14ac:dyDescent="0.2">
      <c r="B285">
        <f t="shared" si="4"/>
        <v>1</v>
      </c>
      <c r="C285">
        <f t="shared" si="5"/>
        <v>1</v>
      </c>
    </row>
    <row r="286" spans="2:3" x14ac:dyDescent="0.2">
      <c r="B286">
        <f t="shared" si="4"/>
        <v>1</v>
      </c>
      <c r="C286">
        <f t="shared" si="5"/>
        <v>1</v>
      </c>
    </row>
    <row r="287" spans="2:3" x14ac:dyDescent="0.2">
      <c r="B287">
        <f t="shared" si="4"/>
        <v>1</v>
      </c>
      <c r="C287">
        <f t="shared" si="5"/>
        <v>1</v>
      </c>
    </row>
    <row r="288" spans="2:3" x14ac:dyDescent="0.2">
      <c r="B288">
        <f t="shared" si="4"/>
        <v>1</v>
      </c>
      <c r="C288">
        <f t="shared" si="5"/>
        <v>1</v>
      </c>
    </row>
    <row r="289" spans="2:3" x14ac:dyDescent="0.2">
      <c r="B289">
        <f t="shared" si="4"/>
        <v>1</v>
      </c>
      <c r="C289">
        <f t="shared" si="5"/>
        <v>1</v>
      </c>
    </row>
    <row r="290" spans="2:3" x14ac:dyDescent="0.2">
      <c r="B290">
        <f t="shared" si="4"/>
        <v>1</v>
      </c>
      <c r="C290">
        <f t="shared" si="5"/>
        <v>1</v>
      </c>
    </row>
    <row r="291" spans="2:3" x14ac:dyDescent="0.2">
      <c r="B291">
        <f t="shared" si="4"/>
        <v>1</v>
      </c>
      <c r="C291">
        <f t="shared" si="5"/>
        <v>1</v>
      </c>
    </row>
    <row r="292" spans="2:3" x14ac:dyDescent="0.2">
      <c r="B292">
        <f t="shared" si="4"/>
        <v>1</v>
      </c>
      <c r="C292">
        <f t="shared" si="5"/>
        <v>1</v>
      </c>
    </row>
    <row r="293" spans="2:3" x14ac:dyDescent="0.2">
      <c r="B293">
        <f t="shared" si="4"/>
        <v>1</v>
      </c>
      <c r="C293">
        <f t="shared" si="5"/>
        <v>1</v>
      </c>
    </row>
    <row r="294" spans="2:3" x14ac:dyDescent="0.2">
      <c r="B294">
        <f t="shared" si="4"/>
        <v>1</v>
      </c>
      <c r="C294">
        <f t="shared" si="5"/>
        <v>1</v>
      </c>
    </row>
    <row r="295" spans="2:3" x14ac:dyDescent="0.2">
      <c r="B295">
        <f t="shared" si="4"/>
        <v>1</v>
      </c>
      <c r="C295">
        <f t="shared" si="5"/>
        <v>1</v>
      </c>
    </row>
    <row r="296" spans="2:3" x14ac:dyDescent="0.2">
      <c r="B296">
        <f t="shared" si="4"/>
        <v>1</v>
      </c>
      <c r="C296">
        <f t="shared" si="5"/>
        <v>1</v>
      </c>
    </row>
    <row r="297" spans="2:3" x14ac:dyDescent="0.2">
      <c r="B297">
        <f t="shared" si="4"/>
        <v>1</v>
      </c>
      <c r="C297">
        <f t="shared" si="5"/>
        <v>1</v>
      </c>
    </row>
    <row r="298" spans="2:3" x14ac:dyDescent="0.2">
      <c r="B298">
        <f t="shared" si="4"/>
        <v>1</v>
      </c>
      <c r="C298">
        <f t="shared" si="5"/>
        <v>1</v>
      </c>
    </row>
    <row r="299" spans="2:3" x14ac:dyDescent="0.2">
      <c r="B299">
        <f t="shared" si="4"/>
        <v>1</v>
      </c>
      <c r="C299">
        <f t="shared" si="5"/>
        <v>1</v>
      </c>
    </row>
    <row r="300" spans="2:3" x14ac:dyDescent="0.2">
      <c r="B300">
        <f t="shared" si="4"/>
        <v>1</v>
      </c>
      <c r="C300">
        <f t="shared" si="5"/>
        <v>1</v>
      </c>
    </row>
    <row r="301" spans="2:3" x14ac:dyDescent="0.2">
      <c r="B301">
        <f t="shared" si="4"/>
        <v>1</v>
      </c>
      <c r="C301">
        <f t="shared" si="5"/>
        <v>1</v>
      </c>
    </row>
    <row r="302" spans="2:3" x14ac:dyDescent="0.2">
      <c r="B302">
        <f t="shared" si="4"/>
        <v>1</v>
      </c>
      <c r="C302">
        <f t="shared" si="5"/>
        <v>1</v>
      </c>
    </row>
    <row r="303" spans="2:3" x14ac:dyDescent="0.2">
      <c r="B303">
        <f t="shared" si="4"/>
        <v>1</v>
      </c>
      <c r="C303">
        <f t="shared" si="5"/>
        <v>1</v>
      </c>
    </row>
    <row r="304" spans="2:3" x14ac:dyDescent="0.2">
      <c r="B304">
        <f t="shared" si="4"/>
        <v>1</v>
      </c>
      <c r="C304">
        <f t="shared" si="5"/>
        <v>1</v>
      </c>
    </row>
    <row r="305" spans="2:3" x14ac:dyDescent="0.2">
      <c r="B305">
        <f t="shared" si="4"/>
        <v>1</v>
      </c>
      <c r="C305">
        <f t="shared" si="5"/>
        <v>1</v>
      </c>
    </row>
    <row r="306" spans="2:3" x14ac:dyDescent="0.2">
      <c r="B306">
        <f t="shared" si="4"/>
        <v>1</v>
      </c>
      <c r="C306">
        <f t="shared" si="5"/>
        <v>1</v>
      </c>
    </row>
    <row r="307" spans="2:3" x14ac:dyDescent="0.2">
      <c r="B307">
        <f t="shared" si="4"/>
        <v>1</v>
      </c>
      <c r="C307">
        <f t="shared" si="5"/>
        <v>1</v>
      </c>
    </row>
    <row r="308" spans="2:3" x14ac:dyDescent="0.2">
      <c r="B308">
        <f t="shared" si="4"/>
        <v>1</v>
      </c>
      <c r="C308">
        <f t="shared" si="5"/>
        <v>1</v>
      </c>
    </row>
    <row r="309" spans="2:3" x14ac:dyDescent="0.2">
      <c r="B309">
        <f t="shared" si="4"/>
        <v>1</v>
      </c>
      <c r="C309">
        <f t="shared" si="5"/>
        <v>1</v>
      </c>
    </row>
    <row r="310" spans="2:3" x14ac:dyDescent="0.2">
      <c r="B310">
        <f t="shared" si="4"/>
        <v>1</v>
      </c>
      <c r="C310">
        <f t="shared" si="5"/>
        <v>1</v>
      </c>
    </row>
    <row r="311" spans="2:3" x14ac:dyDescent="0.2">
      <c r="B311">
        <f t="shared" si="4"/>
        <v>1</v>
      </c>
      <c r="C311">
        <f t="shared" si="5"/>
        <v>1</v>
      </c>
    </row>
    <row r="312" spans="2:3" x14ac:dyDescent="0.2">
      <c r="B312">
        <f t="shared" ref="B312:B316" si="6">B311 + B209</f>
        <v>1</v>
      </c>
      <c r="C312">
        <f t="shared" ref="C312:C316" si="7">C311 + C209</f>
        <v>1</v>
      </c>
    </row>
    <row r="313" spans="2:3" x14ac:dyDescent="0.2">
      <c r="B313">
        <f t="shared" si="6"/>
        <v>1</v>
      </c>
      <c r="C313">
        <f t="shared" si="7"/>
        <v>1</v>
      </c>
    </row>
    <row r="314" spans="2:3" x14ac:dyDescent="0.2">
      <c r="B314">
        <f t="shared" si="6"/>
        <v>1</v>
      </c>
      <c r="C314">
        <f t="shared" si="7"/>
        <v>1</v>
      </c>
    </row>
    <row r="315" spans="2:3" x14ac:dyDescent="0.2">
      <c r="B315">
        <f t="shared" si="6"/>
        <v>1</v>
      </c>
      <c r="C315">
        <f t="shared" si="7"/>
        <v>1</v>
      </c>
    </row>
    <row r="316" spans="2:3" x14ac:dyDescent="0.2">
      <c r="B316">
        <f t="shared" si="6"/>
        <v>1</v>
      </c>
      <c r="C316">
        <f t="shared" si="7"/>
        <v>1</v>
      </c>
    </row>
    <row r="318" spans="2:3" x14ac:dyDescent="0.2">
      <c r="B318" t="str">
        <f t="shared" ref="B318:B349" si="8">B9 / $B$6 &amp; REPT( " ", $B$3 )</f>
        <v xml:space="preserve">0          </v>
      </c>
      <c r="C318" t="str">
        <f t="shared" ref="C318:C349" si="9">C9 / $C$6 &amp; REPT( " ", $C$3 )</f>
        <v xml:space="preserve">0          </v>
      </c>
    </row>
    <row r="319" spans="2:3" x14ac:dyDescent="0.2">
      <c r="B319" t="str">
        <f t="shared" si="8"/>
        <v xml:space="preserve">0.6          </v>
      </c>
      <c r="C319" t="str">
        <f t="shared" si="9"/>
        <v xml:space="preserve">8          </v>
      </c>
    </row>
    <row r="320" spans="2:3" x14ac:dyDescent="0.2">
      <c r="B320" t="str">
        <f t="shared" si="8"/>
        <v xml:space="preserve">1.2          </v>
      </c>
      <c r="C320" t="str">
        <f t="shared" si="9"/>
        <v xml:space="preserve">16          </v>
      </c>
    </row>
    <row r="321" spans="2:3" x14ac:dyDescent="0.2">
      <c r="B321" t="str">
        <f t="shared" si="8"/>
        <v xml:space="preserve">1.8          </v>
      </c>
      <c r="C321" t="str">
        <f t="shared" si="9"/>
        <v xml:space="preserve">24          </v>
      </c>
    </row>
    <row r="322" spans="2:3" x14ac:dyDescent="0.2">
      <c r="B322" t="str">
        <f t="shared" si="8"/>
        <v xml:space="preserve">2.4          </v>
      </c>
      <c r="C322" t="str">
        <f t="shared" si="9"/>
        <v xml:space="preserve">32          </v>
      </c>
    </row>
    <row r="323" spans="2:3" x14ac:dyDescent="0.2">
      <c r="B323" t="str">
        <f t="shared" si="8"/>
        <v xml:space="preserve">3          </v>
      </c>
      <c r="C323" t="str">
        <f t="shared" si="9"/>
        <v xml:space="preserve">40          </v>
      </c>
    </row>
    <row r="324" spans="2:3" x14ac:dyDescent="0.2">
      <c r="B324" t="str">
        <f t="shared" si="8"/>
        <v xml:space="preserve">3.6          </v>
      </c>
      <c r="C324" t="str">
        <f t="shared" si="9"/>
        <v xml:space="preserve">48          </v>
      </c>
    </row>
    <row r="325" spans="2:3" x14ac:dyDescent="0.2">
      <c r="B325" t="str">
        <f t="shared" si="8"/>
        <v xml:space="preserve">4.2          </v>
      </c>
      <c r="C325" t="str">
        <f t="shared" si="9"/>
        <v xml:space="preserve">56          </v>
      </c>
    </row>
    <row r="326" spans="2:3" x14ac:dyDescent="0.2">
      <c r="B326" t="str">
        <f t="shared" si="8"/>
        <v xml:space="preserve">4.8          </v>
      </c>
      <c r="C326" t="str">
        <f t="shared" si="9"/>
        <v xml:space="preserve">64          </v>
      </c>
    </row>
    <row r="327" spans="2:3" x14ac:dyDescent="0.2">
      <c r="B327" t="str">
        <f t="shared" si="8"/>
        <v xml:space="preserve">5.4          </v>
      </c>
      <c r="C327" t="str">
        <f t="shared" si="9"/>
        <v xml:space="preserve">72          </v>
      </c>
    </row>
    <row r="328" spans="2:3" x14ac:dyDescent="0.2">
      <c r="B328" t="str">
        <f t="shared" si="8"/>
        <v xml:space="preserve">6          </v>
      </c>
      <c r="C328" t="str">
        <f t="shared" si="9"/>
        <v xml:space="preserve">80          </v>
      </c>
    </row>
    <row r="329" spans="2:3" x14ac:dyDescent="0.2">
      <c r="B329" t="str">
        <f t="shared" si="8"/>
        <v xml:space="preserve">6.6          </v>
      </c>
      <c r="C329" t="str">
        <f t="shared" si="9"/>
        <v xml:space="preserve">88          </v>
      </c>
    </row>
    <row r="330" spans="2:3" x14ac:dyDescent="0.2">
      <c r="B330" t="str">
        <f t="shared" si="8"/>
        <v xml:space="preserve">7.2          </v>
      </c>
      <c r="C330" t="str">
        <f t="shared" si="9"/>
        <v xml:space="preserve">96          </v>
      </c>
    </row>
    <row r="331" spans="2:3" x14ac:dyDescent="0.2">
      <c r="B331" t="str">
        <f t="shared" si="8"/>
        <v xml:space="preserve">7.8          </v>
      </c>
      <c r="C331" t="str">
        <f t="shared" si="9"/>
        <v xml:space="preserve">104          </v>
      </c>
    </row>
    <row r="332" spans="2:3" x14ac:dyDescent="0.2">
      <c r="B332" t="str">
        <f t="shared" si="8"/>
        <v xml:space="preserve">8.4          </v>
      </c>
      <c r="C332" t="str">
        <f t="shared" si="9"/>
        <v xml:space="preserve">112          </v>
      </c>
    </row>
    <row r="333" spans="2:3" x14ac:dyDescent="0.2">
      <c r="B333" t="str">
        <f t="shared" si="8"/>
        <v xml:space="preserve">9          </v>
      </c>
      <c r="C333" t="str">
        <f t="shared" si="9"/>
        <v xml:space="preserve">120          </v>
      </c>
    </row>
    <row r="334" spans="2:3" x14ac:dyDescent="0.2">
      <c r="B334" t="str">
        <f t="shared" si="8"/>
        <v xml:space="preserve">9.6          </v>
      </c>
      <c r="C334" t="str">
        <f t="shared" si="9"/>
        <v xml:space="preserve">128          </v>
      </c>
    </row>
    <row r="335" spans="2:3" x14ac:dyDescent="0.2">
      <c r="B335" t="str">
        <f t="shared" si="8"/>
        <v xml:space="preserve">10.2          </v>
      </c>
      <c r="C335" t="str">
        <f t="shared" si="9"/>
        <v xml:space="preserve">136          </v>
      </c>
    </row>
    <row r="336" spans="2:3" x14ac:dyDescent="0.2">
      <c r="B336" t="str">
        <f t="shared" si="8"/>
        <v xml:space="preserve">10.8          </v>
      </c>
      <c r="C336" t="str">
        <f t="shared" si="9"/>
        <v xml:space="preserve">144          </v>
      </c>
    </row>
    <row r="337" spans="2:3" x14ac:dyDescent="0.2">
      <c r="B337" t="str">
        <f t="shared" si="8"/>
        <v xml:space="preserve">11.4          </v>
      </c>
      <c r="C337" t="str">
        <f t="shared" si="9"/>
        <v xml:space="preserve">152          </v>
      </c>
    </row>
    <row r="338" spans="2:3" x14ac:dyDescent="0.2">
      <c r="B338" t="str">
        <f t="shared" si="8"/>
        <v xml:space="preserve">12          </v>
      </c>
      <c r="C338" t="str">
        <f t="shared" si="9"/>
        <v xml:space="preserve">160          </v>
      </c>
    </row>
    <row r="339" spans="2:3" x14ac:dyDescent="0.2">
      <c r="B339" t="str">
        <f t="shared" si="8"/>
        <v xml:space="preserve">12.6          </v>
      </c>
      <c r="C339" t="str">
        <f t="shared" si="9"/>
        <v xml:space="preserve">168          </v>
      </c>
    </row>
    <row r="340" spans="2:3" x14ac:dyDescent="0.2">
      <c r="B340" t="str">
        <f t="shared" si="8"/>
        <v xml:space="preserve">13.2          </v>
      </c>
      <c r="C340" t="str">
        <f t="shared" si="9"/>
        <v xml:space="preserve">176          </v>
      </c>
    </row>
    <row r="341" spans="2:3" x14ac:dyDescent="0.2">
      <c r="B341" t="str">
        <f t="shared" si="8"/>
        <v xml:space="preserve">13.8          </v>
      </c>
      <c r="C341" t="str">
        <f t="shared" si="9"/>
        <v xml:space="preserve">184          </v>
      </c>
    </row>
    <row r="342" spans="2:3" x14ac:dyDescent="0.2">
      <c r="B342" t="str">
        <f t="shared" si="8"/>
        <v xml:space="preserve">14.4          </v>
      </c>
      <c r="C342" t="str">
        <f t="shared" si="9"/>
        <v xml:space="preserve">192          </v>
      </c>
    </row>
    <row r="343" spans="2:3" x14ac:dyDescent="0.2">
      <c r="B343" t="str">
        <f t="shared" si="8"/>
        <v xml:space="preserve">15          </v>
      </c>
      <c r="C343" t="str">
        <f t="shared" si="9"/>
        <v xml:space="preserve">200          </v>
      </c>
    </row>
    <row r="344" spans="2:3" x14ac:dyDescent="0.2">
      <c r="B344" t="str">
        <f t="shared" si="8"/>
        <v xml:space="preserve">15.6          </v>
      </c>
      <c r="C344" t="str">
        <f t="shared" si="9"/>
        <v xml:space="preserve">208          </v>
      </c>
    </row>
    <row r="345" spans="2:3" x14ac:dyDescent="0.2">
      <c r="B345" t="str">
        <f t="shared" si="8"/>
        <v xml:space="preserve">16.2          </v>
      </c>
      <c r="C345" t="str">
        <f t="shared" si="9"/>
        <v xml:space="preserve">216          </v>
      </c>
    </row>
    <row r="346" spans="2:3" x14ac:dyDescent="0.2">
      <c r="B346" t="str">
        <f t="shared" si="8"/>
        <v xml:space="preserve">16.8          </v>
      </c>
      <c r="C346" t="str">
        <f t="shared" si="9"/>
        <v xml:space="preserve">224          </v>
      </c>
    </row>
    <row r="347" spans="2:3" x14ac:dyDescent="0.2">
      <c r="B347" t="str">
        <f t="shared" si="8"/>
        <v xml:space="preserve">17.4          </v>
      </c>
      <c r="C347" t="str">
        <f t="shared" si="9"/>
        <v xml:space="preserve">232          </v>
      </c>
    </row>
    <row r="348" spans="2:3" x14ac:dyDescent="0.2">
      <c r="B348" t="str">
        <f t="shared" si="8"/>
        <v xml:space="preserve">18          </v>
      </c>
      <c r="C348" t="str">
        <f t="shared" si="9"/>
        <v xml:space="preserve">240          </v>
      </c>
    </row>
    <row r="349" spans="2:3" x14ac:dyDescent="0.2">
      <c r="B349" t="str">
        <f t="shared" si="8"/>
        <v xml:space="preserve">18.6          </v>
      </c>
      <c r="C349" t="str">
        <f t="shared" si="9"/>
        <v xml:space="preserve">248          </v>
      </c>
    </row>
    <row r="350" spans="2:3" x14ac:dyDescent="0.2">
      <c r="B350" t="str">
        <f t="shared" ref="B350:B381" si="10">B41 / $B$6 &amp; REPT( " ", $B$3 )</f>
        <v xml:space="preserve">19.2          </v>
      </c>
      <c r="C350" t="str">
        <f t="shared" ref="C350:C381" si="11">C41 / $C$6 &amp; REPT( " ", $C$3 )</f>
        <v xml:space="preserve">256          </v>
      </c>
    </row>
    <row r="351" spans="2:3" x14ac:dyDescent="0.2">
      <c r="B351" t="str">
        <f t="shared" si="10"/>
        <v xml:space="preserve">19.8          </v>
      </c>
      <c r="C351" t="str">
        <f t="shared" si="11"/>
        <v xml:space="preserve">264          </v>
      </c>
    </row>
    <row r="352" spans="2:3" x14ac:dyDescent="0.2">
      <c r="B352" t="str">
        <f t="shared" si="10"/>
        <v xml:space="preserve">20.4          </v>
      </c>
      <c r="C352" t="str">
        <f t="shared" si="11"/>
        <v xml:space="preserve">272          </v>
      </c>
    </row>
    <row r="353" spans="2:3" x14ac:dyDescent="0.2">
      <c r="B353" t="str">
        <f t="shared" si="10"/>
        <v xml:space="preserve">21          </v>
      </c>
      <c r="C353" t="str">
        <f t="shared" si="11"/>
        <v xml:space="preserve">280          </v>
      </c>
    </row>
    <row r="354" spans="2:3" x14ac:dyDescent="0.2">
      <c r="B354" t="str">
        <f t="shared" si="10"/>
        <v xml:space="preserve">21.6          </v>
      </c>
      <c r="C354" t="str">
        <f t="shared" si="11"/>
        <v xml:space="preserve">288          </v>
      </c>
    </row>
    <row r="355" spans="2:3" x14ac:dyDescent="0.2">
      <c r="B355" t="str">
        <f t="shared" si="10"/>
        <v xml:space="preserve">22.2          </v>
      </c>
      <c r="C355" t="str">
        <f t="shared" si="11"/>
        <v xml:space="preserve">296          </v>
      </c>
    </row>
    <row r="356" spans="2:3" x14ac:dyDescent="0.2">
      <c r="B356" t="str">
        <f t="shared" si="10"/>
        <v xml:space="preserve">22.8          </v>
      </c>
      <c r="C356" t="str">
        <f t="shared" si="11"/>
        <v xml:space="preserve">304          </v>
      </c>
    </row>
    <row r="357" spans="2:3" x14ac:dyDescent="0.2">
      <c r="B357" t="str">
        <f t="shared" si="10"/>
        <v xml:space="preserve">23.4          </v>
      </c>
      <c r="C357" t="str">
        <f t="shared" si="11"/>
        <v xml:space="preserve">312          </v>
      </c>
    </row>
    <row r="358" spans="2:3" x14ac:dyDescent="0.2">
      <c r="B358" t="str">
        <f t="shared" si="10"/>
        <v xml:space="preserve">24          </v>
      </c>
      <c r="C358" t="str">
        <f t="shared" si="11"/>
        <v xml:space="preserve">320          </v>
      </c>
    </row>
    <row r="359" spans="2:3" x14ac:dyDescent="0.2">
      <c r="B359" t="str">
        <f t="shared" si="10"/>
        <v xml:space="preserve">24.6          </v>
      </c>
      <c r="C359" t="str">
        <f t="shared" si="11"/>
        <v xml:space="preserve">328          </v>
      </c>
    </row>
    <row r="360" spans="2:3" x14ac:dyDescent="0.2">
      <c r="B360" t="str">
        <f t="shared" si="10"/>
        <v xml:space="preserve">25.2          </v>
      </c>
      <c r="C360" t="str">
        <f t="shared" si="11"/>
        <v xml:space="preserve">336          </v>
      </c>
    </row>
    <row r="361" spans="2:3" x14ac:dyDescent="0.2">
      <c r="B361" t="str">
        <f t="shared" si="10"/>
        <v xml:space="preserve">25.8          </v>
      </c>
      <c r="C361" t="str">
        <f t="shared" si="11"/>
        <v xml:space="preserve">344          </v>
      </c>
    </row>
    <row r="362" spans="2:3" x14ac:dyDescent="0.2">
      <c r="B362" t="str">
        <f t="shared" si="10"/>
        <v xml:space="preserve">26.4          </v>
      </c>
      <c r="C362" t="str">
        <f t="shared" si="11"/>
        <v xml:space="preserve">352          </v>
      </c>
    </row>
    <row r="363" spans="2:3" x14ac:dyDescent="0.2">
      <c r="B363" t="str">
        <f t="shared" si="10"/>
        <v xml:space="preserve">27          </v>
      </c>
      <c r="C363" t="str">
        <f t="shared" si="11"/>
        <v xml:space="preserve">360          </v>
      </c>
    </row>
    <row r="364" spans="2:3" x14ac:dyDescent="0.2">
      <c r="B364" t="str">
        <f t="shared" si="10"/>
        <v xml:space="preserve">27.6          </v>
      </c>
      <c r="C364" t="str">
        <f t="shared" si="11"/>
        <v xml:space="preserve">368          </v>
      </c>
    </row>
    <row r="365" spans="2:3" x14ac:dyDescent="0.2">
      <c r="B365" t="str">
        <f t="shared" si="10"/>
        <v xml:space="preserve">28.2          </v>
      </c>
      <c r="C365" t="str">
        <f t="shared" si="11"/>
        <v xml:space="preserve">376          </v>
      </c>
    </row>
    <row r="366" spans="2:3" x14ac:dyDescent="0.2">
      <c r="B366" t="str">
        <f t="shared" si="10"/>
        <v xml:space="preserve">28.8          </v>
      </c>
      <c r="C366" t="str">
        <f t="shared" si="11"/>
        <v xml:space="preserve">384          </v>
      </c>
    </row>
    <row r="367" spans="2:3" x14ac:dyDescent="0.2">
      <c r="B367" t="str">
        <f t="shared" si="10"/>
        <v xml:space="preserve">29.4          </v>
      </c>
      <c r="C367" t="str">
        <f t="shared" si="11"/>
        <v xml:space="preserve">392          </v>
      </c>
    </row>
    <row r="368" spans="2:3" x14ac:dyDescent="0.2">
      <c r="B368" t="str">
        <f t="shared" si="10"/>
        <v xml:space="preserve">30          </v>
      </c>
      <c r="C368" t="str">
        <f t="shared" si="11"/>
        <v xml:space="preserve">400          </v>
      </c>
    </row>
    <row r="369" spans="2:3" x14ac:dyDescent="0.2">
      <c r="B369" t="str">
        <f t="shared" si="10"/>
        <v xml:space="preserve">30.6          </v>
      </c>
      <c r="C369" t="str">
        <f t="shared" si="11"/>
        <v xml:space="preserve">408          </v>
      </c>
    </row>
    <row r="370" spans="2:3" x14ac:dyDescent="0.2">
      <c r="B370" t="str">
        <f t="shared" si="10"/>
        <v xml:space="preserve">31.2          </v>
      </c>
      <c r="C370" t="str">
        <f t="shared" si="11"/>
        <v xml:space="preserve">416          </v>
      </c>
    </row>
    <row r="371" spans="2:3" x14ac:dyDescent="0.2">
      <c r="B371" t="str">
        <f t="shared" si="10"/>
        <v xml:space="preserve">31.8          </v>
      </c>
      <c r="C371" t="str">
        <f t="shared" si="11"/>
        <v xml:space="preserve">424          </v>
      </c>
    </row>
    <row r="372" spans="2:3" x14ac:dyDescent="0.2">
      <c r="B372" t="str">
        <f t="shared" si="10"/>
        <v xml:space="preserve">32.4          </v>
      </c>
      <c r="C372" t="str">
        <f t="shared" si="11"/>
        <v xml:space="preserve">432          </v>
      </c>
    </row>
    <row r="373" spans="2:3" x14ac:dyDescent="0.2">
      <c r="B373" t="str">
        <f t="shared" si="10"/>
        <v xml:space="preserve">33          </v>
      </c>
      <c r="C373" t="str">
        <f t="shared" si="11"/>
        <v xml:space="preserve">440          </v>
      </c>
    </row>
    <row r="374" spans="2:3" x14ac:dyDescent="0.2">
      <c r="B374" t="str">
        <f t="shared" si="10"/>
        <v xml:space="preserve">33.6          </v>
      </c>
      <c r="C374" t="str">
        <f t="shared" si="11"/>
        <v xml:space="preserve">448          </v>
      </c>
    </row>
    <row r="375" spans="2:3" x14ac:dyDescent="0.2">
      <c r="B375" t="str">
        <f t="shared" si="10"/>
        <v xml:space="preserve">34.2          </v>
      </c>
      <c r="C375" t="str">
        <f t="shared" si="11"/>
        <v xml:space="preserve">456          </v>
      </c>
    </row>
    <row r="376" spans="2:3" x14ac:dyDescent="0.2">
      <c r="B376" t="str">
        <f t="shared" si="10"/>
        <v xml:space="preserve">34.8          </v>
      </c>
      <c r="C376" t="str">
        <f t="shared" si="11"/>
        <v xml:space="preserve">464          </v>
      </c>
    </row>
    <row r="377" spans="2:3" x14ac:dyDescent="0.2">
      <c r="B377" t="str">
        <f t="shared" si="10"/>
        <v xml:space="preserve">35.4          </v>
      </c>
      <c r="C377" t="str">
        <f t="shared" si="11"/>
        <v xml:space="preserve">472          </v>
      </c>
    </row>
    <row r="378" spans="2:3" x14ac:dyDescent="0.2">
      <c r="B378" t="str">
        <f t="shared" si="10"/>
        <v xml:space="preserve">36          </v>
      </c>
      <c r="C378" t="str">
        <f t="shared" si="11"/>
        <v xml:space="preserve">480          </v>
      </c>
    </row>
    <row r="379" spans="2:3" x14ac:dyDescent="0.2">
      <c r="B379" t="str">
        <f t="shared" si="10"/>
        <v xml:space="preserve">36.6          </v>
      </c>
      <c r="C379" t="str">
        <f t="shared" si="11"/>
        <v xml:space="preserve">488          </v>
      </c>
    </row>
    <row r="380" spans="2:3" x14ac:dyDescent="0.2">
      <c r="B380" t="str">
        <f t="shared" si="10"/>
        <v xml:space="preserve">37.2          </v>
      </c>
      <c r="C380" t="str">
        <f t="shared" si="11"/>
        <v xml:space="preserve">496          </v>
      </c>
    </row>
    <row r="381" spans="2:3" x14ac:dyDescent="0.2">
      <c r="B381" t="str">
        <f t="shared" si="10"/>
        <v xml:space="preserve">37.8          </v>
      </c>
      <c r="C381" t="str">
        <f t="shared" si="11"/>
        <v xml:space="preserve">504          </v>
      </c>
    </row>
    <row r="382" spans="2:3" x14ac:dyDescent="0.2">
      <c r="B382" t="str">
        <f t="shared" ref="B382:B413" si="12">B73 / $B$6 &amp; REPT( " ", $B$3 )</f>
        <v xml:space="preserve">38.4          </v>
      </c>
      <c r="C382" t="str">
        <f t="shared" ref="C382:C413" si="13">C73 / $C$6 &amp; REPT( " ", $C$3 )</f>
        <v xml:space="preserve">512          </v>
      </c>
    </row>
    <row r="383" spans="2:3" x14ac:dyDescent="0.2">
      <c r="B383" t="str">
        <f t="shared" si="12"/>
        <v xml:space="preserve">39          </v>
      </c>
      <c r="C383" t="str">
        <f t="shared" si="13"/>
        <v xml:space="preserve">520          </v>
      </c>
    </row>
    <row r="384" spans="2:3" x14ac:dyDescent="0.2">
      <c r="B384" t="str">
        <f t="shared" si="12"/>
        <v xml:space="preserve">39.6          </v>
      </c>
      <c r="C384" t="str">
        <f t="shared" si="13"/>
        <v xml:space="preserve">528          </v>
      </c>
    </row>
    <row r="385" spans="2:3" x14ac:dyDescent="0.2">
      <c r="B385" t="str">
        <f t="shared" si="12"/>
        <v xml:space="preserve">40.2          </v>
      </c>
      <c r="C385" t="str">
        <f t="shared" si="13"/>
        <v xml:space="preserve">536          </v>
      </c>
    </row>
    <row r="386" spans="2:3" x14ac:dyDescent="0.2">
      <c r="B386" t="str">
        <f t="shared" si="12"/>
        <v xml:space="preserve">40.8          </v>
      </c>
      <c r="C386" t="str">
        <f t="shared" si="13"/>
        <v xml:space="preserve">544          </v>
      </c>
    </row>
    <row r="387" spans="2:3" x14ac:dyDescent="0.2">
      <c r="B387" t="str">
        <f t="shared" si="12"/>
        <v xml:space="preserve">41.4          </v>
      </c>
      <c r="C387" t="str">
        <f t="shared" si="13"/>
        <v xml:space="preserve">552          </v>
      </c>
    </row>
    <row r="388" spans="2:3" x14ac:dyDescent="0.2">
      <c r="B388" t="str">
        <f t="shared" si="12"/>
        <v xml:space="preserve">42          </v>
      </c>
      <c r="C388" t="str">
        <f t="shared" si="13"/>
        <v xml:space="preserve">560          </v>
      </c>
    </row>
    <row r="389" spans="2:3" x14ac:dyDescent="0.2">
      <c r="B389" t="str">
        <f t="shared" si="12"/>
        <v xml:space="preserve">42.6          </v>
      </c>
      <c r="C389" t="str">
        <f t="shared" si="13"/>
        <v xml:space="preserve">568          </v>
      </c>
    </row>
    <row r="390" spans="2:3" x14ac:dyDescent="0.2">
      <c r="B390" t="str">
        <f t="shared" si="12"/>
        <v xml:space="preserve">43.2          </v>
      </c>
      <c r="C390" t="str">
        <f t="shared" si="13"/>
        <v xml:space="preserve">576          </v>
      </c>
    </row>
    <row r="391" spans="2:3" x14ac:dyDescent="0.2">
      <c r="B391" t="str">
        <f t="shared" si="12"/>
        <v xml:space="preserve">43.8          </v>
      </c>
      <c r="C391" t="str">
        <f t="shared" si="13"/>
        <v xml:space="preserve">584          </v>
      </c>
    </row>
    <row r="392" spans="2:3" x14ac:dyDescent="0.2">
      <c r="B392" t="str">
        <f t="shared" si="12"/>
        <v xml:space="preserve">44.4          </v>
      </c>
      <c r="C392" t="str">
        <f t="shared" si="13"/>
        <v xml:space="preserve">592          </v>
      </c>
    </row>
    <row r="393" spans="2:3" x14ac:dyDescent="0.2">
      <c r="B393" t="str">
        <f t="shared" si="12"/>
        <v xml:space="preserve">45          </v>
      </c>
      <c r="C393" t="str">
        <f t="shared" si="13"/>
        <v xml:space="preserve">600          </v>
      </c>
    </row>
    <row r="394" spans="2:3" x14ac:dyDescent="0.2">
      <c r="B394" t="str">
        <f t="shared" si="12"/>
        <v xml:space="preserve">45.6          </v>
      </c>
      <c r="C394" t="str">
        <f t="shared" si="13"/>
        <v xml:space="preserve">608          </v>
      </c>
    </row>
    <row r="395" spans="2:3" x14ac:dyDescent="0.2">
      <c r="B395" t="str">
        <f t="shared" si="12"/>
        <v xml:space="preserve">46.2          </v>
      </c>
      <c r="C395" t="str">
        <f t="shared" si="13"/>
        <v xml:space="preserve">616          </v>
      </c>
    </row>
    <row r="396" spans="2:3" x14ac:dyDescent="0.2">
      <c r="B396" t="str">
        <f t="shared" si="12"/>
        <v xml:space="preserve">46.8          </v>
      </c>
      <c r="C396" t="str">
        <f t="shared" si="13"/>
        <v xml:space="preserve">624          </v>
      </c>
    </row>
    <row r="397" spans="2:3" x14ac:dyDescent="0.2">
      <c r="B397" t="str">
        <f t="shared" si="12"/>
        <v xml:space="preserve">47.4          </v>
      </c>
      <c r="C397" t="str">
        <f t="shared" si="13"/>
        <v xml:space="preserve">632          </v>
      </c>
    </row>
    <row r="398" spans="2:3" x14ac:dyDescent="0.2">
      <c r="B398" t="str">
        <f t="shared" si="12"/>
        <v xml:space="preserve">48          </v>
      </c>
      <c r="C398" t="str">
        <f t="shared" si="13"/>
        <v xml:space="preserve">640          </v>
      </c>
    </row>
    <row r="399" spans="2:3" x14ac:dyDescent="0.2">
      <c r="B399" t="str">
        <f t="shared" si="12"/>
        <v xml:space="preserve">48.6          </v>
      </c>
      <c r="C399" t="str">
        <f t="shared" si="13"/>
        <v xml:space="preserve">648          </v>
      </c>
    </row>
    <row r="400" spans="2:3" x14ac:dyDescent="0.2">
      <c r="B400" t="str">
        <f t="shared" si="12"/>
        <v xml:space="preserve">49.2          </v>
      </c>
      <c r="C400" t="str">
        <f t="shared" si="13"/>
        <v xml:space="preserve">656          </v>
      </c>
    </row>
    <row r="401" spans="2:3" x14ac:dyDescent="0.2">
      <c r="B401" t="str">
        <f t="shared" si="12"/>
        <v xml:space="preserve">49.8          </v>
      </c>
      <c r="C401" t="str">
        <f t="shared" si="13"/>
        <v xml:space="preserve">664          </v>
      </c>
    </row>
    <row r="402" spans="2:3" x14ac:dyDescent="0.2">
      <c r="B402" t="str">
        <f t="shared" si="12"/>
        <v xml:space="preserve">50.4          </v>
      </c>
      <c r="C402" t="str">
        <f t="shared" si="13"/>
        <v xml:space="preserve">672          </v>
      </c>
    </row>
    <row r="403" spans="2:3" x14ac:dyDescent="0.2">
      <c r="B403" t="str">
        <f t="shared" si="12"/>
        <v xml:space="preserve">51          </v>
      </c>
      <c r="C403" t="str">
        <f t="shared" si="13"/>
        <v xml:space="preserve">680          </v>
      </c>
    </row>
    <row r="404" spans="2:3" x14ac:dyDescent="0.2">
      <c r="B404" t="str">
        <f t="shared" si="12"/>
        <v xml:space="preserve">51.6          </v>
      </c>
      <c r="C404" t="str">
        <f t="shared" si="13"/>
        <v xml:space="preserve">688          </v>
      </c>
    </row>
    <row r="405" spans="2:3" x14ac:dyDescent="0.2">
      <c r="B405" t="str">
        <f t="shared" si="12"/>
        <v xml:space="preserve">52.2          </v>
      </c>
      <c r="C405" t="str">
        <f t="shared" si="13"/>
        <v xml:space="preserve">696          </v>
      </c>
    </row>
    <row r="406" spans="2:3" x14ac:dyDescent="0.2">
      <c r="B406" t="str">
        <f t="shared" si="12"/>
        <v xml:space="preserve">52.8          </v>
      </c>
      <c r="C406" t="str">
        <f t="shared" si="13"/>
        <v xml:space="preserve">704          </v>
      </c>
    </row>
    <row r="407" spans="2:3" x14ac:dyDescent="0.2">
      <c r="B407" t="str">
        <f t="shared" si="12"/>
        <v xml:space="preserve">53.4          </v>
      </c>
      <c r="C407" t="str">
        <f t="shared" si="13"/>
        <v xml:space="preserve">712          </v>
      </c>
    </row>
    <row r="408" spans="2:3" x14ac:dyDescent="0.2">
      <c r="B408" t="str">
        <f t="shared" si="12"/>
        <v xml:space="preserve">54          </v>
      </c>
      <c r="C408" t="str">
        <f t="shared" si="13"/>
        <v xml:space="preserve">720          </v>
      </c>
    </row>
    <row r="409" spans="2:3" x14ac:dyDescent="0.2">
      <c r="B409" t="str">
        <f t="shared" si="12"/>
        <v xml:space="preserve">54.6          </v>
      </c>
      <c r="C409" t="str">
        <f t="shared" si="13"/>
        <v xml:space="preserve">728          </v>
      </c>
    </row>
    <row r="410" spans="2:3" x14ac:dyDescent="0.2">
      <c r="B410" t="str">
        <f t="shared" si="12"/>
        <v xml:space="preserve">55.2          </v>
      </c>
      <c r="C410" t="str">
        <f t="shared" si="13"/>
        <v xml:space="preserve">736          </v>
      </c>
    </row>
    <row r="411" spans="2:3" x14ac:dyDescent="0.2">
      <c r="B411" t="str">
        <f t="shared" si="12"/>
        <v xml:space="preserve">55.8          </v>
      </c>
      <c r="C411" t="str">
        <f t="shared" si="13"/>
        <v xml:space="preserve">744          </v>
      </c>
    </row>
    <row r="412" spans="2:3" x14ac:dyDescent="0.2">
      <c r="B412" t="str">
        <f t="shared" si="12"/>
        <v xml:space="preserve">56.4          </v>
      </c>
      <c r="C412" t="str">
        <f t="shared" si="13"/>
        <v xml:space="preserve">752          </v>
      </c>
    </row>
    <row r="413" spans="2:3" x14ac:dyDescent="0.2">
      <c r="B413" t="str">
        <f t="shared" si="12"/>
        <v xml:space="preserve">57          </v>
      </c>
      <c r="C413" t="str">
        <f t="shared" si="13"/>
        <v xml:space="preserve">760          </v>
      </c>
    </row>
    <row r="414" spans="2:3" x14ac:dyDescent="0.2">
      <c r="B414" t="str">
        <f t="shared" ref="B414:B419" si="14">B105 / $B$6 &amp; REPT( " ", $B$3 )</f>
        <v xml:space="preserve">57.6          </v>
      </c>
      <c r="C414" t="str">
        <f t="shared" ref="C414:C419" si="15">C105 / $C$6 &amp; REPT( " ", $C$3 )</f>
        <v xml:space="preserve">768          </v>
      </c>
    </row>
    <row r="415" spans="2:3" x14ac:dyDescent="0.2">
      <c r="B415" t="str">
        <f t="shared" si="14"/>
        <v xml:space="preserve">58.2          </v>
      </c>
      <c r="C415" t="str">
        <f t="shared" si="15"/>
        <v xml:space="preserve">776          </v>
      </c>
    </row>
    <row r="416" spans="2:3" x14ac:dyDescent="0.2">
      <c r="B416" t="str">
        <f t="shared" si="14"/>
        <v xml:space="preserve">58.8          </v>
      </c>
      <c r="C416" t="str">
        <f t="shared" si="15"/>
        <v xml:space="preserve">784          </v>
      </c>
    </row>
    <row r="417" spans="2:3" x14ac:dyDescent="0.2">
      <c r="B417" t="str">
        <f t="shared" si="14"/>
        <v xml:space="preserve">59.4          </v>
      </c>
      <c r="C417" t="str">
        <f t="shared" si="15"/>
        <v xml:space="preserve">792          </v>
      </c>
    </row>
    <row r="418" spans="2:3" x14ac:dyDescent="0.2">
      <c r="B418" t="str">
        <f t="shared" si="14"/>
        <v xml:space="preserve">60          </v>
      </c>
      <c r="C418" t="str">
        <f t="shared" si="15"/>
        <v xml:space="preserve">800          </v>
      </c>
    </row>
    <row r="419" spans="2:3" x14ac:dyDescent="0.2">
      <c r="B419" t="str">
        <f t="shared" si="14"/>
        <v xml:space="preserve">60.6          </v>
      </c>
      <c r="C419" t="str">
        <f t="shared" si="15"/>
        <v xml:space="preserve">808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19</vt:i4>
      </vt:variant>
    </vt:vector>
  </HeadingPairs>
  <TitlesOfParts>
    <vt:vector size="21" baseType="lpstr">
      <vt:lpstr>Description</vt:lpstr>
      <vt:lpstr>Dashboard</vt:lpstr>
      <vt:lpstr>Crest</vt:lpstr>
      <vt:lpstr>damage</vt:lpstr>
      <vt:lpstr>damage_bins</vt:lpstr>
      <vt:lpstr>damage_cume</vt:lpstr>
      <vt:lpstr>damage_freq</vt:lpstr>
      <vt:lpstr>damage_lbls</vt:lpstr>
      <vt:lpstr>Dike</vt:lpstr>
      <vt:lpstr>Height</vt:lpstr>
      <vt:lpstr>Height_bins</vt:lpstr>
      <vt:lpstr>Height_cume</vt:lpstr>
      <vt:lpstr>Height_freq</vt:lpstr>
      <vt:lpstr>Height_lbls</vt:lpstr>
      <vt:lpstr>Left</vt:lpstr>
      <vt:lpstr>PM_Index</vt:lpstr>
      <vt:lpstr>PM_IV</vt:lpstr>
      <vt:lpstr>PM_IV_Index</vt:lpstr>
      <vt:lpstr>PM_Trials</vt:lpstr>
      <vt:lpstr>Right</vt:lpstr>
      <vt:lpstr>SNormal01</vt:lpstr>
    </vt:vector>
  </TitlesOfParts>
  <Company>Personal Use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L. Savage</dc:creator>
  <cp:lastModifiedBy>Sam Savage</cp:lastModifiedBy>
  <dcterms:created xsi:type="dcterms:W3CDTF">1998-10-30T04:33:09Z</dcterms:created>
  <dcterms:modified xsi:type="dcterms:W3CDTF">2015-08-13T17:37:13Z</dcterms:modified>
</cp:coreProperties>
</file>