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tables/table1.xml" ContentType="application/vnd.openxmlformats-officedocument.spreadsheetml.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vaish\Downloads\Telegram Desktop\"/>
    </mc:Choice>
  </mc:AlternateContent>
  <xr:revisionPtr revIDLastSave="0" documentId="13_ncr:1_{6008891E-D9B3-4E1B-81ED-3798A1F712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ntry wise sales &amp; profit" sheetId="7" r:id="rId1"/>
    <sheet name="Product wise sales &amp; profit" sheetId="8" r:id="rId2"/>
    <sheet name="product wise unit sold" sheetId="9" r:id="rId3"/>
    <sheet name="Sales in each month" sheetId="12" r:id="rId4"/>
    <sheet name="Quarterly sales and profit" sheetId="16" r:id="rId5"/>
    <sheet name="Product sold quarterly" sheetId="17" r:id="rId6"/>
    <sheet name="Segment wise sales &amp;profit" sheetId="18" r:id="rId7"/>
    <sheet name="COGS- Profit realation" sheetId="19" r:id="rId8"/>
    <sheet name="Profit discount realation" sheetId="20" r:id="rId9"/>
    <sheet name="Financials" sheetId="6" r:id="rId10"/>
    <sheet name="Dashbord" sheetId="14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4" l="1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N5" i="14" l="1"/>
  <c r="J5" i="14"/>
  <c r="L5" i="14"/>
  <c r="H5" i="14"/>
</calcChain>
</file>

<file path=xl/sharedStrings.xml><?xml version="1.0" encoding="utf-8"?>
<sst xmlns="http://schemas.openxmlformats.org/spreadsheetml/2006/main" count="4337" uniqueCount="66">
  <si>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</si>
  <si>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</si>
  <si>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</si>
  <si>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</si>
  <si>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</si>
  <si>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</si>
  <si>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</si>
  <si>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</si>
  <si>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</si>
  <si>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</si>
  <si>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</si>
  <si>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</si>
  <si>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</si>
  <si>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</si>
  <si>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</si>
  <si>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</si>
  <si>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</si>
  <si>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</si>
  <si>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</si>
  <si>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</si>
  <si>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</si>
  <si>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</si>
  <si>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</si>
  <si>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</si>
  <si>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</si>
  <si>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</si>
  <si>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</si>
  <si>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</si>
  <si>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</si>
  <si>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</si>
  <si>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</si>
  <si>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</si>
  <si>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</si>
  <si>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</si>
  <si>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</si>
  <si>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</si>
  <si>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</si>
  <si>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</si>
  <si>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</si>
  <si>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</si>
  <si>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</si>
  <si>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</si>
  <si>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</si>
  <si>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</si>
  <si>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</si>
  <si>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</si>
  <si>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</si>
  <si>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</si>
  <si>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</si>
  <si>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</si>
  <si>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Units Sold</t>
  </si>
  <si>
    <t>Sum of Profit</t>
  </si>
  <si>
    <t>Month</t>
  </si>
  <si>
    <t>Qtr3</t>
  </si>
  <si>
    <t>Qtr4</t>
  </si>
  <si>
    <t>Qtr1</t>
  </si>
  <si>
    <t>Qtr2</t>
  </si>
  <si>
    <t>Sum of COGS</t>
  </si>
  <si>
    <t>Sum of Discounts</t>
  </si>
  <si>
    <t>Sales</t>
  </si>
  <si>
    <t>Sale</t>
  </si>
  <si>
    <t>Sum of  Sales</t>
  </si>
  <si>
    <t>Channel partners</t>
  </si>
  <si>
    <t>Small business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</si>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</sst>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m/d/yy\ h:mm;@"/>
    <numFmt numFmtId="166" formatCode="[$$-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4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/>
    <xf numFmtId="0" fontId="3" fillId="2" borderId="0" xfId="0" applyFont="1" applyFill="1" applyBorder="1" applyAlignment="1">
      <alignment horizontal="center"/>
    </xf>
    <xf numFmtId="0" fontId="0" fillId="2" borderId="11" xfId="0" applyFill="1" applyBorder="1" applyAlignment="1"/>
    <xf numFmtId="0" fontId="0" fillId="2" borderId="12" xfId="0" applyFill="1" applyBorder="1" applyAlignment="1"/>
    <xf numFmtId="43" fontId="0" fillId="2" borderId="10" xfId="2" applyFont="1" applyFill="1" applyBorder="1" applyAlignment="1"/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3" fontId="3" fillId="2" borderId="13" xfId="2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Financial Sample.xlsx]Country wise sales &amp; profit!PivotTable1</c:name>
    <c:fmtId val="1"/>
  </c:pivotSource>
  <c:chart>
    <c:title>
      <c:tx>
        <c:rich>
          <a:bodyPr/>
          <a:lstStyle/>
          <a:p>
            <a:pPr>
              <a:defRPr lang="en-IN">
                <a:solidFill>
                  <a:schemeClr val="tx1"/>
                </a:solidFill>
              </a:defRPr>
            </a:pPr>
            <a:r>
              <a:rPr lang="en-IN">
                <a:solidFill>
                  <a:schemeClr val="tx1"/>
                </a:solidFill>
              </a:rPr>
              <a:t>Coutry</a:t>
            </a:r>
            <a:r>
              <a:rPr lang="en-IN" baseline="0">
                <a:solidFill>
                  <a:schemeClr val="tx1"/>
                </a:solidFill>
              </a:rPr>
              <a:t> wise sales and Profit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23582477032871"/>
          <c:y val="0.10365348716437184"/>
        </c:manualLayout>
      </c:layout>
      <c:overlay val="0"/>
      <c:spPr>
        <a:noFill/>
      </c:spPr>
    </c:title>
    <c:autoTitleDeleted val="0"/>
    <c:pivotFmts>
      <c:pivotFmt>
        <c:idx val="0"/>
        <c:spPr>
          <a:solidFill>
            <a:schemeClr val="bg1"/>
          </a:solidFill>
        </c:spPr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sales &amp; 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'Country wise sales &amp; profit'!$A$4:$A$8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sales &amp; profit'!$B$4:$B$8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8B8-8758-51B96300384A}"/>
            </c:ext>
          </c:extLst>
        </c:ser>
        <c:ser>
          <c:idx val="1"/>
          <c:order val="1"/>
          <c:tx>
            <c:strRef>
              <c:f>'Country wise sales &amp; 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'Country wise sales &amp; profit'!$A$4:$A$8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sales &amp; profit'!$C$4:$C$8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8B8-8758-51B96300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87232"/>
        <c:axId val="139089024"/>
      </c:barChart>
      <c:catAx>
        <c:axId val="139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chemeClr val="bg1">
                    <a:lumMod val="95000"/>
                  </a:schemeClr>
                </a:solidFill>
              </a:defRPr>
            </a:pPr>
            <a:endParaRPr lang="en-US"/>
          </a:p>
        </c:txPr>
        <c:crossAx val="139089024"/>
        <c:crosses val="autoZero"/>
        <c:auto val="1"/>
        <c:lblAlgn val="ctr"/>
        <c:lblOffset val="100"/>
        <c:noMultiLvlLbl val="0"/>
      </c:catAx>
      <c:valAx>
        <c:axId val="13908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lang="en-IN">
                <a:solidFill>
                  <a:schemeClr val="bg1"/>
                </a:solidFill>
              </a:defRPr>
            </a:pPr>
            <a:endParaRPr lang="en-US"/>
          </a:p>
        </c:txPr>
        <c:crossAx val="139087232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Financial Sample.xlsx]Country wise sales &amp; profit!PivotTable1</c:name>
    <c:fmtId val="3"/>
  </c:pivotSource>
  <c:chart>
    <c:title>
      <c:tx>
        <c:rich>
          <a:bodyPr/>
          <a:lstStyle/>
          <a:p>
            <a:pPr>
              <a:defRPr lang="en-IN">
                <a:solidFill>
                  <a:schemeClr val="tx1"/>
                </a:solidFill>
              </a:defRPr>
            </a:pPr>
            <a:r>
              <a:rPr lang="en-IN">
                <a:solidFill>
                  <a:schemeClr val="tx1"/>
                </a:solidFill>
              </a:rPr>
              <a:t>Coutry</a:t>
            </a:r>
            <a:r>
              <a:rPr lang="en-IN" baseline="0">
                <a:solidFill>
                  <a:schemeClr val="tx1"/>
                </a:solidFill>
              </a:rPr>
              <a:t> wise sales and profit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54117063492064"/>
          <c:y val="8.5567222222222239E-2"/>
        </c:manualLayout>
      </c:layout>
      <c:overlay val="0"/>
      <c:spPr>
        <a:solidFill>
          <a:schemeClr val="bg1">
            <a:lumMod val="85000"/>
          </a:schemeClr>
        </a:solidFill>
      </c:spPr>
    </c:title>
    <c:autoTitleDeleted val="0"/>
    <c:pivotFmts>
      <c:pivotFmt>
        <c:idx val="0"/>
        <c:spPr>
          <a:solidFill>
            <a:schemeClr val="bg1"/>
          </a:solidFill>
        </c:spPr>
        <c:marker>
          <c:symbol val="none"/>
        </c:marker>
      </c:pivotFmt>
      <c:pivotFmt>
        <c:idx val="1"/>
        <c:spPr>
          <a:solidFill>
            <a:schemeClr val="bg1"/>
          </a:solidFill>
        </c:spPr>
        <c:marker>
          <c:symbol val="none"/>
        </c:marker>
      </c:pivotFmt>
      <c:pivotFmt>
        <c:idx val="2"/>
        <c:spPr>
          <a:solidFill>
            <a:schemeClr val="bg1"/>
          </a:solidFill>
        </c:spPr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sales &amp; 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'Country wise sales &amp; profit'!$A$4:$A$8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sales &amp; profit'!$B$4:$B$8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AE4-9CE5-300E4C0C0ECD}"/>
            </c:ext>
          </c:extLst>
        </c:ser>
        <c:ser>
          <c:idx val="1"/>
          <c:order val="1"/>
          <c:tx>
            <c:strRef>
              <c:f>'Country wise sales &amp; 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'Country wise sales &amp; profit'!$A$4:$A$8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wise sales &amp; profit'!$C$4:$C$8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AE4-9CE5-300E4C0C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4656"/>
        <c:axId val="139576448"/>
      </c:barChart>
      <c:catAx>
        <c:axId val="1395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ysClr val="windowText" lastClr="000000"/>
                </a:solidFill>
              </a:defRPr>
            </a:pPr>
            <a:endParaRPr lang="en-US"/>
          </a:p>
        </c:txPr>
        <c:crossAx val="139576448"/>
        <c:crosses val="autoZero"/>
        <c:auto val="1"/>
        <c:lblAlgn val="ctr"/>
        <c:lblOffset val="100"/>
        <c:noMultiLvlLbl val="0"/>
      </c:catAx>
      <c:valAx>
        <c:axId val="139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ysClr val="windowText" lastClr="000000"/>
                </a:solidFill>
              </a:defRPr>
            </a:pPr>
            <a:endParaRPr lang="en-US"/>
          </a:p>
        </c:txPr>
        <c:crossAx val="139574656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Financial Sample.xlsx]Product wise sales &amp; profit!PivotTable3</c:name>
    <c:fmtId val="2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Product wise sales and</a:t>
            </a:r>
            <a:r>
              <a:rPr lang="en-US" baseline="0"/>
              <a:t> profit</a:t>
            </a:r>
            <a:endParaRPr lang="en-US"/>
          </a:p>
        </c:rich>
      </c:tx>
      <c:layout>
        <c:manualLayout>
          <c:xMode val="edge"/>
          <c:yMode val="edge"/>
          <c:x val="0.21722757936507936"/>
          <c:y val="0.10440194444444446"/>
        </c:manualLayout>
      </c:layout>
      <c:overlay val="0"/>
      <c:spPr>
        <a:solidFill>
          <a:schemeClr val="bg1">
            <a:lumMod val="85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14861111111115"/>
          <c:y val="0.28171805555555557"/>
          <c:w val="0.48988035714285733"/>
          <c:h val="0.53978777777777776"/>
        </c:manualLayout>
      </c:layout>
      <c:lineChart>
        <c:grouping val="standard"/>
        <c:varyColors val="0"/>
        <c:ser>
          <c:idx val="0"/>
          <c:order val="0"/>
          <c:tx>
            <c:strRef>
              <c:f>'Product wise sales &amp; profit'!$B$3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'Product wise sales &amp; profit'!$A$4:$A$9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sales &amp; profit'!$B$4:$B$9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1-4F3C-8FF9-5F21481854E4}"/>
            </c:ext>
          </c:extLst>
        </c:ser>
        <c:ser>
          <c:idx val="1"/>
          <c:order val="1"/>
          <c:tx>
            <c:strRef>
              <c:f>'Product wise sales &amp; profit'!$C$3</c:f>
              <c:strCache>
                <c:ptCount val="1"/>
                <c:pt idx="0">
                  <c:v>Sum of  Sales</c:v>
                </c:pt>
              </c:strCache>
            </c:strRef>
          </c:tx>
          <c:cat>
            <c:strRef>
              <c:f>'Product wise sales &amp; profit'!$A$4:$A$9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sales &amp; profit'!$C$4:$C$9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1-4F3C-8FF9-5F214818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8672"/>
        <c:axId val="140270208"/>
      </c:lineChart>
      <c:catAx>
        <c:axId val="14026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270208"/>
        <c:crosses val="autoZero"/>
        <c:auto val="1"/>
        <c:lblAlgn val="ctr"/>
        <c:lblOffset val="100"/>
        <c:noMultiLvlLbl val="0"/>
      </c:catAx>
      <c:valAx>
        <c:axId val="1402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Gross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268672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[4. Financial Sample.xlsx]product wise unit sold!PivotTable4</c:name>
    <c:fmtId val="2"/>
  </c:pivotSource>
  <c:chart>
    <c:title>
      <c:tx>
        <c:rich>
          <a:bodyPr/>
          <a:lstStyle/>
          <a:p>
            <a:pPr>
              <a:defRPr lang="en-IN" sz="1800" b="1" u="none">
                <a:latin typeface="+mn-lt"/>
              </a:defRPr>
            </a:pPr>
            <a:r>
              <a:rPr lang="en-US" sz="1800" b="1" u="none">
                <a:latin typeface="+mn-lt"/>
              </a:rPr>
              <a:t>Product</a:t>
            </a:r>
            <a:r>
              <a:rPr lang="en-US" sz="1800" b="1" u="none" baseline="0">
                <a:latin typeface="+mn-lt"/>
              </a:rPr>
              <a:t> wise unit sold</a:t>
            </a:r>
            <a:endParaRPr lang="en-US" sz="1800" b="1" u="none">
              <a:latin typeface="+mn-lt"/>
            </a:endParaRPr>
          </a:p>
        </c:rich>
      </c:tx>
      <c:layout>
        <c:manualLayout>
          <c:xMode val="edge"/>
          <c:yMode val="edge"/>
          <c:x val="0.31491833030852995"/>
          <c:y val="7.7438320209973766E-2"/>
        </c:manualLayout>
      </c:layout>
      <c:overlay val="0"/>
      <c:spPr>
        <a:solidFill>
          <a:schemeClr val="bg1">
            <a:lumMod val="95000"/>
          </a:schemeClr>
        </a:solidFill>
      </c:spPr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524380341880341"/>
          <c:y val="0.20021750000000002"/>
          <c:w val="0.46790769230769236"/>
          <c:h val="0.693766944444444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'product wise unit sold'!$B$3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'product wise unit sold'!$A$4:$A$9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unit sold'!$B$4:$B$9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C82-BE38-3E4FC2F8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86688"/>
        <c:axId val="140388224"/>
      </c:barChart>
      <c:catAx>
        <c:axId val="14038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 sz="1200"/>
            </a:pPr>
            <a:endParaRPr lang="en-US"/>
          </a:p>
        </c:txPr>
        <c:crossAx val="140388224"/>
        <c:crosses val="autoZero"/>
        <c:auto val="1"/>
        <c:lblAlgn val="ctr"/>
        <c:lblOffset val="100"/>
        <c:noMultiLvlLbl val="0"/>
      </c:catAx>
      <c:valAx>
        <c:axId val="140388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386688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Financial Sample.xlsx]Sales in each month!PivotTable7</c:name>
    <c:fmtId val="2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Sales</a:t>
            </a:r>
            <a:r>
              <a:rPr lang="en-US" baseline="0"/>
              <a:t> in each month</a:t>
            </a:r>
            <a:endParaRPr lang="en-US"/>
          </a:p>
        </c:rich>
      </c:tx>
      <c:layout>
        <c:manualLayout>
          <c:xMode val="edge"/>
          <c:yMode val="edge"/>
          <c:x val="0.27400079365079377"/>
          <c:y val="5.3751944444444449E-2"/>
        </c:manualLayout>
      </c:layout>
      <c:overlay val="0"/>
      <c:spPr>
        <a:solidFill>
          <a:schemeClr val="bg1">
            <a:lumMod val="95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each month'!$B$3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in each month'!$A$4:$A$15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in each month'!$B$4:$B$15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4-4B75-817F-E9FE93A1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9840"/>
        <c:axId val="140421376"/>
      </c:lineChart>
      <c:catAx>
        <c:axId val="1404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421376"/>
        <c:crosses val="autoZero"/>
        <c:auto val="1"/>
        <c:lblAlgn val="ctr"/>
        <c:lblOffset val="100"/>
        <c:noMultiLvlLbl val="0"/>
      </c:catAx>
      <c:valAx>
        <c:axId val="140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419840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Sample.xlsx]Quarterly sales and profit!PivotTable10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67731090858718"/>
          <c:y val="0.20280331625213519"/>
          <c:w val="0.57600345325454372"/>
          <c:h val="0.685510993368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'Quarterly sales and 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'Quarterly sales and profit'!$A$4:$A$7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sales and profit'!$B$4:$B$7</c:f>
              <c:numCache>
                <c:formatCode>General</c:formatCode>
                <c:ptCount val="4"/>
                <c:pt idx="0">
                  <c:v>2632442.94</c:v>
                </c:pt>
                <c:pt idx="1">
                  <c:v>3232378.4500000011</c:v>
                </c:pt>
                <c:pt idx="2">
                  <c:v>3501667.37</c:v>
                </c:pt>
                <c:pt idx="3">
                  <c:v>7527213.4999999935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A1C-BF4B-8A31AB4BE3B2}"/>
            </c:ext>
          </c:extLst>
        </c:ser>
        <c:ser>
          <c:idx val="1"/>
          <c:order val="1"/>
          <c:tx>
            <c:strRef>
              <c:f>'Quarterly sales and 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'Quarterly sales and profit'!$A$4:$A$7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sales and profit'!$C$4:$C$7</c:f>
              <c:numCache>
                <c:formatCode>General</c:formatCode>
                <c:ptCount val="4"/>
                <c:pt idx="0">
                  <c:v>19492152.939999998</c:v>
                </c:pt>
                <c:pt idx="1">
                  <c:v>22693879.95000001</c:v>
                </c:pt>
                <c:pt idx="2">
                  <c:v>24850239.869999997</c:v>
                </c:pt>
                <c:pt idx="3">
                  <c:v>51690077.499999993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A1C-BF4B-8A31AB4B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51200"/>
        <c:axId val="140481664"/>
      </c:barChart>
      <c:catAx>
        <c:axId val="1404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481664"/>
        <c:crosses val="autoZero"/>
        <c:auto val="1"/>
        <c:lblAlgn val="ctr"/>
        <c:lblOffset val="100"/>
        <c:noMultiLvlLbl val="0"/>
      </c:catAx>
      <c:valAx>
        <c:axId val="1404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451200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layout>
        <c:manualLayout>
          <c:xMode val="edge"/>
          <c:yMode val="edge"/>
          <c:x val="0.77367965855788634"/>
          <c:y val="0.43080348289797121"/>
          <c:w val="0.17093355742275973"/>
          <c:h val="0.17884194444444448"/>
        </c:manualLayout>
      </c:layout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Sample.xlsx]Product sold quarterly!PivotTable11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99225096862893"/>
          <c:y val="0.1783316470915996"/>
          <c:w val="0.73026775499216434"/>
          <c:h val="0.71801404712679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sold quarterly'!$B$3:$B$4</c:f>
              <c:strCache>
                <c:ptCount val="1"/>
                <c:pt idx="0">
                  <c:v>Qtr1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quarterly'!$B$5:$B$10</c:f>
              <c:numCache>
                <c:formatCode>General</c:formatCode>
                <c:ptCount val="6"/>
                <c:pt idx="0">
                  <c:v>5772941.4500000002</c:v>
                </c:pt>
                <c:pt idx="1">
                  <c:v>2274321.3199999998</c:v>
                </c:pt>
                <c:pt idx="2">
                  <c:v>1847432.1200000003</c:v>
                </c:pt>
                <c:pt idx="3">
                  <c:v>5067765.2850000001</c:v>
                </c:pt>
                <c:pt idx="4">
                  <c:v>1127822.8850000002</c:v>
                </c:pt>
                <c:pt idx="5">
                  <c:v>3401869.8800000004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A-41E2-9769-BD800B70F722}"/>
            </c:ext>
          </c:extLst>
        </c:ser>
        <c:ser>
          <c:idx val="1"/>
          <c:order val="1"/>
          <c:tx>
            <c:strRef>
              <c:f>'Product sold quarterly'!$C$3:$C$4</c:f>
              <c:strCache>
                <c:ptCount val="1"/>
                <c:pt idx="0">
                  <c:v>Qtr2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quarterly'!$C$5:$C$10</c:f>
              <c:numCache>
                <c:formatCode>General</c:formatCode>
                <c:ptCount val="6"/>
                <c:pt idx="0">
                  <c:v>2520608.4300000002</c:v>
                </c:pt>
                <c:pt idx="1">
                  <c:v>2511490.5249999999</c:v>
                </c:pt>
                <c:pt idx="2">
                  <c:v>4902991.9800000004</c:v>
                </c:pt>
                <c:pt idx="3">
                  <c:v>8641430.4350000005</c:v>
                </c:pt>
                <c:pt idx="4">
                  <c:v>2225123.9600000004</c:v>
                </c:pt>
                <c:pt idx="5">
                  <c:v>1892234.62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A-41E2-9769-BD800B70F722}"/>
            </c:ext>
          </c:extLst>
        </c:ser>
        <c:ser>
          <c:idx val="2"/>
          <c:order val="2"/>
          <c:tx>
            <c:strRef>
              <c:f>'Product sold quarterly'!$D$3:$D$4</c:f>
              <c:strCache>
                <c:ptCount val="1"/>
                <c:pt idx="0">
                  <c:v>Qtr3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quarterly'!$D$5:$D$10</c:f>
              <c:numCache>
                <c:formatCode>General</c:formatCode>
                <c:ptCount val="6"/>
                <c:pt idx="0">
                  <c:v>3669706.6700000004</c:v>
                </c:pt>
                <c:pt idx="1">
                  <c:v>2150322.0099999998</c:v>
                </c:pt>
                <c:pt idx="2">
                  <c:v>4192846.17</c:v>
                </c:pt>
                <c:pt idx="3">
                  <c:v>4099975.5900000008</c:v>
                </c:pt>
                <c:pt idx="4">
                  <c:v>4690529.3499999996</c:v>
                </c:pt>
                <c:pt idx="5">
                  <c:v>6046860.0800000001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A-41E2-9769-BD800B70F722}"/>
            </c:ext>
          </c:extLst>
        </c:ser>
        <c:ser>
          <c:idx val="3"/>
          <c:order val="3"/>
          <c:tx>
            <c:strRef>
              <c:f>'Product sold quarterly'!$E$3:$E$4</c:f>
              <c:strCache>
                <c:ptCount val="1"/>
                <c:pt idx="0">
                  <c:v>Qtr4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quarterly'!$E$5:$E$10</c:f>
              <c:numCache>
                <c:formatCode>General</c:formatCode>
                <c:ptCount val="6"/>
                <c:pt idx="0">
                  <c:v>5783859.5099999998</c:v>
                </c:pt>
                <c:pt idx="1">
                  <c:v>6879174.0299999984</c:v>
                </c:pt>
                <c:pt idx="2">
                  <c:v>4447531.6099999994</c:v>
                </c:pt>
                <c:pt idx="3">
                  <c:v>15201972.640000001</c:v>
                </c:pt>
                <c:pt idx="4">
                  <c:v>10206583.27</c:v>
                </c:pt>
                <c:pt idx="5">
                  <c:v>9170956.4399999995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A-41E2-9769-BD800B70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25952"/>
        <c:axId val="140527488"/>
      </c:barChart>
      <c:catAx>
        <c:axId val="1405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527488"/>
        <c:crosses val="autoZero"/>
        <c:auto val="1"/>
        <c:lblAlgn val="ctr"/>
        <c:lblOffset val="100"/>
        <c:noMultiLvlLbl val="0"/>
      </c:catAx>
      <c:valAx>
        <c:axId val="1405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525952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[4. Financial Sample.xlsx]Segment wise sales &amp;profit!PivotTable12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13111536733587"/>
          <c:y val="0.18438713588319894"/>
          <c:w val="0.58851500319216843"/>
          <c:h val="0.6728017682000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wise sales &amp;profit'!$B$3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'Segment wise sales &amp;profit'!$A$4:$A$8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sales &amp;profit'!$B$4:$B$8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2-42F0-AB07-9F033E84E4ED}"/>
            </c:ext>
          </c:extLst>
        </c:ser>
        <c:ser>
          <c:idx val="1"/>
          <c:order val="1"/>
          <c:tx>
            <c:strRef>
              <c:f>'Segment wise sales &amp;profit'!$C$3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'Segment wise sales &amp;profit'!$A$4:$A$8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sales &amp;profit'!$C$4:$C$8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2-42F0-AB07-9F033E84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86368"/>
        <c:axId val="140600448"/>
      </c:barChart>
      <c:catAx>
        <c:axId val="14058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600448"/>
        <c:crosses val="autoZero"/>
        <c:auto val="1"/>
        <c:lblAlgn val="ctr"/>
        <c:lblOffset val="100"/>
        <c:noMultiLvlLbl val="0"/>
      </c:catAx>
      <c:valAx>
        <c:axId val="14060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586368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Sample.xlsx]COGS- Profit realation!PivotTable13</c:name>
    <c:fmtId val="2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COGS-</a:t>
            </a:r>
            <a:r>
              <a:rPr lang="en-US" baseline="0"/>
              <a:t> Profit realation</a:t>
            </a:r>
            <a:endParaRPr lang="en-US"/>
          </a:p>
        </c:rich>
      </c:tx>
      <c:layout>
        <c:manualLayout>
          <c:xMode val="edge"/>
          <c:yMode val="edge"/>
          <c:x val="0.25663066452976568"/>
          <c:y val="0.10571459389494119"/>
        </c:manualLayout>
      </c:layout>
      <c:overlay val="0"/>
      <c:spPr>
        <a:solidFill>
          <a:schemeClr val="bg1">
            <a:lumMod val="95000"/>
          </a:schemeClr>
        </a:solidFill>
      </c:spPr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IN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'COGS- Profit realation'!$B$3</c:f>
              <c:strCache>
                <c:ptCount val="1"/>
                <c:pt idx="0">
                  <c:v>Sum of COGS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'COGS- Profit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'COGS- Profit realation'!$B$4:$B$9</c:f>
              <c:numCache>
                <c:formatCode>General</c:formatCode>
                <c:ptCount val="6"/>
                <c:pt idx="0">
                  <c:v>14933012</c:v>
                </c:pt>
                <c:pt idx="1">
                  <c:v>11988503</c:v>
                </c:pt>
                <c:pt idx="2">
                  <c:v>13276047</c:v>
                </c:pt>
                <c:pt idx="3">
                  <c:v>28213706</c:v>
                </c:pt>
                <c:pt idx="4">
                  <c:v>15944067</c:v>
                </c:pt>
                <c:pt idx="5">
                  <c:v>17477313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6-433C-8BA7-302067CF3A7C}"/>
            </c:ext>
          </c:extLst>
        </c:ser>
        <c:ser>
          <c:idx val="1"/>
          <c:order val="1"/>
          <c:tx>
            <c:strRef>
              <c:f>'COGS- Profit realation'!$C$3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'COGS- Profit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'COGS- Profit realation'!$C$4:$C$9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6-433C-8BA7-302067CF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Sample.xlsx]Profit discount realation!PivotTable14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73840769903767"/>
          <c:y val="0.24019466316710414"/>
          <c:w val="0.52755249343832022"/>
          <c:h val="0.53944991251093621"/>
        </c:manualLayout>
      </c:layout>
      <c:lineChart>
        <c:grouping val="standard"/>
        <c:varyColors val="0"/>
        <c:ser>
          <c:idx val="0"/>
          <c:order val="0"/>
          <c:tx>
            <c:strRef>
              <c:f>'Profit discount realation'!$B$3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'Profit discount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discount realation'!$B$4:$B$9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9-417B-A9DD-CB7B37DF8058}"/>
            </c:ext>
          </c:extLst>
        </c:ser>
        <c:ser>
          <c:idx val="1"/>
          <c:order val="1"/>
          <c:tx>
            <c:strRef>
              <c:f>'Profit discount realation'!$C$3</c:f>
              <c:strCache>
                <c:ptCount val="1"/>
                <c:pt idx="0">
                  <c:v>Sum of Discounts</c:v>
                </c:pt>
              </c:strCache>
            </c:strRef>
          </c:tx>
          <c:cat>
            <c:strRef>
              <c:f>'Profit discount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discount realation'!$C$4:$C$9</c:f>
              <c:numCache>
                <c:formatCode>General</c:formatCode>
                <c:ptCount val="6"/>
                <c:pt idx="0">
                  <c:v>1290163.4400000002</c:v>
                </c:pt>
                <c:pt idx="1">
                  <c:v>1122212.615</c:v>
                </c:pt>
                <c:pt idx="2">
                  <c:v>1159032.6200000001</c:v>
                </c:pt>
                <c:pt idx="3">
                  <c:v>2600518.0500000003</c:v>
                </c:pt>
                <c:pt idx="4">
                  <c:v>1576709.0350000004</c:v>
                </c:pt>
                <c:pt idx="5">
                  <c:v>1456612.4799999995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9-417B-A9DD-CB7B37DF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6752"/>
        <c:axId val="140748288"/>
      </c:lineChart>
      <c:catAx>
        <c:axId val="1407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748288"/>
        <c:crosses val="autoZero"/>
        <c:auto val="1"/>
        <c:lblAlgn val="ctr"/>
        <c:lblOffset val="100"/>
        <c:noMultiLvlLbl val="0"/>
      </c:catAx>
      <c:valAx>
        <c:axId val="14074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746752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[4. Financial Sample.xlsx]Product wise sales &amp; profit!PivotTable3</c:name>
    <c:fmtId val="0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Product wise sales</a:t>
            </a:r>
            <a:r>
              <a:rPr lang="en-US" baseline="0"/>
              <a:t> and Profit</a:t>
            </a:r>
            <a:endParaRPr lang="en-US"/>
          </a:p>
        </c:rich>
      </c:tx>
      <c:layout>
        <c:manualLayout>
          <c:xMode val="edge"/>
          <c:yMode val="edge"/>
          <c:x val="0.20659180219295023"/>
          <c:y val="8.7344453844095934E-2"/>
        </c:manualLayout>
      </c:layout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 wise sales &amp; profit'!$B$3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'Product wise sales &amp; profit'!$A$4:$A$9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sales &amp; profit'!$B$4:$B$9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F-40B4-811C-63B3506BAB91}"/>
            </c:ext>
          </c:extLst>
        </c:ser>
        <c:ser>
          <c:idx val="1"/>
          <c:order val="1"/>
          <c:tx>
            <c:strRef>
              <c:f>'Product wise sales &amp; profit'!$C$3</c:f>
              <c:strCache>
                <c:ptCount val="1"/>
                <c:pt idx="0">
                  <c:v>Sum of  Sales</c:v>
                </c:pt>
              </c:strCache>
            </c:strRef>
          </c:tx>
          <c:cat>
            <c:strRef>
              <c:f>'Product wise sales &amp; profit'!$A$4:$A$9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sales &amp; profit'!$C$4:$C$9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F-40B4-811C-63B3506B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[4. Financial Sample.xlsx]product wise unit sold!PivotTable4</c:name>
    <c:fmtId val="0"/>
  </c:pivotSource>
  <c:chart>
    <c:title>
      <c:tx>
        <c:rich>
          <a:bodyPr/>
          <a:lstStyle/>
          <a:p>
            <a:pPr>
              <a:defRPr lang="en-IN" sz="1800" b="1" u="none">
                <a:latin typeface="+mn-lt"/>
              </a:defRPr>
            </a:pPr>
            <a:r>
              <a:rPr lang="en-US" sz="1800" b="1" u="none">
                <a:latin typeface="+mn-lt"/>
              </a:rPr>
              <a:t>Product</a:t>
            </a:r>
            <a:r>
              <a:rPr lang="en-US" sz="1800" b="1" u="none" baseline="0">
                <a:latin typeface="+mn-lt"/>
              </a:rPr>
              <a:t> wise unit sold</a:t>
            </a:r>
            <a:endParaRPr lang="en-US" sz="1800" b="1" u="none">
              <a:latin typeface="+mn-lt"/>
            </a:endParaRPr>
          </a:p>
        </c:rich>
      </c:tx>
      <c:layout>
        <c:manualLayout>
          <c:xMode val="edge"/>
          <c:yMode val="edge"/>
          <c:x val="0.31491833030852995"/>
          <c:y val="7.743832020997376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 wise unit sold'!$B$3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'product wise unit sold'!$A$4:$A$9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wise unit sold'!$B$4:$B$9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A-4DA2-A781-8641AC22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57728"/>
        <c:axId val="139259264"/>
      </c:barChart>
      <c:catAx>
        <c:axId val="13925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 sz="1200">
                <a:solidFill>
                  <a:schemeClr val="bg1">
                    <a:lumMod val="95000"/>
                  </a:schemeClr>
                </a:solidFill>
              </a:defRPr>
            </a:pPr>
            <a:endParaRPr lang="en-US"/>
          </a:p>
        </c:txPr>
        <c:crossAx val="139259264"/>
        <c:crosses val="autoZero"/>
        <c:auto val="1"/>
        <c:lblAlgn val="ctr"/>
        <c:lblOffset val="100"/>
        <c:noMultiLvlLbl val="0"/>
      </c:catAx>
      <c:valAx>
        <c:axId val="139259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chemeClr val="bg1">
                    <a:lumMod val="95000"/>
                  </a:schemeClr>
                </a:solidFill>
              </a:defRPr>
            </a:pPr>
            <a:endParaRPr lang="en-US"/>
          </a:p>
        </c:txPr>
        <c:crossAx val="139257728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Financial Sample.xlsx]Sales in each month!PivotTable7</c:name>
    <c:fmtId val="0"/>
  </c:pivotSource>
  <c:chart>
    <c:title>
      <c:tx>
        <c:rich>
          <a:bodyPr/>
          <a:lstStyle/>
          <a:p>
            <a:pPr>
              <a:defRPr lang="en-IN"/>
            </a:pPr>
            <a:r>
              <a:rPr lang="en-US"/>
              <a:t>Sales</a:t>
            </a:r>
            <a:r>
              <a:rPr lang="en-US" baseline="0"/>
              <a:t> in each month</a:t>
            </a:r>
            <a:endParaRPr lang="en-US"/>
          </a:p>
        </c:rich>
      </c:tx>
      <c:layout>
        <c:manualLayout>
          <c:xMode val="edge"/>
          <c:yMode val="edge"/>
          <c:x val="0.27921230073083969"/>
          <c:y val="6.0807427973237474E-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each month'!$B$3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in each month'!$A$4:$A$15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in each month'!$B$4:$B$15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5D8-AA3F-3A7918CD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11456"/>
        <c:axId val="139412992"/>
      </c:lineChart>
      <c:catAx>
        <c:axId val="1394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chemeClr val="bg1">
                    <a:lumMod val="95000"/>
                  </a:schemeClr>
                </a:solidFill>
              </a:defRPr>
            </a:pPr>
            <a:endParaRPr lang="en-US"/>
          </a:p>
        </c:txPr>
        <c:crossAx val="139412992"/>
        <c:crosses val="autoZero"/>
        <c:auto val="1"/>
        <c:lblAlgn val="ctr"/>
        <c:lblOffset val="100"/>
        <c:noMultiLvlLbl val="0"/>
      </c:catAx>
      <c:valAx>
        <c:axId val="1394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>
                <a:solidFill>
                  <a:schemeClr val="bg1">
                    <a:lumMod val="95000"/>
                  </a:schemeClr>
                </a:solidFill>
              </a:defRPr>
            </a:pPr>
            <a:endParaRPr lang="en-US"/>
          </a:p>
        </c:txPr>
        <c:crossAx val="139411456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>
              <a:solidFill>
                <a:schemeClr val="bg1">
                  <a:lumMod val="9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Sample.xlsx]Quarterly sales and profit!PivotTable10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47278329339269"/>
          <c:y val="0.19888700828284314"/>
          <c:w val="0.57600345325454372"/>
          <c:h val="0.685510993368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'Quarterly sales and 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'Quarterly sales and profit'!$A$4:$A$7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sales and profit'!$B$4:$B$7</c:f>
              <c:numCache>
                <c:formatCode>General</c:formatCode>
                <c:ptCount val="4"/>
                <c:pt idx="0">
                  <c:v>2632442.94</c:v>
                </c:pt>
                <c:pt idx="1">
                  <c:v>3232378.4500000011</c:v>
                </c:pt>
                <c:pt idx="2">
                  <c:v>3501667.37</c:v>
                </c:pt>
                <c:pt idx="3">
                  <c:v>7527213.4999999935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E84-B5C8-556D40A11EEB}"/>
            </c:ext>
          </c:extLst>
        </c:ser>
        <c:ser>
          <c:idx val="1"/>
          <c:order val="1"/>
          <c:tx>
            <c:strRef>
              <c:f>'Quarterly sales and 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'Quarterly sales and profit'!$A$4:$A$7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'Quarterly sales and profit'!$C$4:$C$7</c:f>
              <c:numCache>
                <c:formatCode>General</c:formatCode>
                <c:ptCount val="4"/>
                <c:pt idx="0">
                  <c:v>19492152.939999998</c:v>
                </c:pt>
                <c:pt idx="1">
                  <c:v>22693879.95000001</c:v>
                </c:pt>
                <c:pt idx="2">
                  <c:v>24850239.869999997</c:v>
                </c:pt>
                <c:pt idx="3">
                  <c:v>51690077.499999993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D-4E84-B5C8-556D40A1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04640"/>
        <c:axId val="139592448"/>
      </c:barChart>
      <c:catAx>
        <c:axId val="1395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592448"/>
        <c:crosses val="autoZero"/>
        <c:auto val="1"/>
        <c:lblAlgn val="ctr"/>
        <c:lblOffset val="100"/>
        <c:noMultiLvlLbl val="0"/>
      </c:catAx>
      <c:valAx>
        <c:axId val="13959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504640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Sample.xlsx]Product sold quarterly!PivotTable11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99225096862893"/>
          <c:y val="0.1783316470915996"/>
          <c:w val="0.73026775499216434"/>
          <c:h val="0.71801404712679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sold quarterly'!$B$3:$B$4</c:f>
              <c:strCache>
                <c:ptCount val="1"/>
                <c:pt idx="0">
                  <c:v>Qtr1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quarterly'!$B$5:$B$10</c:f>
              <c:numCache>
                <c:formatCode>General</c:formatCode>
                <c:ptCount val="6"/>
                <c:pt idx="0">
                  <c:v>5772941.4500000002</c:v>
                </c:pt>
                <c:pt idx="1">
                  <c:v>2274321.3199999998</c:v>
                </c:pt>
                <c:pt idx="2">
                  <c:v>1847432.1200000003</c:v>
                </c:pt>
                <c:pt idx="3">
                  <c:v>5067765.2850000001</c:v>
                </c:pt>
                <c:pt idx="4">
                  <c:v>1127822.8850000002</c:v>
                </c:pt>
                <c:pt idx="5">
                  <c:v>3401869.8800000004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E-4D53-929B-102F7F0FFF34}"/>
            </c:ext>
          </c:extLst>
        </c:ser>
        <c:ser>
          <c:idx val="1"/>
          <c:order val="1"/>
          <c:tx>
            <c:strRef>
              <c:f>'Product sold quarterly'!$C$3:$C$4</c:f>
              <c:strCache>
                <c:ptCount val="1"/>
                <c:pt idx="0">
                  <c:v>Qtr2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quarterly'!$C$5:$C$10</c:f>
              <c:numCache>
                <c:formatCode>General</c:formatCode>
                <c:ptCount val="6"/>
                <c:pt idx="0">
                  <c:v>2520608.4300000002</c:v>
                </c:pt>
                <c:pt idx="1">
                  <c:v>2511490.5249999999</c:v>
                </c:pt>
                <c:pt idx="2">
                  <c:v>4902991.9800000004</c:v>
                </c:pt>
                <c:pt idx="3">
                  <c:v>8641430.4350000005</c:v>
                </c:pt>
                <c:pt idx="4">
                  <c:v>2225123.9600000004</c:v>
                </c:pt>
                <c:pt idx="5">
                  <c:v>1892234.62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E-4D53-929B-102F7F0FFF34}"/>
            </c:ext>
          </c:extLst>
        </c:ser>
        <c:ser>
          <c:idx val="2"/>
          <c:order val="2"/>
          <c:tx>
            <c:strRef>
              <c:f>'Product sold quarterly'!$D$3:$D$4</c:f>
              <c:strCache>
                <c:ptCount val="1"/>
                <c:pt idx="0">
                  <c:v>Qtr3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quarterly'!$D$5:$D$10</c:f>
              <c:numCache>
                <c:formatCode>General</c:formatCode>
                <c:ptCount val="6"/>
                <c:pt idx="0">
                  <c:v>3669706.6700000004</c:v>
                </c:pt>
                <c:pt idx="1">
                  <c:v>2150322.0099999998</c:v>
                </c:pt>
                <c:pt idx="2">
                  <c:v>4192846.17</c:v>
                </c:pt>
                <c:pt idx="3">
                  <c:v>4099975.5900000008</c:v>
                </c:pt>
                <c:pt idx="4">
                  <c:v>4690529.3499999996</c:v>
                </c:pt>
                <c:pt idx="5">
                  <c:v>6046860.0800000001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E-4D53-929B-102F7F0FFF34}"/>
            </c:ext>
          </c:extLst>
        </c:ser>
        <c:ser>
          <c:idx val="3"/>
          <c:order val="3"/>
          <c:tx>
            <c:strRef>
              <c:f>'Product sold quarterly'!$E$3:$E$4</c:f>
              <c:strCache>
                <c:ptCount val="1"/>
                <c:pt idx="0">
                  <c:v>Qtr4</c:v>
                </c:pt>
              </c:strCache>
            </c:strRef>
          </c:tx>
          <c:invertIfNegative val="0"/>
          <c:cat>
            <c:strRef>
              <c:f>'Product sold quarterly'!$A$5:$A$10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sold quarterly'!$E$5:$E$10</c:f>
              <c:numCache>
                <c:formatCode>General</c:formatCode>
                <c:ptCount val="6"/>
                <c:pt idx="0">
                  <c:v>5783859.5099999998</c:v>
                </c:pt>
                <c:pt idx="1">
                  <c:v>6879174.0299999984</c:v>
                </c:pt>
                <c:pt idx="2">
                  <c:v>4447531.6099999994</c:v>
                </c:pt>
                <c:pt idx="3">
                  <c:v>15201972.640000001</c:v>
                </c:pt>
                <c:pt idx="4">
                  <c:v>10206583.27</c:v>
                </c:pt>
                <c:pt idx="5">
                  <c:v>9170956.4399999995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E-4D53-929B-102F7F0F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77056"/>
        <c:axId val="139682944"/>
      </c:barChart>
      <c:catAx>
        <c:axId val="1396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682944"/>
        <c:crosses val="autoZero"/>
        <c:auto val="1"/>
        <c:lblAlgn val="ctr"/>
        <c:lblOffset val="100"/>
        <c:noMultiLvlLbl val="0"/>
      </c:catAx>
      <c:valAx>
        <c:axId val="139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677056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[4. Financial Sample.xlsx]Segment wise sales &amp;profit!PivotTable12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13111536733587"/>
          <c:y val="0.18438713588319894"/>
          <c:w val="0.58851500319216843"/>
          <c:h val="0.67280176820002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wise sales &amp;profit'!$B$3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'Segment wise sales &amp;profit'!$A$4:$A$8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sales &amp;profit'!$B$4:$B$8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0-4E38-8311-6031D8860E8F}"/>
            </c:ext>
          </c:extLst>
        </c:ser>
        <c:ser>
          <c:idx val="1"/>
          <c:order val="1"/>
          <c:tx>
            <c:strRef>
              <c:f>'Segment wise sales &amp;profit'!$C$3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'Segment wise sales &amp;profit'!$A$4:$A$8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wise sales &amp;profit'!$C$4:$C$8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0-4E38-8311-6031D886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74208"/>
        <c:axId val="139853824"/>
      </c:barChart>
      <c:catAx>
        <c:axId val="1397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853824"/>
        <c:crosses val="autoZero"/>
        <c:auto val="1"/>
        <c:lblAlgn val="ctr"/>
        <c:lblOffset val="100"/>
        <c:noMultiLvlLbl val="0"/>
      </c:catAx>
      <c:valAx>
        <c:axId val="13985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9774208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Sample.xlsx]COGS- Profit realation!PivotTable13</c:name>
    <c:fmtId val="0"/>
  </c:pivotSource>
  <c:chart>
    <c:title>
      <c:tx>
        <c:rich>
          <a:bodyPr/>
          <a:lstStyle/>
          <a:p>
            <a:pPr>
              <a:defRPr lang="en-IN"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COGS- Profit realation</a:t>
            </a:r>
          </a:p>
        </c:rich>
      </c:tx>
      <c:layout>
        <c:manualLayout>
          <c:xMode val="edge"/>
          <c:yMode val="edge"/>
          <c:x val="0.25663066452976568"/>
          <c:y val="0.10571459389494119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IN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'COGS- Profit realation'!$B$3</c:f>
              <c:strCache>
                <c:ptCount val="1"/>
                <c:pt idx="0">
                  <c:v>Sum of COGS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IN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'COGS- Profit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'COGS- Profit realation'!$B$4:$B$9</c:f>
              <c:numCache>
                <c:formatCode>General</c:formatCode>
                <c:ptCount val="6"/>
                <c:pt idx="0">
                  <c:v>14933012</c:v>
                </c:pt>
                <c:pt idx="1">
                  <c:v>11988503</c:v>
                </c:pt>
                <c:pt idx="2">
                  <c:v>13276047</c:v>
                </c:pt>
                <c:pt idx="3">
                  <c:v>28213706</c:v>
                </c:pt>
                <c:pt idx="4">
                  <c:v>15944067</c:v>
                </c:pt>
                <c:pt idx="5">
                  <c:v>17477313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6-4622-8493-2D19DDC61675}"/>
            </c:ext>
          </c:extLst>
        </c:ser>
        <c:ser>
          <c:idx val="1"/>
          <c:order val="1"/>
          <c:tx>
            <c:strRef>
              <c:f>'COGS- Profit realation'!$C$3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'COGS- Profit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'COGS- Profit realation'!$C$4:$C$9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6-4622-8493-2D19DDC6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50000"/>
      </a:schemeClr>
    </a:solidFill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[4. Financial Sample.xlsx]Profit discount realation!PivotTable14</c:name>
    <c:fmtId val="0"/>
  </c:pivotSource>
  <c:chart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73840769903767"/>
          <c:y val="0.24019466316710414"/>
          <c:w val="0.52755249343832022"/>
          <c:h val="0.53944991251093621"/>
        </c:manualLayout>
      </c:layout>
      <c:lineChart>
        <c:grouping val="standard"/>
        <c:varyColors val="0"/>
        <c:ser>
          <c:idx val="0"/>
          <c:order val="0"/>
          <c:tx>
            <c:strRef>
              <c:f>'Profit discount realation'!$B$3</c:f>
              <c:strCache>
                <c:ptCount val="1"/>
                <c:pt idx="0">
                  <c:v>Sum of Profit</c:v>
                </c:pt>
              </c:strCache>
            </c:strRef>
          </c:tx>
          <c:cat>
            <c:strRef>
              <c:f>'Profit discount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discount realation'!$B$4:$B$9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B0B-A7E2-1A9CA97D6A9B}"/>
            </c:ext>
          </c:extLst>
        </c:ser>
        <c:ser>
          <c:idx val="1"/>
          <c:order val="1"/>
          <c:tx>
            <c:strRef>
              <c:f>'Profit discount realation'!$C$3</c:f>
              <c:strCache>
                <c:ptCount val="1"/>
                <c:pt idx="0">
                  <c:v>Sum of Discounts</c:v>
                </c:pt>
              </c:strCache>
            </c:strRef>
          </c:tx>
          <c:cat>
            <c:strRef>
              <c:f>'Profit discount realation'!$A$4:$A$9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discount realation'!$C$4:$C$9</c:f>
              <c:numCache>
                <c:formatCode>General</c:formatCode>
                <c:ptCount val="6"/>
                <c:pt idx="0">
                  <c:v>1290163.4400000002</c:v>
                </c:pt>
                <c:pt idx="1">
                  <c:v>1122212.615</c:v>
                </c:pt>
                <c:pt idx="2">
                  <c:v>1159032.6200000001</c:v>
                </c:pt>
                <c:pt idx="3">
                  <c:v>2600518.0500000003</c:v>
                </c:pt>
                <c:pt idx="4">
                  <c:v>1576709.0350000004</c:v>
                </c:pt>
                <c:pt idx="5">
                  <c:v>1456612.4799999995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B0B-A7E2-1A9CA97D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4448"/>
        <c:axId val="140026240"/>
      </c:lineChart>
      <c:catAx>
        <c:axId val="140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026240"/>
        <c:crosses val="autoZero"/>
        <c:auto val="1"/>
        <c:lblAlgn val="ctr"/>
        <c:lblOffset val="100"/>
        <c:noMultiLvlLbl val="0"/>
      </c:catAx>
      <c:valAx>
        <c:axId val="14002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0024448"/>
        <c:crosses val="autoZero"/>
        <c:crossBetween val="between"/>
      </c:valAx>
      <c:spPr>
        <a:solidFill>
          <a:schemeClr val="accent1">
            <a:lumMod val="50000"/>
          </a:schemeClr>
        </a:solidFill>
      </c:spPr>
    </c:plotArea>
    <c:legend>
      <c:legendPos val="r"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image" Target="../media/image1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123825</xdr:rowOff>
    </xdr:from>
    <xdr:to>
      <xdr:col>11</xdr:col>
      <xdr:colOff>414337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0.275</cdr:x>
      <cdr:y>0.07639</cdr:y>
    </cdr:from>
    <cdr:to>
      <cdr:x>0.78125</cdr:x>
      <cdr:y>0.23611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7299" y="209550"/>
          <a:ext cx="2314576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800" b="1"/>
            <a:t>Profit discount realation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19051</xdr:colOff>
      <xdr:row>29</xdr:row>
      <xdr:rowOff>47625</xdr:rowOff>
    </xdr:from>
    <xdr:to>
      <xdr:col>25</xdr:col>
      <xdr:colOff>295276</xdr:colOff>
      <xdr:row>30</xdr:row>
      <xdr:rowOff>178835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7134226" y="5591175"/>
          <a:ext cx="2714625" cy="32171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800" b="1"/>
        </a:p>
      </xdr:txBody>
    </xdr:sp>
    <xdr:clientData/>
  </xdr:twoCellAnchor>
  <xdr:twoCellAnchor>
    <xdr:from>
      <xdr:col>1</xdr:col>
      <xdr:colOff>141514</xdr:colOff>
      <xdr:row>14</xdr:row>
      <xdr:rowOff>87086</xdr:rowOff>
    </xdr:from>
    <xdr:to>
      <xdr:col>35</xdr:col>
      <xdr:colOff>492021</xdr:colOff>
      <xdr:row>75</xdr:row>
      <xdr:rowOff>40372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pSpPr/>
      </xdr:nvGrpSpPr>
      <xdr:grpSpPr>
        <a:xfrm>
          <a:off x="749300" y="2699657"/>
          <a:ext cx="27973007" cy="11020429"/>
          <a:chOff x="141514" y="2808515"/>
          <a:chExt cx="17835686" cy="11573786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GrpSpPr/>
        </xdr:nvGrpSpPr>
        <xdr:grpSpPr>
          <a:xfrm>
            <a:off x="141514" y="2808515"/>
            <a:ext cx="17781729" cy="7581450"/>
            <a:chOff x="19050" y="1421823"/>
            <a:chExt cx="16662232" cy="758145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19050" y="1421823"/>
            <a:ext cx="5645270" cy="36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6328064" y="1454479"/>
            <a:ext cx="5012291" cy="36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11611841" y="1431348"/>
            <a:ext cx="5012291" cy="36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GraphicFramePr>
              <a:graphicFrameLocks/>
            </xdr:cNvGraphicFramePr>
          </xdr:nvGraphicFramePr>
          <xdr:xfrm>
            <a:off x="66675" y="5327073"/>
            <a:ext cx="5645270" cy="36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GraphicFramePr>
              <a:graphicFrameLocks/>
            </xdr:cNvGraphicFramePr>
          </xdr:nvGraphicFramePr>
          <xdr:xfrm>
            <a:off x="6320225" y="5378780"/>
            <a:ext cx="5012291" cy="36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GrpSpPr/>
          </xdr:nvGrpSpPr>
          <xdr:grpSpPr>
            <a:xfrm>
              <a:off x="11668991" y="5403273"/>
              <a:ext cx="5012291" cy="3600000"/>
              <a:chOff x="9544050" y="-3962400"/>
              <a:chExt cx="5040000" cy="3600000"/>
            </a:xfrm>
          </xdr:grpSpPr>
          <xdr:graphicFrame macro="">
            <xdr:nvGraphicFramePr>
              <xdr:cNvPr id="13" name="Chart 12">
                <a:extLst>
                  <a:ext uri="{FF2B5EF4-FFF2-40B4-BE49-F238E27FC236}">
                    <a16:creationId xmlns:a16="http://schemas.microsoft.com/office/drawing/2014/main" id="{00000000-0008-0000-0A00-00000D000000}"/>
                  </a:ext>
                </a:extLst>
              </xdr:cNvPr>
              <xdr:cNvGraphicFramePr/>
            </xdr:nvGraphicFramePr>
            <xdr:xfrm>
              <a:off x="9544050" y="-3962400"/>
              <a:ext cx="5040000" cy="36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A00-00000E000000}"/>
                  </a:ext>
                </a:extLst>
              </xdr:cNvPr>
              <xdr:cNvSpPr txBox="1"/>
            </xdr:nvSpPr>
            <xdr:spPr>
              <a:xfrm>
                <a:off x="11029950" y="-3781425"/>
                <a:ext cx="2327176" cy="374141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IN" sz="1800" b="1"/>
                  <a:t>Product sold quarterly</a:t>
                </a:r>
              </a:p>
            </xdr:txBody>
          </xdr:sp>
        </xdr:grp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GrpSpPr/>
        </xdr:nvGrpSpPr>
        <xdr:grpSpPr>
          <a:xfrm>
            <a:off x="189139" y="10662558"/>
            <a:ext cx="6048000" cy="3600000"/>
            <a:chOff x="3571874" y="-304800"/>
            <a:chExt cx="6343655" cy="3876675"/>
          </a:xfrm>
        </xdr:grpSpPr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GraphicFramePr/>
          </xdr:nvGraphicFramePr>
          <xdr:xfrm>
            <a:off x="3571874" y="-304800"/>
            <a:ext cx="6343655" cy="3876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 txBox="1"/>
          </xdr:nvSpPr>
          <xdr:spPr>
            <a:xfrm>
              <a:off x="4895850" y="-57150"/>
              <a:ext cx="3045449" cy="374141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800" b="1"/>
                <a:t>Segment wise sales and</a:t>
              </a:r>
              <a:r>
                <a:rPr lang="en-IN" sz="1800" b="1" baseline="0"/>
                <a:t> profit</a:t>
              </a:r>
              <a:endParaRPr lang="en-IN" sz="1800" b="1"/>
            </a:p>
          </xdr:txBody>
        </xdr:sp>
      </xdr:grp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GraphicFramePr>
            <a:graphicFrameLocks/>
          </xdr:cNvGraphicFramePr>
        </xdr:nvGraphicFramePr>
        <xdr:xfrm>
          <a:off x="6898821" y="10697936"/>
          <a:ext cx="5292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GraphicFramePr>
            <a:graphicFrameLocks/>
          </xdr:cNvGraphicFramePr>
        </xdr:nvGraphicFramePr>
        <xdr:xfrm>
          <a:off x="12649200" y="10782301"/>
          <a:ext cx="5328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 editAs="oneCell">
    <xdr:from>
      <xdr:col>14</xdr:col>
      <xdr:colOff>585108</xdr:colOff>
      <xdr:row>36</xdr:row>
      <xdr:rowOff>127907</xdr:rowOff>
    </xdr:from>
    <xdr:to>
      <xdr:col>17</xdr:col>
      <xdr:colOff>609292</xdr:colOff>
      <xdr:row>40</xdr:row>
      <xdr:rowOff>3198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62858" y="7094764"/>
          <a:ext cx="2786434" cy="637291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0.275</cdr:x>
      <cdr:y>0.07639</cdr:y>
    </cdr:from>
    <cdr:to>
      <cdr:x>0.79017</cdr:x>
      <cdr:y>0.19504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5200" y="275004"/>
          <a:ext cx="2744850" cy="4271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800" b="1"/>
            <a:t>Profit discount realation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</xdr:row>
      <xdr:rowOff>104775</xdr:rowOff>
    </xdr:from>
    <xdr:to>
      <xdr:col>12</xdr:col>
      <xdr:colOff>266699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114299</xdr:rowOff>
    </xdr:from>
    <xdr:to>
      <xdr:col>13</xdr:col>
      <xdr:colOff>47625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3</xdr:row>
      <xdr:rowOff>9525</xdr:rowOff>
    </xdr:from>
    <xdr:to>
      <xdr:col>12</xdr:col>
      <xdr:colOff>142875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</xdr:row>
      <xdr:rowOff>161925</xdr:rowOff>
    </xdr:from>
    <xdr:to>
      <xdr:col>12</xdr:col>
      <xdr:colOff>209549</xdr:colOff>
      <xdr:row>20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565524" y="898525"/>
          <a:ext cx="5038725" cy="2955925"/>
          <a:chOff x="3762374" y="923925"/>
          <a:chExt cx="5038725" cy="305752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GraphicFramePr/>
        </xdr:nvGraphicFramePr>
        <xdr:xfrm>
          <a:off x="3762374" y="923925"/>
          <a:ext cx="5038725" cy="3057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5105400" y="1076325"/>
            <a:ext cx="2714625" cy="3217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IN" sz="1800">
                <a:solidFill>
                  <a:schemeClr val="bg1">
                    <a:lumMod val="95000"/>
                  </a:schemeClr>
                </a:solidFill>
              </a:rPr>
              <a:t>Quarterly sales and profit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10</xdr:row>
      <xdr:rowOff>0</xdr:rowOff>
    </xdr:from>
    <xdr:to>
      <xdr:col>14</xdr:col>
      <xdr:colOff>390525</xdr:colOff>
      <xdr:row>27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064125" y="1841500"/>
          <a:ext cx="5378450" cy="3302000"/>
          <a:chOff x="4676775" y="1905000"/>
          <a:chExt cx="5200650" cy="34099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/>
        </xdr:nvGraphicFramePr>
        <xdr:xfrm>
          <a:off x="4676775" y="1905000"/>
          <a:ext cx="5200650" cy="3409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/>
        </xdr:nvSpPr>
        <xdr:spPr>
          <a:xfrm>
            <a:off x="6143625" y="2019300"/>
            <a:ext cx="232717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800" b="1"/>
              <a:t>Product sold quarterly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4</xdr:row>
      <xdr:rowOff>38100</xdr:rowOff>
    </xdr:from>
    <xdr:to>
      <xdr:col>12</xdr:col>
      <xdr:colOff>266699</xdr:colOff>
      <xdr:row>24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3355974" y="774700"/>
          <a:ext cx="5921375" cy="3749675"/>
          <a:chOff x="3581399" y="800100"/>
          <a:chExt cx="5286375" cy="38766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3581399" y="800100"/>
          <a:ext cx="5286375" cy="3876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4953000" y="1066800"/>
            <a:ext cx="304544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800" b="1"/>
              <a:t>Segment wise sales and</a:t>
            </a:r>
            <a:r>
              <a:rPr lang="en-IN" sz="1800" b="1" baseline="0"/>
              <a:t> profit</a:t>
            </a:r>
            <a:endParaRPr lang="en-IN" sz="18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5</xdr:row>
      <xdr:rowOff>180974</xdr:rowOff>
    </xdr:from>
    <xdr:to>
      <xdr:col>12</xdr:col>
      <xdr:colOff>514349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123825</xdr:rowOff>
    </xdr:from>
    <xdr:to>
      <xdr:col>12</xdr:col>
      <xdr:colOff>219075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082.441461574075" createdVersion="4" refreshedVersion="4" minRefreshableVersion="3" recordCount="701" xr:uid="{00000000-000A-0000-FFFF-FFFF00000000}">
  <cacheSource type="worksheet">
    <worksheetSource ref="A1:P1048576" sheet="Financials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 count="511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  <m/>
      </sharedItems>
    </cacheField>
    <cacheField name="Manufacturing Price" numFmtId="164">
      <sharedItems containsString="0" containsBlank="1" containsNumber="1" containsInteger="1" minValue="3" maxValue="260"/>
    </cacheField>
    <cacheField name="Sale Price" numFmtId="164">
      <sharedItems containsString="0" containsBlank="1" containsNumber="1" containsInteger="1" minValue="7" maxValue="350"/>
    </cacheField>
    <cacheField name="Gross Sales" numFmtId="164">
      <sharedItems containsString="0" containsBlank="1" containsNumber="1" minValue="1799" maxValue="1207500" count="551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  <m/>
      </sharedItems>
    </cacheField>
    <cacheField name="Discounts" numFmtId="164">
      <sharedItems containsString="0" containsBlank="1" containsNumber="1" minValue="0" maxValue="149677.5" count="516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  <m/>
      </sharedItems>
    </cacheField>
    <cacheField name=" Sales" numFmtId="164">
      <sharedItems containsString="0" containsBlank="1" containsNumber="1" minValue="1655.08" maxValue="1159200" count="56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  <m/>
      </sharedItems>
    </cacheField>
    <cacheField name="COGS" numFmtId="0">
      <sharedItems containsString="0" containsBlank="1" containsNumber="1" minValue="918" maxValue="950625" count="546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  <m/>
      </sharedItems>
    </cacheField>
    <cacheField name="Profit" numFmtId="0">
      <sharedItems containsString="0" containsBlank="1" containsNumber="1" minValue="-40617.5" maxValue="262200" count="558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  <m/>
      </sharedItems>
    </cacheField>
    <cacheField name="Date" numFmtId="14">
      <sharedItems containsNonDate="0" containsDate="1" containsString="0" containsBlank="1" minDate="2013-09-01T00:00:00" maxDate="2014-12-02T00:00:00" count="17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  <m/>
      </sharedItems>
      <fieldGroup base="12">
        <rangePr groupBy="quarters" startDate="2013-09-01T00:00:00" endDate="2014-12-02T00:00:00"/>
        <groupItems count="6">
          <s v="(blank)"/>
          <s v="Qtr1"/>
          <s v="Qtr2"/>
          <s v="Qtr3"/>
          <s v="Qtr4"/>
          <s v="&gt;02-12-2014"/>
        </groupItems>
      </fieldGroup>
    </cacheField>
    <cacheField name="Month Number" numFmtId="0">
      <sharedItems containsDate="1" containsString="0" containsBlank="1" containsMixedTypes="1" minDate="1899-12-31T04:01:03" maxDate="1899-12-31T00:41:04"/>
    </cacheField>
    <cacheField name="Month Name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49">
      <sharedItems containsBlank="1" count="3">
        <s v="2014"/>
        <s v="20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x v="0"/>
    <x v="0"/>
    <x v="0"/>
    <s v="None"/>
    <x v="0"/>
    <n v="3"/>
    <n v="20"/>
    <x v="0"/>
    <x v="0"/>
    <x v="0"/>
    <x v="0"/>
    <x v="0"/>
    <x v="0"/>
    <n v="1"/>
    <x v="0"/>
    <x v="0"/>
  </r>
  <r>
    <x v="0"/>
    <x v="1"/>
    <x v="0"/>
    <s v="None"/>
    <x v="1"/>
    <n v="3"/>
    <n v="20"/>
    <x v="1"/>
    <x v="0"/>
    <x v="1"/>
    <x v="1"/>
    <x v="1"/>
    <x v="0"/>
    <n v="1"/>
    <x v="0"/>
    <x v="0"/>
  </r>
  <r>
    <x v="1"/>
    <x v="2"/>
    <x v="0"/>
    <s v="None"/>
    <x v="2"/>
    <n v="3"/>
    <n v="15"/>
    <x v="2"/>
    <x v="0"/>
    <x v="2"/>
    <x v="2"/>
    <x v="2"/>
    <x v="1"/>
    <n v="6"/>
    <x v="1"/>
    <x v="0"/>
  </r>
  <r>
    <x v="1"/>
    <x v="1"/>
    <x v="0"/>
    <s v="None"/>
    <x v="3"/>
    <n v="3"/>
    <n v="15"/>
    <x v="3"/>
    <x v="0"/>
    <x v="3"/>
    <x v="3"/>
    <x v="3"/>
    <x v="1"/>
    <n v="6"/>
    <x v="1"/>
    <x v="0"/>
  </r>
  <r>
    <x v="1"/>
    <x v="3"/>
    <x v="0"/>
    <s v="None"/>
    <x v="4"/>
    <n v="3"/>
    <n v="15"/>
    <x v="4"/>
    <x v="0"/>
    <x v="4"/>
    <x v="4"/>
    <x v="4"/>
    <x v="1"/>
    <d v="2014-06-01T00:00:00"/>
    <x v="1"/>
    <x v="0"/>
  </r>
  <r>
    <x v="0"/>
    <x v="1"/>
    <x v="0"/>
    <s v="None"/>
    <x v="5"/>
    <n v="3"/>
    <n v="350"/>
    <x v="5"/>
    <x v="0"/>
    <x v="5"/>
    <x v="5"/>
    <x v="5"/>
    <x v="2"/>
    <n v="12"/>
    <x v="2"/>
    <x v="0"/>
  </r>
  <r>
    <x v="1"/>
    <x v="1"/>
    <x v="1"/>
    <s v="None"/>
    <x v="6"/>
    <n v="5"/>
    <n v="15"/>
    <x v="6"/>
    <x v="0"/>
    <x v="6"/>
    <x v="6"/>
    <x v="6"/>
    <x v="3"/>
    <n v="3"/>
    <x v="3"/>
    <x v="0"/>
  </r>
  <r>
    <x v="2"/>
    <x v="0"/>
    <x v="1"/>
    <s v="None"/>
    <x v="7"/>
    <n v="5"/>
    <n v="12"/>
    <x v="7"/>
    <x v="0"/>
    <x v="7"/>
    <x v="7"/>
    <x v="7"/>
    <x v="1"/>
    <n v="6"/>
    <x v="1"/>
    <x v="0"/>
  </r>
  <r>
    <x v="0"/>
    <x v="2"/>
    <x v="1"/>
    <s v="None"/>
    <x v="8"/>
    <n v="5"/>
    <n v="20"/>
    <x v="8"/>
    <x v="0"/>
    <x v="8"/>
    <x v="8"/>
    <x v="8"/>
    <x v="1"/>
    <n v="6"/>
    <x v="1"/>
    <x v="0"/>
  </r>
  <r>
    <x v="2"/>
    <x v="1"/>
    <x v="1"/>
    <s v="None"/>
    <x v="9"/>
    <n v="5"/>
    <n v="12"/>
    <x v="9"/>
    <x v="0"/>
    <x v="9"/>
    <x v="9"/>
    <x v="9"/>
    <x v="1"/>
    <n v="6"/>
    <x v="1"/>
    <x v="0"/>
  </r>
  <r>
    <x v="1"/>
    <x v="3"/>
    <x v="1"/>
    <s v="None"/>
    <x v="4"/>
    <n v="5"/>
    <n v="15"/>
    <x v="4"/>
    <x v="0"/>
    <x v="4"/>
    <x v="4"/>
    <x v="4"/>
    <x v="1"/>
    <n v="6"/>
    <x v="1"/>
    <x v="0"/>
  </r>
  <r>
    <x v="3"/>
    <x v="0"/>
    <x v="1"/>
    <s v="None"/>
    <x v="10"/>
    <n v="5"/>
    <n v="125"/>
    <x v="10"/>
    <x v="0"/>
    <x v="10"/>
    <x v="10"/>
    <x v="10"/>
    <x v="4"/>
    <n v="7"/>
    <x v="4"/>
    <x v="0"/>
  </r>
  <r>
    <x v="4"/>
    <x v="3"/>
    <x v="1"/>
    <s v="None"/>
    <x v="11"/>
    <n v="5"/>
    <n v="300"/>
    <x v="11"/>
    <x v="0"/>
    <x v="11"/>
    <x v="11"/>
    <x v="11"/>
    <x v="5"/>
    <n v="8"/>
    <x v="5"/>
    <x v="0"/>
  </r>
  <r>
    <x v="0"/>
    <x v="1"/>
    <x v="1"/>
    <s v="None"/>
    <x v="12"/>
    <n v="5"/>
    <n v="7"/>
    <x v="12"/>
    <x v="0"/>
    <x v="12"/>
    <x v="12"/>
    <x v="12"/>
    <x v="6"/>
    <n v="9"/>
    <x v="6"/>
    <x v="0"/>
  </r>
  <r>
    <x v="3"/>
    <x v="0"/>
    <x v="1"/>
    <s v="None"/>
    <x v="13"/>
    <n v="5"/>
    <n v="125"/>
    <x v="13"/>
    <x v="0"/>
    <x v="13"/>
    <x v="13"/>
    <x v="13"/>
    <x v="7"/>
    <n v="10"/>
    <x v="7"/>
    <x v="1"/>
  </r>
  <r>
    <x v="1"/>
    <x v="4"/>
    <x v="1"/>
    <s v="None"/>
    <x v="14"/>
    <n v="5"/>
    <n v="15"/>
    <x v="14"/>
    <x v="0"/>
    <x v="14"/>
    <x v="14"/>
    <x v="14"/>
    <x v="2"/>
    <n v="12"/>
    <x v="2"/>
    <x v="0"/>
  </r>
  <r>
    <x v="0"/>
    <x v="0"/>
    <x v="2"/>
    <s v="None"/>
    <x v="15"/>
    <n v="10"/>
    <n v="20"/>
    <x v="15"/>
    <x v="0"/>
    <x v="15"/>
    <x v="15"/>
    <x v="15"/>
    <x v="8"/>
    <n v="2"/>
    <x v="8"/>
    <x v="0"/>
  </r>
  <r>
    <x v="1"/>
    <x v="3"/>
    <x v="2"/>
    <s v="None"/>
    <x v="16"/>
    <n v="10"/>
    <n v="15"/>
    <x v="16"/>
    <x v="0"/>
    <x v="16"/>
    <x v="16"/>
    <x v="16"/>
    <x v="8"/>
    <n v="2"/>
    <x v="8"/>
    <x v="0"/>
  </r>
  <r>
    <x v="2"/>
    <x v="0"/>
    <x v="2"/>
    <s v="None"/>
    <x v="7"/>
    <n v="10"/>
    <n v="12"/>
    <x v="7"/>
    <x v="0"/>
    <x v="7"/>
    <x v="7"/>
    <x v="7"/>
    <x v="1"/>
    <n v="6"/>
    <x v="1"/>
    <x v="0"/>
  </r>
  <r>
    <x v="0"/>
    <x v="1"/>
    <x v="2"/>
    <s v="None"/>
    <x v="17"/>
    <n v="10"/>
    <n v="350"/>
    <x v="17"/>
    <x v="0"/>
    <x v="17"/>
    <x v="17"/>
    <x v="17"/>
    <x v="1"/>
    <n v="6"/>
    <x v="1"/>
    <x v="0"/>
  </r>
  <r>
    <x v="2"/>
    <x v="1"/>
    <x v="2"/>
    <s v="None"/>
    <x v="18"/>
    <n v="10"/>
    <n v="12"/>
    <x v="18"/>
    <x v="0"/>
    <x v="18"/>
    <x v="18"/>
    <x v="18"/>
    <x v="4"/>
    <n v="7"/>
    <x v="4"/>
    <x v="0"/>
  </r>
  <r>
    <x v="0"/>
    <x v="3"/>
    <x v="2"/>
    <s v="None"/>
    <x v="19"/>
    <n v="10"/>
    <n v="7"/>
    <x v="19"/>
    <x v="0"/>
    <x v="19"/>
    <x v="19"/>
    <x v="19"/>
    <x v="5"/>
    <n v="8"/>
    <x v="5"/>
    <x v="0"/>
  </r>
  <r>
    <x v="1"/>
    <x v="2"/>
    <x v="2"/>
    <s v="None"/>
    <x v="20"/>
    <n v="10"/>
    <n v="15"/>
    <x v="20"/>
    <x v="0"/>
    <x v="20"/>
    <x v="20"/>
    <x v="20"/>
    <x v="9"/>
    <n v="9"/>
    <x v="6"/>
    <x v="1"/>
  </r>
  <r>
    <x v="4"/>
    <x v="3"/>
    <x v="2"/>
    <s v="None"/>
    <x v="21"/>
    <n v="10"/>
    <n v="300"/>
    <x v="21"/>
    <x v="0"/>
    <x v="21"/>
    <x v="21"/>
    <x v="21"/>
    <x v="9"/>
    <n v="9"/>
    <x v="6"/>
    <x v="1"/>
  </r>
  <r>
    <x v="1"/>
    <x v="3"/>
    <x v="2"/>
    <s v="None"/>
    <x v="22"/>
    <n v="10"/>
    <n v="15"/>
    <x v="22"/>
    <x v="0"/>
    <x v="22"/>
    <x v="22"/>
    <x v="22"/>
    <x v="6"/>
    <n v="9"/>
    <x v="6"/>
    <x v="0"/>
  </r>
  <r>
    <x v="0"/>
    <x v="4"/>
    <x v="2"/>
    <s v="None"/>
    <x v="23"/>
    <n v="10"/>
    <n v="7"/>
    <x v="23"/>
    <x v="0"/>
    <x v="23"/>
    <x v="23"/>
    <x v="23"/>
    <x v="10"/>
    <n v="10"/>
    <x v="7"/>
    <x v="0"/>
  </r>
  <r>
    <x v="0"/>
    <x v="0"/>
    <x v="2"/>
    <s v="None"/>
    <x v="24"/>
    <n v="10"/>
    <n v="350"/>
    <x v="24"/>
    <x v="0"/>
    <x v="24"/>
    <x v="24"/>
    <x v="24"/>
    <x v="11"/>
    <n v="11"/>
    <x v="9"/>
    <x v="1"/>
  </r>
  <r>
    <x v="2"/>
    <x v="4"/>
    <x v="2"/>
    <s v="None"/>
    <x v="25"/>
    <n v="10"/>
    <n v="12"/>
    <x v="25"/>
    <x v="0"/>
    <x v="25"/>
    <x v="25"/>
    <x v="25"/>
    <x v="11"/>
    <n v="11"/>
    <x v="9"/>
    <x v="1"/>
  </r>
  <r>
    <x v="1"/>
    <x v="0"/>
    <x v="2"/>
    <s v="None"/>
    <x v="26"/>
    <n v="10"/>
    <n v="15"/>
    <x v="26"/>
    <x v="0"/>
    <x v="26"/>
    <x v="26"/>
    <x v="26"/>
    <x v="12"/>
    <n v="12"/>
    <x v="2"/>
    <x v="1"/>
  </r>
  <r>
    <x v="0"/>
    <x v="0"/>
    <x v="2"/>
    <s v="None"/>
    <x v="27"/>
    <n v="10"/>
    <n v="20"/>
    <x v="27"/>
    <x v="0"/>
    <x v="27"/>
    <x v="27"/>
    <x v="27"/>
    <x v="2"/>
    <n v="12"/>
    <x v="2"/>
    <x v="0"/>
  </r>
  <r>
    <x v="0"/>
    <x v="1"/>
    <x v="2"/>
    <s v="None"/>
    <x v="5"/>
    <n v="10"/>
    <n v="350"/>
    <x v="5"/>
    <x v="0"/>
    <x v="5"/>
    <x v="5"/>
    <x v="5"/>
    <x v="2"/>
    <n v="12"/>
    <x v="2"/>
    <x v="0"/>
  </r>
  <r>
    <x v="0"/>
    <x v="3"/>
    <x v="3"/>
    <s v="None"/>
    <x v="28"/>
    <n v="120"/>
    <n v="7"/>
    <x v="28"/>
    <x v="0"/>
    <x v="28"/>
    <x v="28"/>
    <x v="28"/>
    <x v="0"/>
    <n v="1"/>
    <x v="0"/>
    <x v="0"/>
  </r>
  <r>
    <x v="3"/>
    <x v="2"/>
    <x v="3"/>
    <s v="None"/>
    <x v="29"/>
    <n v="120"/>
    <n v="125"/>
    <x v="29"/>
    <x v="0"/>
    <x v="29"/>
    <x v="29"/>
    <x v="29"/>
    <x v="8"/>
    <n v="2"/>
    <x v="8"/>
    <x v="0"/>
  </r>
  <r>
    <x v="2"/>
    <x v="1"/>
    <x v="3"/>
    <s v="None"/>
    <x v="30"/>
    <n v="120"/>
    <n v="12"/>
    <x v="30"/>
    <x v="0"/>
    <x v="30"/>
    <x v="30"/>
    <x v="30"/>
    <x v="3"/>
    <n v="3"/>
    <x v="3"/>
    <x v="0"/>
  </r>
  <r>
    <x v="0"/>
    <x v="1"/>
    <x v="3"/>
    <s v="None"/>
    <x v="17"/>
    <n v="120"/>
    <n v="350"/>
    <x v="17"/>
    <x v="0"/>
    <x v="17"/>
    <x v="17"/>
    <x v="17"/>
    <x v="1"/>
    <n v="6"/>
    <x v="1"/>
    <x v="0"/>
  </r>
  <r>
    <x v="2"/>
    <x v="1"/>
    <x v="3"/>
    <s v="None"/>
    <x v="9"/>
    <n v="120"/>
    <n v="12"/>
    <x v="9"/>
    <x v="0"/>
    <x v="9"/>
    <x v="9"/>
    <x v="9"/>
    <x v="1"/>
    <n v="6"/>
    <x v="1"/>
    <x v="0"/>
  </r>
  <r>
    <x v="3"/>
    <x v="4"/>
    <x v="3"/>
    <s v="None"/>
    <x v="31"/>
    <n v="120"/>
    <n v="125"/>
    <x v="31"/>
    <x v="0"/>
    <x v="31"/>
    <x v="31"/>
    <x v="31"/>
    <x v="5"/>
    <n v="8"/>
    <x v="5"/>
    <x v="0"/>
  </r>
  <r>
    <x v="3"/>
    <x v="0"/>
    <x v="3"/>
    <s v="None"/>
    <x v="13"/>
    <n v="120"/>
    <n v="125"/>
    <x v="13"/>
    <x v="0"/>
    <x v="13"/>
    <x v="13"/>
    <x v="13"/>
    <x v="7"/>
    <n v="10"/>
    <x v="7"/>
    <x v="1"/>
  </r>
  <r>
    <x v="4"/>
    <x v="0"/>
    <x v="4"/>
    <s v="None"/>
    <x v="32"/>
    <n v="250"/>
    <n v="300"/>
    <x v="32"/>
    <x v="0"/>
    <x v="32"/>
    <x v="32"/>
    <x v="32"/>
    <x v="8"/>
    <n v="2"/>
    <x v="8"/>
    <x v="0"/>
  </r>
  <r>
    <x v="2"/>
    <x v="1"/>
    <x v="4"/>
    <s v="None"/>
    <x v="33"/>
    <n v="250"/>
    <n v="12"/>
    <x v="33"/>
    <x v="0"/>
    <x v="33"/>
    <x v="33"/>
    <x v="33"/>
    <x v="13"/>
    <n v="4"/>
    <x v="10"/>
    <x v="0"/>
  </r>
  <r>
    <x v="1"/>
    <x v="2"/>
    <x v="4"/>
    <s v="None"/>
    <x v="2"/>
    <n v="250"/>
    <n v="15"/>
    <x v="2"/>
    <x v="0"/>
    <x v="2"/>
    <x v="2"/>
    <x v="2"/>
    <x v="1"/>
    <n v="6"/>
    <x v="1"/>
    <x v="0"/>
  </r>
  <r>
    <x v="1"/>
    <x v="1"/>
    <x v="4"/>
    <s v="None"/>
    <x v="3"/>
    <n v="250"/>
    <n v="15"/>
    <x v="3"/>
    <x v="0"/>
    <x v="3"/>
    <x v="3"/>
    <x v="3"/>
    <x v="1"/>
    <n v="6"/>
    <x v="1"/>
    <x v="0"/>
  </r>
  <r>
    <x v="0"/>
    <x v="2"/>
    <x v="4"/>
    <s v="None"/>
    <x v="34"/>
    <n v="250"/>
    <n v="350"/>
    <x v="34"/>
    <x v="0"/>
    <x v="34"/>
    <x v="34"/>
    <x v="34"/>
    <x v="9"/>
    <n v="9"/>
    <x v="6"/>
    <x v="1"/>
  </r>
  <r>
    <x v="4"/>
    <x v="2"/>
    <x v="4"/>
    <s v="None"/>
    <x v="35"/>
    <n v="250"/>
    <n v="300"/>
    <x v="35"/>
    <x v="0"/>
    <x v="35"/>
    <x v="35"/>
    <x v="35"/>
    <x v="6"/>
    <n v="9"/>
    <x v="6"/>
    <x v="0"/>
  </r>
  <r>
    <x v="0"/>
    <x v="0"/>
    <x v="4"/>
    <s v="None"/>
    <x v="27"/>
    <n v="250"/>
    <n v="20"/>
    <x v="27"/>
    <x v="0"/>
    <x v="27"/>
    <x v="27"/>
    <x v="27"/>
    <x v="2"/>
    <n v="12"/>
    <x v="2"/>
    <x v="0"/>
  </r>
  <r>
    <x v="0"/>
    <x v="2"/>
    <x v="5"/>
    <s v="None"/>
    <x v="36"/>
    <n v="260"/>
    <n v="350"/>
    <x v="36"/>
    <x v="0"/>
    <x v="36"/>
    <x v="36"/>
    <x v="36"/>
    <x v="8"/>
    <n v="2"/>
    <x v="8"/>
    <x v="0"/>
  </r>
  <r>
    <x v="2"/>
    <x v="4"/>
    <x v="5"/>
    <s v="None"/>
    <x v="37"/>
    <n v="260"/>
    <n v="12"/>
    <x v="37"/>
    <x v="0"/>
    <x v="37"/>
    <x v="37"/>
    <x v="37"/>
    <x v="13"/>
    <n v="4"/>
    <x v="10"/>
    <x v="0"/>
  </r>
  <r>
    <x v="3"/>
    <x v="1"/>
    <x v="5"/>
    <s v="None"/>
    <x v="38"/>
    <n v="260"/>
    <n v="125"/>
    <x v="38"/>
    <x v="0"/>
    <x v="38"/>
    <x v="38"/>
    <x v="38"/>
    <x v="13"/>
    <n v="4"/>
    <x v="10"/>
    <x v="0"/>
  </r>
  <r>
    <x v="0"/>
    <x v="2"/>
    <x v="5"/>
    <s v="None"/>
    <x v="8"/>
    <n v="260"/>
    <n v="20"/>
    <x v="8"/>
    <x v="0"/>
    <x v="8"/>
    <x v="8"/>
    <x v="8"/>
    <x v="1"/>
    <n v="6"/>
    <x v="1"/>
    <x v="0"/>
  </r>
  <r>
    <x v="0"/>
    <x v="1"/>
    <x v="5"/>
    <s v="None"/>
    <x v="39"/>
    <n v="260"/>
    <n v="7"/>
    <x v="39"/>
    <x v="0"/>
    <x v="39"/>
    <x v="39"/>
    <x v="39"/>
    <x v="4"/>
    <n v="7"/>
    <x v="4"/>
    <x v="0"/>
  </r>
  <r>
    <x v="2"/>
    <x v="4"/>
    <x v="5"/>
    <s v="None"/>
    <x v="40"/>
    <n v="260"/>
    <n v="12"/>
    <x v="40"/>
    <x v="0"/>
    <x v="40"/>
    <x v="40"/>
    <x v="40"/>
    <x v="5"/>
    <n v="8"/>
    <x v="5"/>
    <x v="0"/>
  </r>
  <r>
    <x v="0"/>
    <x v="4"/>
    <x v="5"/>
    <s v="None"/>
    <x v="23"/>
    <n v="260"/>
    <n v="7"/>
    <x v="23"/>
    <x v="0"/>
    <x v="23"/>
    <x v="23"/>
    <x v="23"/>
    <x v="10"/>
    <n v="10"/>
    <x v="7"/>
    <x v="0"/>
  </r>
  <r>
    <x v="1"/>
    <x v="4"/>
    <x v="5"/>
    <s v="None"/>
    <x v="14"/>
    <n v="260"/>
    <n v="15"/>
    <x v="14"/>
    <x v="0"/>
    <x v="14"/>
    <x v="14"/>
    <x v="14"/>
    <x v="2"/>
    <n v="12"/>
    <x v="2"/>
    <x v="0"/>
  </r>
  <r>
    <x v="0"/>
    <x v="2"/>
    <x v="2"/>
    <s v="Low"/>
    <x v="41"/>
    <n v="10"/>
    <n v="7"/>
    <x v="41"/>
    <x v="1"/>
    <x v="41"/>
    <x v="41"/>
    <x v="41"/>
    <x v="0"/>
    <n v="1"/>
    <x v="0"/>
    <x v="0"/>
  </r>
  <r>
    <x v="1"/>
    <x v="2"/>
    <x v="2"/>
    <s v="Low"/>
    <x v="42"/>
    <n v="10"/>
    <n v="15"/>
    <x v="42"/>
    <x v="2"/>
    <x v="42"/>
    <x v="42"/>
    <x v="42"/>
    <x v="8"/>
    <n v="2"/>
    <x v="8"/>
    <x v="0"/>
  </r>
  <r>
    <x v="0"/>
    <x v="2"/>
    <x v="2"/>
    <s v="Low"/>
    <x v="43"/>
    <n v="10"/>
    <n v="7"/>
    <x v="43"/>
    <x v="3"/>
    <x v="43"/>
    <x v="43"/>
    <x v="43"/>
    <x v="14"/>
    <n v="5"/>
    <x v="11"/>
    <x v="0"/>
  </r>
  <r>
    <x v="0"/>
    <x v="2"/>
    <x v="3"/>
    <s v="Low"/>
    <x v="44"/>
    <n v="120"/>
    <n v="7"/>
    <x v="44"/>
    <x v="4"/>
    <x v="44"/>
    <x v="44"/>
    <x v="44"/>
    <x v="15"/>
    <n v="11"/>
    <x v="9"/>
    <x v="0"/>
  </r>
  <r>
    <x v="0"/>
    <x v="0"/>
    <x v="4"/>
    <s v="Low"/>
    <x v="45"/>
    <n v="250"/>
    <n v="7"/>
    <x v="45"/>
    <x v="5"/>
    <x v="45"/>
    <x v="45"/>
    <x v="45"/>
    <x v="3"/>
    <n v="3"/>
    <x v="3"/>
    <x v="0"/>
  </r>
  <r>
    <x v="2"/>
    <x v="4"/>
    <x v="0"/>
    <s v="Low"/>
    <x v="46"/>
    <n v="3"/>
    <n v="12"/>
    <x v="46"/>
    <x v="6"/>
    <x v="46"/>
    <x v="46"/>
    <x v="46"/>
    <x v="8"/>
    <n v="2"/>
    <x v="8"/>
    <x v="0"/>
  </r>
  <r>
    <x v="0"/>
    <x v="3"/>
    <x v="0"/>
    <s v="Low"/>
    <x v="47"/>
    <n v="3"/>
    <n v="350"/>
    <x v="47"/>
    <x v="7"/>
    <x v="47"/>
    <x v="47"/>
    <x v="47"/>
    <x v="3"/>
    <n v="3"/>
    <x v="3"/>
    <x v="0"/>
  </r>
  <r>
    <x v="0"/>
    <x v="4"/>
    <x v="0"/>
    <s v="Low"/>
    <x v="48"/>
    <n v="3"/>
    <n v="7"/>
    <x v="48"/>
    <x v="8"/>
    <x v="48"/>
    <x v="48"/>
    <x v="48"/>
    <x v="4"/>
    <n v="7"/>
    <x v="4"/>
    <x v="0"/>
  </r>
  <r>
    <x v="2"/>
    <x v="0"/>
    <x v="0"/>
    <s v="Low"/>
    <x v="49"/>
    <n v="3"/>
    <n v="12"/>
    <x v="49"/>
    <x v="9"/>
    <x v="49"/>
    <x v="49"/>
    <x v="49"/>
    <x v="6"/>
    <n v="9"/>
    <x v="6"/>
    <x v="0"/>
  </r>
  <r>
    <x v="3"/>
    <x v="4"/>
    <x v="0"/>
    <s v="Low"/>
    <x v="50"/>
    <n v="3"/>
    <n v="125"/>
    <x v="50"/>
    <x v="10"/>
    <x v="50"/>
    <x v="50"/>
    <x v="50"/>
    <x v="9"/>
    <n v="9"/>
    <x v="6"/>
    <x v="1"/>
  </r>
  <r>
    <x v="2"/>
    <x v="2"/>
    <x v="0"/>
    <s v="Low"/>
    <x v="51"/>
    <n v="3"/>
    <n v="12"/>
    <x v="51"/>
    <x v="11"/>
    <x v="51"/>
    <x v="51"/>
    <x v="51"/>
    <x v="6"/>
    <n v="9"/>
    <x v="6"/>
    <x v="0"/>
  </r>
  <r>
    <x v="2"/>
    <x v="1"/>
    <x v="0"/>
    <s v="Low"/>
    <x v="52"/>
    <n v="3"/>
    <n v="12"/>
    <x v="52"/>
    <x v="12"/>
    <x v="52"/>
    <x v="52"/>
    <x v="52"/>
    <x v="7"/>
    <n v="10"/>
    <x v="7"/>
    <x v="1"/>
  </r>
  <r>
    <x v="4"/>
    <x v="3"/>
    <x v="0"/>
    <s v="Low"/>
    <x v="53"/>
    <n v="3"/>
    <n v="300"/>
    <x v="53"/>
    <x v="13"/>
    <x v="53"/>
    <x v="53"/>
    <x v="53"/>
    <x v="7"/>
    <n v="10"/>
    <x v="7"/>
    <x v="1"/>
  </r>
  <r>
    <x v="0"/>
    <x v="3"/>
    <x v="0"/>
    <s v="Low"/>
    <x v="54"/>
    <n v="3"/>
    <n v="350"/>
    <x v="54"/>
    <x v="14"/>
    <x v="54"/>
    <x v="54"/>
    <x v="54"/>
    <x v="10"/>
    <n v="10"/>
    <x v="7"/>
    <x v="0"/>
  </r>
  <r>
    <x v="0"/>
    <x v="2"/>
    <x v="0"/>
    <s v="Low"/>
    <x v="55"/>
    <n v="3"/>
    <n v="350"/>
    <x v="55"/>
    <x v="15"/>
    <x v="55"/>
    <x v="55"/>
    <x v="55"/>
    <x v="2"/>
    <n v="12"/>
    <x v="2"/>
    <x v="0"/>
  </r>
  <r>
    <x v="1"/>
    <x v="3"/>
    <x v="1"/>
    <s v="Low"/>
    <x v="56"/>
    <n v="5"/>
    <n v="15"/>
    <x v="56"/>
    <x v="16"/>
    <x v="56"/>
    <x v="56"/>
    <x v="56"/>
    <x v="3"/>
    <n v="3"/>
    <x v="3"/>
    <x v="0"/>
  </r>
  <r>
    <x v="4"/>
    <x v="4"/>
    <x v="1"/>
    <s v="Low"/>
    <x v="57"/>
    <n v="5"/>
    <n v="300"/>
    <x v="57"/>
    <x v="17"/>
    <x v="57"/>
    <x v="57"/>
    <x v="57"/>
    <x v="13"/>
    <n v="4"/>
    <x v="10"/>
    <x v="0"/>
  </r>
  <r>
    <x v="0"/>
    <x v="2"/>
    <x v="1"/>
    <s v="Low"/>
    <x v="58"/>
    <n v="5"/>
    <n v="20"/>
    <x v="58"/>
    <x v="18"/>
    <x v="58"/>
    <x v="58"/>
    <x v="58"/>
    <x v="4"/>
    <n v="7"/>
    <x v="4"/>
    <x v="0"/>
  </r>
  <r>
    <x v="0"/>
    <x v="0"/>
    <x v="1"/>
    <s v="Low"/>
    <x v="59"/>
    <n v="5"/>
    <n v="7"/>
    <x v="59"/>
    <x v="19"/>
    <x v="59"/>
    <x v="59"/>
    <x v="59"/>
    <x v="5"/>
    <n v="8"/>
    <x v="5"/>
    <x v="0"/>
  </r>
  <r>
    <x v="4"/>
    <x v="4"/>
    <x v="1"/>
    <s v="Low"/>
    <x v="60"/>
    <n v="5"/>
    <n v="300"/>
    <x v="60"/>
    <x v="20"/>
    <x v="60"/>
    <x v="60"/>
    <x v="60"/>
    <x v="9"/>
    <n v="9"/>
    <x v="6"/>
    <x v="1"/>
  </r>
  <r>
    <x v="3"/>
    <x v="4"/>
    <x v="1"/>
    <s v="Low"/>
    <x v="61"/>
    <n v="5"/>
    <n v="125"/>
    <x v="61"/>
    <x v="21"/>
    <x v="61"/>
    <x v="61"/>
    <x v="61"/>
    <x v="7"/>
    <n v="10"/>
    <x v="7"/>
    <x v="1"/>
  </r>
  <r>
    <x v="1"/>
    <x v="4"/>
    <x v="2"/>
    <s v="Low"/>
    <x v="62"/>
    <n v="10"/>
    <n v="15"/>
    <x v="62"/>
    <x v="22"/>
    <x v="62"/>
    <x v="62"/>
    <x v="62"/>
    <x v="8"/>
    <n v="2"/>
    <x v="8"/>
    <x v="0"/>
  </r>
  <r>
    <x v="0"/>
    <x v="4"/>
    <x v="2"/>
    <s v="Low"/>
    <x v="63"/>
    <n v="10"/>
    <n v="7"/>
    <x v="63"/>
    <x v="23"/>
    <x v="63"/>
    <x v="63"/>
    <x v="63"/>
    <x v="13"/>
    <n v="4"/>
    <x v="10"/>
    <x v="0"/>
  </r>
  <r>
    <x v="3"/>
    <x v="4"/>
    <x v="2"/>
    <s v="Low"/>
    <x v="64"/>
    <n v="10"/>
    <n v="125"/>
    <x v="64"/>
    <x v="24"/>
    <x v="64"/>
    <x v="64"/>
    <x v="64"/>
    <x v="1"/>
    <n v="6"/>
    <x v="1"/>
    <x v="0"/>
  </r>
  <r>
    <x v="3"/>
    <x v="2"/>
    <x v="2"/>
    <s v="Low"/>
    <x v="65"/>
    <n v="10"/>
    <n v="125"/>
    <x v="65"/>
    <x v="25"/>
    <x v="65"/>
    <x v="65"/>
    <x v="65"/>
    <x v="1"/>
    <n v="6"/>
    <x v="1"/>
    <x v="0"/>
  </r>
  <r>
    <x v="3"/>
    <x v="3"/>
    <x v="2"/>
    <s v="Low"/>
    <x v="66"/>
    <n v="10"/>
    <n v="125"/>
    <x v="66"/>
    <x v="26"/>
    <x v="66"/>
    <x v="66"/>
    <x v="66"/>
    <x v="4"/>
    <n v="7"/>
    <x v="4"/>
    <x v="0"/>
  </r>
  <r>
    <x v="1"/>
    <x v="1"/>
    <x v="2"/>
    <s v="Low"/>
    <x v="67"/>
    <n v="10"/>
    <n v="15"/>
    <x v="67"/>
    <x v="27"/>
    <x v="67"/>
    <x v="67"/>
    <x v="67"/>
    <x v="6"/>
    <n v="9"/>
    <x v="6"/>
    <x v="0"/>
  </r>
  <r>
    <x v="2"/>
    <x v="1"/>
    <x v="2"/>
    <s v="Low"/>
    <x v="52"/>
    <n v="10"/>
    <n v="12"/>
    <x v="52"/>
    <x v="12"/>
    <x v="52"/>
    <x v="52"/>
    <x v="52"/>
    <x v="7"/>
    <n v="10"/>
    <x v="7"/>
    <x v="1"/>
  </r>
  <r>
    <x v="4"/>
    <x v="4"/>
    <x v="2"/>
    <s v="Low"/>
    <x v="68"/>
    <n v="10"/>
    <n v="300"/>
    <x v="68"/>
    <x v="28"/>
    <x v="68"/>
    <x v="68"/>
    <x v="68"/>
    <x v="15"/>
    <n v="11"/>
    <x v="9"/>
    <x v="0"/>
  </r>
  <r>
    <x v="0"/>
    <x v="2"/>
    <x v="2"/>
    <s v="Low"/>
    <x v="55"/>
    <n v="10"/>
    <n v="350"/>
    <x v="55"/>
    <x v="15"/>
    <x v="55"/>
    <x v="55"/>
    <x v="55"/>
    <x v="2"/>
    <n v="12"/>
    <x v="2"/>
    <x v="0"/>
  </r>
  <r>
    <x v="0"/>
    <x v="2"/>
    <x v="3"/>
    <s v="Low"/>
    <x v="69"/>
    <n v="120"/>
    <n v="20"/>
    <x v="69"/>
    <x v="29"/>
    <x v="69"/>
    <x v="69"/>
    <x v="69"/>
    <x v="13"/>
    <n v="4"/>
    <x v="10"/>
    <x v="0"/>
  </r>
  <r>
    <x v="0"/>
    <x v="3"/>
    <x v="3"/>
    <s v="Low"/>
    <x v="70"/>
    <n v="120"/>
    <n v="7"/>
    <x v="70"/>
    <x v="30"/>
    <x v="70"/>
    <x v="70"/>
    <x v="70"/>
    <x v="14"/>
    <n v="5"/>
    <x v="11"/>
    <x v="0"/>
  </r>
  <r>
    <x v="3"/>
    <x v="0"/>
    <x v="3"/>
    <s v="Low"/>
    <x v="71"/>
    <n v="120"/>
    <n v="125"/>
    <x v="71"/>
    <x v="31"/>
    <x v="71"/>
    <x v="71"/>
    <x v="71"/>
    <x v="5"/>
    <n v="8"/>
    <x v="5"/>
    <x v="0"/>
  </r>
  <r>
    <x v="3"/>
    <x v="4"/>
    <x v="3"/>
    <s v="Low"/>
    <x v="61"/>
    <n v="120"/>
    <n v="125"/>
    <x v="61"/>
    <x v="21"/>
    <x v="61"/>
    <x v="61"/>
    <x v="61"/>
    <x v="7"/>
    <n v="10"/>
    <x v="7"/>
    <x v="1"/>
  </r>
  <r>
    <x v="0"/>
    <x v="0"/>
    <x v="3"/>
    <s v="Low"/>
    <x v="72"/>
    <n v="120"/>
    <n v="7"/>
    <x v="72"/>
    <x v="32"/>
    <x v="72"/>
    <x v="72"/>
    <x v="72"/>
    <x v="11"/>
    <n v="11"/>
    <x v="9"/>
    <x v="1"/>
  </r>
  <r>
    <x v="0"/>
    <x v="1"/>
    <x v="4"/>
    <s v="Low"/>
    <x v="73"/>
    <n v="250"/>
    <n v="7"/>
    <x v="73"/>
    <x v="33"/>
    <x v="73"/>
    <x v="73"/>
    <x v="73"/>
    <x v="3"/>
    <n v="3"/>
    <x v="3"/>
    <x v="0"/>
  </r>
  <r>
    <x v="0"/>
    <x v="0"/>
    <x v="4"/>
    <s v="Low"/>
    <x v="74"/>
    <n v="250"/>
    <n v="350"/>
    <x v="74"/>
    <x v="34"/>
    <x v="74"/>
    <x v="74"/>
    <x v="74"/>
    <x v="13"/>
    <n v="4"/>
    <x v="10"/>
    <x v="0"/>
  </r>
  <r>
    <x v="3"/>
    <x v="4"/>
    <x v="4"/>
    <s v="Low"/>
    <x v="64"/>
    <n v="250"/>
    <n v="125"/>
    <x v="64"/>
    <x v="24"/>
    <x v="64"/>
    <x v="64"/>
    <x v="64"/>
    <x v="1"/>
    <n v="6"/>
    <x v="1"/>
    <x v="0"/>
  </r>
  <r>
    <x v="3"/>
    <x v="2"/>
    <x v="4"/>
    <s v="Low"/>
    <x v="65"/>
    <n v="250"/>
    <n v="125"/>
    <x v="65"/>
    <x v="25"/>
    <x v="65"/>
    <x v="65"/>
    <x v="65"/>
    <x v="1"/>
    <n v="6"/>
    <x v="1"/>
    <x v="0"/>
  </r>
  <r>
    <x v="4"/>
    <x v="1"/>
    <x v="4"/>
    <s v="Low"/>
    <x v="75"/>
    <n v="250"/>
    <n v="300"/>
    <x v="75"/>
    <x v="35"/>
    <x v="75"/>
    <x v="75"/>
    <x v="75"/>
    <x v="6"/>
    <n v="9"/>
    <x v="6"/>
    <x v="0"/>
  </r>
  <r>
    <x v="4"/>
    <x v="3"/>
    <x v="4"/>
    <s v="Low"/>
    <x v="53"/>
    <n v="250"/>
    <n v="300"/>
    <x v="53"/>
    <x v="13"/>
    <x v="53"/>
    <x v="53"/>
    <x v="53"/>
    <x v="7"/>
    <n v="10"/>
    <x v="7"/>
    <x v="1"/>
  </r>
  <r>
    <x v="0"/>
    <x v="3"/>
    <x v="4"/>
    <s v="Low"/>
    <x v="54"/>
    <n v="250"/>
    <n v="350"/>
    <x v="54"/>
    <x v="14"/>
    <x v="54"/>
    <x v="54"/>
    <x v="54"/>
    <x v="10"/>
    <n v="10"/>
    <x v="7"/>
    <x v="0"/>
  </r>
  <r>
    <x v="3"/>
    <x v="2"/>
    <x v="4"/>
    <s v="Low"/>
    <x v="76"/>
    <n v="250"/>
    <n v="125"/>
    <x v="76"/>
    <x v="36"/>
    <x v="76"/>
    <x v="76"/>
    <x v="76"/>
    <x v="15"/>
    <n v="11"/>
    <x v="9"/>
    <x v="0"/>
  </r>
  <r>
    <x v="2"/>
    <x v="4"/>
    <x v="5"/>
    <s v="Low"/>
    <x v="77"/>
    <n v="260"/>
    <n v="12"/>
    <x v="77"/>
    <x v="37"/>
    <x v="77"/>
    <x v="77"/>
    <x v="77"/>
    <x v="9"/>
    <n v="9"/>
    <x v="6"/>
    <x v="1"/>
  </r>
  <r>
    <x v="1"/>
    <x v="2"/>
    <x v="5"/>
    <s v="Low"/>
    <x v="78"/>
    <n v="260"/>
    <n v="15"/>
    <x v="78"/>
    <x v="38"/>
    <x v="78"/>
    <x v="78"/>
    <x v="78"/>
    <x v="11"/>
    <n v="11"/>
    <x v="9"/>
    <x v="1"/>
  </r>
  <r>
    <x v="3"/>
    <x v="0"/>
    <x v="0"/>
    <s v="Low"/>
    <x v="79"/>
    <n v="3"/>
    <n v="125"/>
    <x v="79"/>
    <x v="39"/>
    <x v="79"/>
    <x v="79"/>
    <x v="79"/>
    <x v="13"/>
    <n v="4"/>
    <x v="10"/>
    <x v="0"/>
  </r>
  <r>
    <x v="2"/>
    <x v="0"/>
    <x v="0"/>
    <s v="Low"/>
    <x v="80"/>
    <n v="3"/>
    <n v="12"/>
    <x v="80"/>
    <x v="40"/>
    <x v="80"/>
    <x v="80"/>
    <x v="80"/>
    <x v="10"/>
    <n v="10"/>
    <x v="7"/>
    <x v="0"/>
  </r>
  <r>
    <x v="4"/>
    <x v="1"/>
    <x v="0"/>
    <s v="Low"/>
    <x v="81"/>
    <n v="3"/>
    <n v="300"/>
    <x v="81"/>
    <x v="41"/>
    <x v="81"/>
    <x v="81"/>
    <x v="81"/>
    <x v="7"/>
    <n v="10"/>
    <x v="7"/>
    <x v="1"/>
  </r>
  <r>
    <x v="0"/>
    <x v="2"/>
    <x v="0"/>
    <s v="Low"/>
    <x v="82"/>
    <n v="3"/>
    <n v="7"/>
    <x v="82"/>
    <x v="42"/>
    <x v="82"/>
    <x v="82"/>
    <x v="82"/>
    <x v="11"/>
    <n v="11"/>
    <x v="9"/>
    <x v="1"/>
  </r>
  <r>
    <x v="0"/>
    <x v="0"/>
    <x v="0"/>
    <s v="Low"/>
    <x v="83"/>
    <n v="3"/>
    <n v="350"/>
    <x v="83"/>
    <x v="43"/>
    <x v="83"/>
    <x v="83"/>
    <x v="83"/>
    <x v="2"/>
    <n v="12"/>
    <x v="2"/>
    <x v="0"/>
  </r>
  <r>
    <x v="2"/>
    <x v="4"/>
    <x v="1"/>
    <s v="Low"/>
    <x v="84"/>
    <n v="5"/>
    <n v="12"/>
    <x v="84"/>
    <x v="44"/>
    <x v="84"/>
    <x v="84"/>
    <x v="84"/>
    <x v="1"/>
    <n v="6"/>
    <x v="1"/>
    <x v="0"/>
  </r>
  <r>
    <x v="0"/>
    <x v="4"/>
    <x v="1"/>
    <s v="Low"/>
    <x v="85"/>
    <n v="5"/>
    <n v="20"/>
    <x v="85"/>
    <x v="45"/>
    <x v="85"/>
    <x v="85"/>
    <x v="85"/>
    <x v="10"/>
    <n v="10"/>
    <x v="7"/>
    <x v="0"/>
  </r>
  <r>
    <x v="2"/>
    <x v="3"/>
    <x v="1"/>
    <s v="Low"/>
    <x v="86"/>
    <n v="5"/>
    <n v="12"/>
    <x v="86"/>
    <x v="46"/>
    <x v="86"/>
    <x v="86"/>
    <x v="86"/>
    <x v="15"/>
    <n v="11"/>
    <x v="9"/>
    <x v="0"/>
  </r>
  <r>
    <x v="3"/>
    <x v="3"/>
    <x v="1"/>
    <s v="Low"/>
    <x v="87"/>
    <n v="5"/>
    <n v="125"/>
    <x v="87"/>
    <x v="47"/>
    <x v="87"/>
    <x v="87"/>
    <x v="87"/>
    <x v="11"/>
    <n v="11"/>
    <x v="9"/>
    <x v="1"/>
  </r>
  <r>
    <x v="1"/>
    <x v="0"/>
    <x v="2"/>
    <s v="Low"/>
    <x v="88"/>
    <n v="10"/>
    <n v="15"/>
    <x v="88"/>
    <x v="48"/>
    <x v="88"/>
    <x v="88"/>
    <x v="88"/>
    <x v="8"/>
    <n v="2"/>
    <x v="8"/>
    <x v="0"/>
  </r>
  <r>
    <x v="4"/>
    <x v="2"/>
    <x v="2"/>
    <s v="Low"/>
    <x v="89"/>
    <n v="10"/>
    <n v="300"/>
    <x v="89"/>
    <x v="49"/>
    <x v="89"/>
    <x v="89"/>
    <x v="89"/>
    <x v="14"/>
    <n v="5"/>
    <x v="11"/>
    <x v="0"/>
  </r>
  <r>
    <x v="4"/>
    <x v="1"/>
    <x v="2"/>
    <s v="Low"/>
    <x v="90"/>
    <n v="10"/>
    <n v="300"/>
    <x v="90"/>
    <x v="50"/>
    <x v="90"/>
    <x v="90"/>
    <x v="90"/>
    <x v="14"/>
    <n v="5"/>
    <x v="11"/>
    <x v="0"/>
  </r>
  <r>
    <x v="2"/>
    <x v="4"/>
    <x v="2"/>
    <s v="Low"/>
    <x v="84"/>
    <n v="10"/>
    <n v="12"/>
    <x v="84"/>
    <x v="44"/>
    <x v="84"/>
    <x v="84"/>
    <x v="84"/>
    <x v="1"/>
    <n v="6"/>
    <x v="1"/>
    <x v="0"/>
  </r>
  <r>
    <x v="3"/>
    <x v="3"/>
    <x v="2"/>
    <s v="Low"/>
    <x v="91"/>
    <n v="10"/>
    <n v="125"/>
    <x v="91"/>
    <x v="51"/>
    <x v="91"/>
    <x v="91"/>
    <x v="91"/>
    <x v="1"/>
    <n v="6"/>
    <x v="1"/>
    <x v="0"/>
  </r>
  <r>
    <x v="2"/>
    <x v="0"/>
    <x v="2"/>
    <s v="Low"/>
    <x v="80"/>
    <n v="10"/>
    <n v="12"/>
    <x v="80"/>
    <x v="40"/>
    <x v="80"/>
    <x v="80"/>
    <x v="80"/>
    <x v="10"/>
    <n v="10"/>
    <x v="7"/>
    <x v="0"/>
  </r>
  <r>
    <x v="3"/>
    <x v="1"/>
    <x v="2"/>
    <s v="Low"/>
    <x v="92"/>
    <n v="10"/>
    <n v="125"/>
    <x v="92"/>
    <x v="52"/>
    <x v="92"/>
    <x v="92"/>
    <x v="92"/>
    <x v="7"/>
    <n v="10"/>
    <x v="7"/>
    <x v="1"/>
  </r>
  <r>
    <x v="3"/>
    <x v="3"/>
    <x v="2"/>
    <s v="Low"/>
    <x v="82"/>
    <n v="10"/>
    <n v="125"/>
    <x v="93"/>
    <x v="53"/>
    <x v="93"/>
    <x v="93"/>
    <x v="93"/>
    <x v="7"/>
    <n v="10"/>
    <x v="7"/>
    <x v="1"/>
  </r>
  <r>
    <x v="2"/>
    <x v="2"/>
    <x v="2"/>
    <s v="Low"/>
    <x v="93"/>
    <n v="10"/>
    <n v="12"/>
    <x v="94"/>
    <x v="54"/>
    <x v="94"/>
    <x v="94"/>
    <x v="94"/>
    <x v="11"/>
    <n v="11"/>
    <x v="9"/>
    <x v="1"/>
  </r>
  <r>
    <x v="4"/>
    <x v="0"/>
    <x v="2"/>
    <s v="Low"/>
    <x v="94"/>
    <n v="10"/>
    <n v="300"/>
    <x v="95"/>
    <x v="55"/>
    <x v="95"/>
    <x v="95"/>
    <x v="95"/>
    <x v="2"/>
    <n v="12"/>
    <x v="2"/>
    <x v="0"/>
  </r>
  <r>
    <x v="0"/>
    <x v="0"/>
    <x v="2"/>
    <s v="Low"/>
    <x v="83"/>
    <n v="10"/>
    <n v="350"/>
    <x v="83"/>
    <x v="43"/>
    <x v="83"/>
    <x v="83"/>
    <x v="83"/>
    <x v="2"/>
    <n v="12"/>
    <x v="2"/>
    <x v="0"/>
  </r>
  <r>
    <x v="3"/>
    <x v="0"/>
    <x v="2"/>
    <s v="Low"/>
    <x v="95"/>
    <n v="10"/>
    <n v="125"/>
    <x v="96"/>
    <x v="56"/>
    <x v="96"/>
    <x v="96"/>
    <x v="96"/>
    <x v="2"/>
    <n v="12"/>
    <x v="2"/>
    <x v="0"/>
  </r>
  <r>
    <x v="1"/>
    <x v="4"/>
    <x v="2"/>
    <s v="Low"/>
    <x v="96"/>
    <n v="10"/>
    <n v="15"/>
    <x v="97"/>
    <x v="57"/>
    <x v="97"/>
    <x v="97"/>
    <x v="97"/>
    <x v="12"/>
    <n v="12"/>
    <x v="2"/>
    <x v="1"/>
  </r>
  <r>
    <x v="0"/>
    <x v="4"/>
    <x v="2"/>
    <s v="Low"/>
    <x v="97"/>
    <n v="10"/>
    <n v="7"/>
    <x v="98"/>
    <x v="58"/>
    <x v="98"/>
    <x v="98"/>
    <x v="98"/>
    <x v="12"/>
    <n v="12"/>
    <x v="2"/>
    <x v="1"/>
  </r>
  <r>
    <x v="2"/>
    <x v="2"/>
    <x v="2"/>
    <s v="Low"/>
    <x v="98"/>
    <n v="10"/>
    <n v="12"/>
    <x v="99"/>
    <x v="59"/>
    <x v="99"/>
    <x v="99"/>
    <x v="99"/>
    <x v="2"/>
    <n v="12"/>
    <x v="2"/>
    <x v="0"/>
  </r>
  <r>
    <x v="2"/>
    <x v="3"/>
    <x v="2"/>
    <s v="Low"/>
    <x v="99"/>
    <n v="10"/>
    <n v="12"/>
    <x v="100"/>
    <x v="60"/>
    <x v="100"/>
    <x v="100"/>
    <x v="100"/>
    <x v="2"/>
    <n v="12"/>
    <x v="2"/>
    <x v="0"/>
  </r>
  <r>
    <x v="0"/>
    <x v="4"/>
    <x v="3"/>
    <s v="Low"/>
    <x v="85"/>
    <n v="120"/>
    <n v="20"/>
    <x v="85"/>
    <x v="45"/>
    <x v="85"/>
    <x v="85"/>
    <x v="85"/>
    <x v="10"/>
    <n v="10"/>
    <x v="7"/>
    <x v="0"/>
  </r>
  <r>
    <x v="0"/>
    <x v="1"/>
    <x v="3"/>
    <s v="Low"/>
    <x v="100"/>
    <n v="120"/>
    <n v="350"/>
    <x v="101"/>
    <x v="61"/>
    <x v="101"/>
    <x v="101"/>
    <x v="101"/>
    <x v="7"/>
    <n v="10"/>
    <x v="7"/>
    <x v="1"/>
  </r>
  <r>
    <x v="0"/>
    <x v="1"/>
    <x v="3"/>
    <s v="Low"/>
    <x v="101"/>
    <n v="120"/>
    <n v="350"/>
    <x v="102"/>
    <x v="62"/>
    <x v="102"/>
    <x v="102"/>
    <x v="102"/>
    <x v="10"/>
    <n v="10"/>
    <x v="7"/>
    <x v="0"/>
  </r>
  <r>
    <x v="3"/>
    <x v="1"/>
    <x v="3"/>
    <s v="Low"/>
    <x v="92"/>
    <n v="120"/>
    <n v="125"/>
    <x v="92"/>
    <x v="52"/>
    <x v="92"/>
    <x v="92"/>
    <x v="92"/>
    <x v="7"/>
    <n v="10"/>
    <x v="7"/>
    <x v="1"/>
  </r>
  <r>
    <x v="3"/>
    <x v="3"/>
    <x v="3"/>
    <s v="Low"/>
    <x v="82"/>
    <n v="120"/>
    <n v="125"/>
    <x v="93"/>
    <x v="53"/>
    <x v="93"/>
    <x v="93"/>
    <x v="93"/>
    <x v="7"/>
    <n v="10"/>
    <x v="7"/>
    <x v="1"/>
  </r>
  <r>
    <x v="2"/>
    <x v="2"/>
    <x v="3"/>
    <s v="Low"/>
    <x v="98"/>
    <n v="120"/>
    <n v="12"/>
    <x v="99"/>
    <x v="59"/>
    <x v="99"/>
    <x v="99"/>
    <x v="99"/>
    <x v="2"/>
    <n v="12"/>
    <x v="2"/>
    <x v="0"/>
  </r>
  <r>
    <x v="0"/>
    <x v="3"/>
    <x v="3"/>
    <s v="Low"/>
    <x v="102"/>
    <n v="120"/>
    <n v="20"/>
    <x v="103"/>
    <x v="63"/>
    <x v="103"/>
    <x v="103"/>
    <x v="103"/>
    <x v="12"/>
    <n v="12"/>
    <x v="2"/>
    <x v="1"/>
  </r>
  <r>
    <x v="2"/>
    <x v="3"/>
    <x v="3"/>
    <s v="Low"/>
    <x v="99"/>
    <n v="120"/>
    <n v="12"/>
    <x v="100"/>
    <x v="60"/>
    <x v="100"/>
    <x v="100"/>
    <x v="100"/>
    <x v="2"/>
    <n v="12"/>
    <x v="2"/>
    <x v="0"/>
  </r>
  <r>
    <x v="3"/>
    <x v="3"/>
    <x v="4"/>
    <s v="Low"/>
    <x v="91"/>
    <n v="250"/>
    <n v="125"/>
    <x v="91"/>
    <x v="51"/>
    <x v="91"/>
    <x v="91"/>
    <x v="91"/>
    <x v="1"/>
    <n v="6"/>
    <x v="1"/>
    <x v="0"/>
  </r>
  <r>
    <x v="4"/>
    <x v="1"/>
    <x v="4"/>
    <s v="Low"/>
    <x v="81"/>
    <n v="250"/>
    <n v="300"/>
    <x v="81"/>
    <x v="41"/>
    <x v="81"/>
    <x v="81"/>
    <x v="81"/>
    <x v="7"/>
    <n v="10"/>
    <x v="7"/>
    <x v="1"/>
  </r>
  <r>
    <x v="0"/>
    <x v="1"/>
    <x v="4"/>
    <s v="Low"/>
    <x v="101"/>
    <n v="250"/>
    <n v="350"/>
    <x v="102"/>
    <x v="62"/>
    <x v="102"/>
    <x v="102"/>
    <x v="102"/>
    <x v="10"/>
    <n v="10"/>
    <x v="7"/>
    <x v="0"/>
  </r>
  <r>
    <x v="3"/>
    <x v="0"/>
    <x v="4"/>
    <s v="Low"/>
    <x v="95"/>
    <n v="250"/>
    <n v="125"/>
    <x v="96"/>
    <x v="56"/>
    <x v="96"/>
    <x v="96"/>
    <x v="96"/>
    <x v="2"/>
    <n v="12"/>
    <x v="2"/>
    <x v="0"/>
  </r>
  <r>
    <x v="0"/>
    <x v="4"/>
    <x v="4"/>
    <s v="Low"/>
    <x v="103"/>
    <n v="250"/>
    <n v="350"/>
    <x v="104"/>
    <x v="64"/>
    <x v="104"/>
    <x v="104"/>
    <x v="104"/>
    <x v="12"/>
    <n v="12"/>
    <x v="2"/>
    <x v="1"/>
  </r>
  <r>
    <x v="0"/>
    <x v="3"/>
    <x v="4"/>
    <s v="Low"/>
    <x v="104"/>
    <n v="250"/>
    <n v="350"/>
    <x v="105"/>
    <x v="65"/>
    <x v="105"/>
    <x v="105"/>
    <x v="105"/>
    <x v="12"/>
    <n v="12"/>
    <x v="2"/>
    <x v="1"/>
  </r>
  <r>
    <x v="4"/>
    <x v="1"/>
    <x v="5"/>
    <s v="Low"/>
    <x v="105"/>
    <n v="260"/>
    <n v="300"/>
    <x v="106"/>
    <x v="66"/>
    <x v="106"/>
    <x v="106"/>
    <x v="106"/>
    <x v="3"/>
    <n v="3"/>
    <x v="3"/>
    <x v="0"/>
  </r>
  <r>
    <x v="4"/>
    <x v="3"/>
    <x v="5"/>
    <s v="Low"/>
    <x v="106"/>
    <n v="260"/>
    <n v="300"/>
    <x v="107"/>
    <x v="67"/>
    <x v="107"/>
    <x v="107"/>
    <x v="107"/>
    <x v="3"/>
    <n v="3"/>
    <x v="3"/>
    <x v="0"/>
  </r>
  <r>
    <x v="3"/>
    <x v="1"/>
    <x v="5"/>
    <s v="Low"/>
    <x v="107"/>
    <n v="260"/>
    <n v="125"/>
    <x v="108"/>
    <x v="68"/>
    <x v="108"/>
    <x v="108"/>
    <x v="108"/>
    <x v="14"/>
    <n v="5"/>
    <x v="11"/>
    <x v="0"/>
  </r>
  <r>
    <x v="0"/>
    <x v="1"/>
    <x v="5"/>
    <s v="Low"/>
    <x v="100"/>
    <n v="260"/>
    <n v="350"/>
    <x v="101"/>
    <x v="61"/>
    <x v="101"/>
    <x v="101"/>
    <x v="101"/>
    <x v="7"/>
    <n v="10"/>
    <x v="7"/>
    <x v="1"/>
  </r>
  <r>
    <x v="0"/>
    <x v="4"/>
    <x v="5"/>
    <s v="Low"/>
    <x v="108"/>
    <n v="260"/>
    <n v="20"/>
    <x v="109"/>
    <x v="69"/>
    <x v="109"/>
    <x v="109"/>
    <x v="109"/>
    <x v="15"/>
    <n v="11"/>
    <x v="9"/>
    <x v="0"/>
  </r>
  <r>
    <x v="0"/>
    <x v="2"/>
    <x v="5"/>
    <s v="Low"/>
    <x v="109"/>
    <n v="260"/>
    <n v="20"/>
    <x v="110"/>
    <x v="70"/>
    <x v="110"/>
    <x v="110"/>
    <x v="110"/>
    <x v="15"/>
    <n v="11"/>
    <x v="9"/>
    <x v="0"/>
  </r>
  <r>
    <x v="4"/>
    <x v="0"/>
    <x v="5"/>
    <s v="Low"/>
    <x v="94"/>
    <n v="260"/>
    <n v="300"/>
    <x v="95"/>
    <x v="55"/>
    <x v="95"/>
    <x v="95"/>
    <x v="95"/>
    <x v="2"/>
    <n v="12"/>
    <x v="2"/>
    <x v="0"/>
  </r>
  <r>
    <x v="3"/>
    <x v="2"/>
    <x v="0"/>
    <s v="Low"/>
    <x v="110"/>
    <n v="3"/>
    <n v="125"/>
    <x v="111"/>
    <x v="71"/>
    <x v="111"/>
    <x v="111"/>
    <x v="111"/>
    <x v="13"/>
    <n v="4"/>
    <x v="10"/>
    <x v="0"/>
  </r>
  <r>
    <x v="0"/>
    <x v="1"/>
    <x v="0"/>
    <s v="Low"/>
    <x v="111"/>
    <n v="3"/>
    <n v="20"/>
    <x v="112"/>
    <x v="72"/>
    <x v="112"/>
    <x v="112"/>
    <x v="112"/>
    <x v="13"/>
    <n v="4"/>
    <x v="10"/>
    <x v="0"/>
  </r>
  <r>
    <x v="4"/>
    <x v="1"/>
    <x v="0"/>
    <s v="Low"/>
    <x v="112"/>
    <n v="3"/>
    <n v="300"/>
    <x v="113"/>
    <x v="73"/>
    <x v="113"/>
    <x v="113"/>
    <x v="113"/>
    <x v="1"/>
    <n v="6"/>
    <x v="1"/>
    <x v="0"/>
  </r>
  <r>
    <x v="2"/>
    <x v="4"/>
    <x v="0"/>
    <s v="Low"/>
    <x v="113"/>
    <n v="3"/>
    <n v="12"/>
    <x v="114"/>
    <x v="74"/>
    <x v="114"/>
    <x v="114"/>
    <x v="114"/>
    <x v="6"/>
    <n v="9"/>
    <x v="6"/>
    <x v="0"/>
  </r>
  <r>
    <x v="2"/>
    <x v="0"/>
    <x v="0"/>
    <s v="Low"/>
    <x v="114"/>
    <n v="3"/>
    <n v="12"/>
    <x v="115"/>
    <x v="75"/>
    <x v="115"/>
    <x v="115"/>
    <x v="115"/>
    <x v="12"/>
    <n v="12"/>
    <x v="2"/>
    <x v="1"/>
  </r>
  <r>
    <x v="0"/>
    <x v="1"/>
    <x v="1"/>
    <s v="Low"/>
    <x v="115"/>
    <n v="5"/>
    <n v="7"/>
    <x v="116"/>
    <x v="76"/>
    <x v="116"/>
    <x v="116"/>
    <x v="116"/>
    <x v="8"/>
    <n v="2"/>
    <x v="8"/>
    <x v="0"/>
  </r>
  <r>
    <x v="2"/>
    <x v="2"/>
    <x v="1"/>
    <s v="Low"/>
    <x v="116"/>
    <n v="5"/>
    <n v="12"/>
    <x v="117"/>
    <x v="77"/>
    <x v="117"/>
    <x v="117"/>
    <x v="117"/>
    <x v="1"/>
    <n v="6"/>
    <x v="1"/>
    <x v="0"/>
  </r>
  <r>
    <x v="0"/>
    <x v="2"/>
    <x v="1"/>
    <s v="Low"/>
    <x v="102"/>
    <n v="5"/>
    <n v="7"/>
    <x v="118"/>
    <x v="78"/>
    <x v="118"/>
    <x v="118"/>
    <x v="118"/>
    <x v="6"/>
    <n v="9"/>
    <x v="6"/>
    <x v="0"/>
  </r>
  <r>
    <x v="0"/>
    <x v="1"/>
    <x v="1"/>
    <s v="Low"/>
    <x v="117"/>
    <n v="5"/>
    <n v="350"/>
    <x v="119"/>
    <x v="79"/>
    <x v="119"/>
    <x v="119"/>
    <x v="119"/>
    <x v="9"/>
    <n v="9"/>
    <x v="6"/>
    <x v="1"/>
  </r>
  <r>
    <x v="3"/>
    <x v="2"/>
    <x v="1"/>
    <s v="Low"/>
    <x v="118"/>
    <n v="5"/>
    <n v="125"/>
    <x v="120"/>
    <x v="80"/>
    <x v="120"/>
    <x v="120"/>
    <x v="120"/>
    <x v="2"/>
    <n v="12"/>
    <x v="2"/>
    <x v="0"/>
  </r>
  <r>
    <x v="3"/>
    <x v="1"/>
    <x v="1"/>
    <s v="Low"/>
    <x v="119"/>
    <n v="5"/>
    <n v="125"/>
    <x v="121"/>
    <x v="81"/>
    <x v="121"/>
    <x v="121"/>
    <x v="121"/>
    <x v="2"/>
    <n v="12"/>
    <x v="2"/>
    <x v="0"/>
  </r>
  <r>
    <x v="4"/>
    <x v="2"/>
    <x v="2"/>
    <s v="Low"/>
    <x v="120"/>
    <n v="10"/>
    <n v="300"/>
    <x v="122"/>
    <x v="82"/>
    <x v="122"/>
    <x v="122"/>
    <x v="122"/>
    <x v="0"/>
    <n v="1"/>
    <x v="0"/>
    <x v="0"/>
  </r>
  <r>
    <x v="3"/>
    <x v="0"/>
    <x v="2"/>
    <s v="Low"/>
    <x v="121"/>
    <n v="10"/>
    <n v="125"/>
    <x v="123"/>
    <x v="83"/>
    <x v="123"/>
    <x v="123"/>
    <x v="123"/>
    <x v="3"/>
    <n v="3"/>
    <x v="3"/>
    <x v="0"/>
  </r>
  <r>
    <x v="2"/>
    <x v="2"/>
    <x v="2"/>
    <s v="Low"/>
    <x v="116"/>
    <n v="10"/>
    <n v="12"/>
    <x v="117"/>
    <x v="77"/>
    <x v="117"/>
    <x v="117"/>
    <x v="117"/>
    <x v="1"/>
    <n v="6"/>
    <x v="1"/>
    <x v="0"/>
  </r>
  <r>
    <x v="4"/>
    <x v="1"/>
    <x v="2"/>
    <s v="Low"/>
    <x v="112"/>
    <n v="10"/>
    <n v="300"/>
    <x v="113"/>
    <x v="73"/>
    <x v="113"/>
    <x v="113"/>
    <x v="113"/>
    <x v="1"/>
    <n v="6"/>
    <x v="1"/>
    <x v="0"/>
  </r>
  <r>
    <x v="3"/>
    <x v="1"/>
    <x v="2"/>
    <s v="Low"/>
    <x v="122"/>
    <n v="10"/>
    <n v="125"/>
    <x v="124"/>
    <x v="84"/>
    <x v="124"/>
    <x v="124"/>
    <x v="124"/>
    <x v="1"/>
    <n v="6"/>
    <x v="1"/>
    <x v="0"/>
  </r>
  <r>
    <x v="2"/>
    <x v="4"/>
    <x v="2"/>
    <s v="Low"/>
    <x v="123"/>
    <n v="10"/>
    <n v="12"/>
    <x v="125"/>
    <x v="85"/>
    <x v="125"/>
    <x v="125"/>
    <x v="125"/>
    <x v="4"/>
    <n v="7"/>
    <x v="4"/>
    <x v="0"/>
  </r>
  <r>
    <x v="3"/>
    <x v="0"/>
    <x v="2"/>
    <s v="Low"/>
    <x v="124"/>
    <n v="10"/>
    <n v="125"/>
    <x v="126"/>
    <x v="86"/>
    <x v="126"/>
    <x v="126"/>
    <x v="126"/>
    <x v="10"/>
    <n v="10"/>
    <x v="7"/>
    <x v="0"/>
  </r>
  <r>
    <x v="1"/>
    <x v="1"/>
    <x v="2"/>
    <s v="Low"/>
    <x v="125"/>
    <n v="10"/>
    <n v="15"/>
    <x v="127"/>
    <x v="87"/>
    <x v="127"/>
    <x v="127"/>
    <x v="127"/>
    <x v="7"/>
    <n v="10"/>
    <x v="7"/>
    <x v="1"/>
  </r>
  <r>
    <x v="3"/>
    <x v="2"/>
    <x v="2"/>
    <s v="Low"/>
    <x v="118"/>
    <n v="10"/>
    <n v="125"/>
    <x v="120"/>
    <x v="80"/>
    <x v="120"/>
    <x v="120"/>
    <x v="120"/>
    <x v="2"/>
    <n v="12"/>
    <x v="2"/>
    <x v="0"/>
  </r>
  <r>
    <x v="3"/>
    <x v="1"/>
    <x v="2"/>
    <s v="Low"/>
    <x v="119"/>
    <n v="10"/>
    <n v="125"/>
    <x v="121"/>
    <x v="81"/>
    <x v="121"/>
    <x v="121"/>
    <x v="121"/>
    <x v="2"/>
    <n v="12"/>
    <x v="2"/>
    <x v="0"/>
  </r>
  <r>
    <x v="3"/>
    <x v="0"/>
    <x v="3"/>
    <s v="Low"/>
    <x v="124"/>
    <n v="120"/>
    <n v="125"/>
    <x v="126"/>
    <x v="86"/>
    <x v="126"/>
    <x v="126"/>
    <x v="126"/>
    <x v="10"/>
    <n v="10"/>
    <x v="7"/>
    <x v="0"/>
  </r>
  <r>
    <x v="4"/>
    <x v="4"/>
    <x v="4"/>
    <s v="Low"/>
    <x v="126"/>
    <n v="250"/>
    <n v="300"/>
    <x v="128"/>
    <x v="88"/>
    <x v="128"/>
    <x v="128"/>
    <x v="128"/>
    <x v="8"/>
    <n v="2"/>
    <x v="8"/>
    <x v="0"/>
  </r>
  <r>
    <x v="2"/>
    <x v="3"/>
    <x v="4"/>
    <s v="Low"/>
    <x v="94"/>
    <n v="250"/>
    <n v="12"/>
    <x v="129"/>
    <x v="89"/>
    <x v="129"/>
    <x v="129"/>
    <x v="129"/>
    <x v="13"/>
    <n v="4"/>
    <x v="10"/>
    <x v="0"/>
  </r>
  <r>
    <x v="3"/>
    <x v="1"/>
    <x v="4"/>
    <s v="Low"/>
    <x v="122"/>
    <n v="250"/>
    <n v="125"/>
    <x v="124"/>
    <x v="84"/>
    <x v="124"/>
    <x v="124"/>
    <x v="124"/>
    <x v="1"/>
    <n v="6"/>
    <x v="1"/>
    <x v="0"/>
  </r>
  <r>
    <x v="4"/>
    <x v="0"/>
    <x v="4"/>
    <s v="Low"/>
    <x v="127"/>
    <n v="250"/>
    <n v="300"/>
    <x v="130"/>
    <x v="90"/>
    <x v="130"/>
    <x v="130"/>
    <x v="130"/>
    <x v="5"/>
    <n v="8"/>
    <x v="5"/>
    <x v="0"/>
  </r>
  <r>
    <x v="0"/>
    <x v="3"/>
    <x v="4"/>
    <s v="Low"/>
    <x v="128"/>
    <n v="250"/>
    <n v="350"/>
    <x v="131"/>
    <x v="91"/>
    <x v="131"/>
    <x v="131"/>
    <x v="131"/>
    <x v="5"/>
    <n v="8"/>
    <x v="5"/>
    <x v="0"/>
  </r>
  <r>
    <x v="1"/>
    <x v="1"/>
    <x v="4"/>
    <s v="Low"/>
    <x v="125"/>
    <n v="250"/>
    <n v="15"/>
    <x v="127"/>
    <x v="87"/>
    <x v="127"/>
    <x v="127"/>
    <x v="127"/>
    <x v="7"/>
    <n v="10"/>
    <x v="7"/>
    <x v="1"/>
  </r>
  <r>
    <x v="0"/>
    <x v="0"/>
    <x v="0"/>
    <s v="Low"/>
    <x v="129"/>
    <n v="3"/>
    <n v="20"/>
    <x v="132"/>
    <x v="92"/>
    <x v="132"/>
    <x v="132"/>
    <x v="132"/>
    <x v="14"/>
    <n v="5"/>
    <x v="11"/>
    <x v="0"/>
  </r>
  <r>
    <x v="0"/>
    <x v="3"/>
    <x v="2"/>
    <s v="Low"/>
    <x v="130"/>
    <n v="10"/>
    <n v="7"/>
    <x v="133"/>
    <x v="93"/>
    <x v="133"/>
    <x v="133"/>
    <x v="133"/>
    <x v="9"/>
    <n v="9"/>
    <x v="6"/>
    <x v="1"/>
  </r>
  <r>
    <x v="0"/>
    <x v="0"/>
    <x v="3"/>
    <s v="Low"/>
    <x v="131"/>
    <n v="120"/>
    <n v="20"/>
    <x v="134"/>
    <x v="94"/>
    <x v="134"/>
    <x v="134"/>
    <x v="134"/>
    <x v="13"/>
    <n v="4"/>
    <x v="10"/>
    <x v="0"/>
  </r>
  <r>
    <x v="2"/>
    <x v="1"/>
    <x v="4"/>
    <s v="Low"/>
    <x v="132"/>
    <n v="250"/>
    <n v="12"/>
    <x v="135"/>
    <x v="95"/>
    <x v="135"/>
    <x v="135"/>
    <x v="135"/>
    <x v="0"/>
    <n v="1"/>
    <x v="0"/>
    <x v="0"/>
  </r>
  <r>
    <x v="1"/>
    <x v="3"/>
    <x v="1"/>
    <s v="Low"/>
    <x v="133"/>
    <n v="5"/>
    <n v="15"/>
    <x v="136"/>
    <x v="96"/>
    <x v="136"/>
    <x v="136"/>
    <x v="136"/>
    <x v="10"/>
    <n v="10"/>
    <x v="7"/>
    <x v="0"/>
  </r>
  <r>
    <x v="1"/>
    <x v="3"/>
    <x v="2"/>
    <s v="Low"/>
    <x v="133"/>
    <n v="10"/>
    <n v="15"/>
    <x v="136"/>
    <x v="96"/>
    <x v="136"/>
    <x v="136"/>
    <x v="136"/>
    <x v="10"/>
    <n v="10"/>
    <x v="7"/>
    <x v="0"/>
  </r>
  <r>
    <x v="1"/>
    <x v="2"/>
    <x v="2"/>
    <s v="Low"/>
    <x v="134"/>
    <n v="10"/>
    <n v="15"/>
    <x v="137"/>
    <x v="97"/>
    <x v="137"/>
    <x v="137"/>
    <x v="137"/>
    <x v="12"/>
    <n v="12"/>
    <x v="2"/>
    <x v="1"/>
  </r>
  <r>
    <x v="0"/>
    <x v="4"/>
    <x v="3"/>
    <s v="Low"/>
    <x v="135"/>
    <n v="120"/>
    <n v="20"/>
    <x v="138"/>
    <x v="98"/>
    <x v="138"/>
    <x v="138"/>
    <x v="138"/>
    <x v="9"/>
    <n v="9"/>
    <x v="6"/>
    <x v="1"/>
  </r>
  <r>
    <x v="0"/>
    <x v="0"/>
    <x v="0"/>
    <s v="Low"/>
    <x v="136"/>
    <n v="3"/>
    <n v="7"/>
    <x v="139"/>
    <x v="99"/>
    <x v="139"/>
    <x v="139"/>
    <x v="139"/>
    <x v="7"/>
    <n v="10"/>
    <x v="7"/>
    <x v="1"/>
  </r>
  <r>
    <x v="4"/>
    <x v="1"/>
    <x v="0"/>
    <s v="Low"/>
    <x v="137"/>
    <n v="3"/>
    <n v="300"/>
    <x v="140"/>
    <x v="100"/>
    <x v="140"/>
    <x v="140"/>
    <x v="140"/>
    <x v="10"/>
    <n v="10"/>
    <x v="7"/>
    <x v="0"/>
  </r>
  <r>
    <x v="0"/>
    <x v="4"/>
    <x v="0"/>
    <s v="Low"/>
    <x v="138"/>
    <n v="3"/>
    <n v="350"/>
    <x v="141"/>
    <x v="101"/>
    <x v="141"/>
    <x v="141"/>
    <x v="141"/>
    <x v="2"/>
    <n v="12"/>
    <x v="2"/>
    <x v="0"/>
  </r>
  <r>
    <x v="1"/>
    <x v="0"/>
    <x v="1"/>
    <s v="Low"/>
    <x v="139"/>
    <n v="5"/>
    <n v="15"/>
    <x v="142"/>
    <x v="102"/>
    <x v="142"/>
    <x v="142"/>
    <x v="142"/>
    <x v="3"/>
    <n v="3"/>
    <x v="3"/>
    <x v="0"/>
  </r>
  <r>
    <x v="4"/>
    <x v="1"/>
    <x v="1"/>
    <s v="Low"/>
    <x v="140"/>
    <n v="5"/>
    <n v="300"/>
    <x v="143"/>
    <x v="103"/>
    <x v="143"/>
    <x v="143"/>
    <x v="143"/>
    <x v="5"/>
    <n v="8"/>
    <x v="5"/>
    <x v="0"/>
  </r>
  <r>
    <x v="0"/>
    <x v="0"/>
    <x v="1"/>
    <s v="Low"/>
    <x v="136"/>
    <n v="5"/>
    <n v="7"/>
    <x v="139"/>
    <x v="99"/>
    <x v="139"/>
    <x v="139"/>
    <x v="139"/>
    <x v="7"/>
    <n v="10"/>
    <x v="7"/>
    <x v="1"/>
  </r>
  <r>
    <x v="4"/>
    <x v="1"/>
    <x v="1"/>
    <s v="Low"/>
    <x v="137"/>
    <n v="5"/>
    <n v="300"/>
    <x v="140"/>
    <x v="100"/>
    <x v="140"/>
    <x v="140"/>
    <x v="140"/>
    <x v="10"/>
    <n v="10"/>
    <x v="7"/>
    <x v="0"/>
  </r>
  <r>
    <x v="3"/>
    <x v="3"/>
    <x v="1"/>
    <s v="Low"/>
    <x v="141"/>
    <n v="5"/>
    <n v="125"/>
    <x v="144"/>
    <x v="68"/>
    <x v="144"/>
    <x v="144"/>
    <x v="144"/>
    <x v="2"/>
    <n v="12"/>
    <x v="2"/>
    <x v="0"/>
  </r>
  <r>
    <x v="0"/>
    <x v="0"/>
    <x v="2"/>
    <s v="Low"/>
    <x v="142"/>
    <n v="10"/>
    <n v="7"/>
    <x v="145"/>
    <x v="104"/>
    <x v="145"/>
    <x v="145"/>
    <x v="145"/>
    <x v="0"/>
    <n v="1"/>
    <x v="0"/>
    <x v="0"/>
  </r>
  <r>
    <x v="3"/>
    <x v="1"/>
    <x v="2"/>
    <s v="Low"/>
    <x v="143"/>
    <n v="10"/>
    <n v="125"/>
    <x v="146"/>
    <x v="105"/>
    <x v="146"/>
    <x v="146"/>
    <x v="144"/>
    <x v="3"/>
    <n v="3"/>
    <x v="3"/>
    <x v="0"/>
  </r>
  <r>
    <x v="4"/>
    <x v="1"/>
    <x v="2"/>
    <s v="Low"/>
    <x v="144"/>
    <n v="10"/>
    <n v="300"/>
    <x v="147"/>
    <x v="106"/>
    <x v="147"/>
    <x v="147"/>
    <x v="146"/>
    <x v="13"/>
    <n v="4"/>
    <x v="10"/>
    <x v="0"/>
  </r>
  <r>
    <x v="4"/>
    <x v="4"/>
    <x v="2"/>
    <s v="Low"/>
    <x v="145"/>
    <n v="10"/>
    <n v="300"/>
    <x v="148"/>
    <x v="107"/>
    <x v="148"/>
    <x v="148"/>
    <x v="147"/>
    <x v="14"/>
    <n v="5"/>
    <x v="11"/>
    <x v="0"/>
  </r>
  <r>
    <x v="0"/>
    <x v="4"/>
    <x v="2"/>
    <s v="Low"/>
    <x v="146"/>
    <n v="10"/>
    <n v="350"/>
    <x v="149"/>
    <x v="108"/>
    <x v="149"/>
    <x v="149"/>
    <x v="148"/>
    <x v="4"/>
    <n v="7"/>
    <x v="4"/>
    <x v="0"/>
  </r>
  <r>
    <x v="3"/>
    <x v="2"/>
    <x v="2"/>
    <s v="Low"/>
    <x v="147"/>
    <n v="10"/>
    <n v="125"/>
    <x v="150"/>
    <x v="109"/>
    <x v="150"/>
    <x v="150"/>
    <x v="144"/>
    <x v="4"/>
    <n v="7"/>
    <x v="4"/>
    <x v="0"/>
  </r>
  <r>
    <x v="1"/>
    <x v="0"/>
    <x v="2"/>
    <s v="Low"/>
    <x v="148"/>
    <n v="10"/>
    <n v="15"/>
    <x v="151"/>
    <x v="110"/>
    <x v="151"/>
    <x v="151"/>
    <x v="149"/>
    <x v="6"/>
    <n v="9"/>
    <x v="6"/>
    <x v="0"/>
  </r>
  <r>
    <x v="0"/>
    <x v="0"/>
    <x v="2"/>
    <s v="Low"/>
    <x v="149"/>
    <n v="10"/>
    <n v="20"/>
    <x v="152"/>
    <x v="111"/>
    <x v="152"/>
    <x v="152"/>
    <x v="150"/>
    <x v="6"/>
    <n v="9"/>
    <x v="6"/>
    <x v="0"/>
  </r>
  <r>
    <x v="0"/>
    <x v="4"/>
    <x v="2"/>
    <s v="Low"/>
    <x v="150"/>
    <n v="10"/>
    <n v="20"/>
    <x v="153"/>
    <x v="112"/>
    <x v="153"/>
    <x v="153"/>
    <x v="151"/>
    <x v="6"/>
    <n v="9"/>
    <x v="6"/>
    <x v="0"/>
  </r>
  <r>
    <x v="1"/>
    <x v="4"/>
    <x v="2"/>
    <s v="Low"/>
    <x v="151"/>
    <n v="10"/>
    <n v="15"/>
    <x v="154"/>
    <x v="113"/>
    <x v="154"/>
    <x v="154"/>
    <x v="152"/>
    <x v="7"/>
    <n v="10"/>
    <x v="7"/>
    <x v="1"/>
  </r>
  <r>
    <x v="1"/>
    <x v="3"/>
    <x v="2"/>
    <s v="Low"/>
    <x v="62"/>
    <n v="10"/>
    <n v="15"/>
    <x v="62"/>
    <x v="114"/>
    <x v="155"/>
    <x v="62"/>
    <x v="153"/>
    <x v="7"/>
    <n v="10"/>
    <x v="7"/>
    <x v="1"/>
  </r>
  <r>
    <x v="0"/>
    <x v="4"/>
    <x v="2"/>
    <s v="Low"/>
    <x v="138"/>
    <n v="10"/>
    <n v="350"/>
    <x v="141"/>
    <x v="101"/>
    <x v="141"/>
    <x v="141"/>
    <x v="141"/>
    <x v="2"/>
    <n v="12"/>
    <x v="2"/>
    <x v="0"/>
  </r>
  <r>
    <x v="3"/>
    <x v="3"/>
    <x v="2"/>
    <s v="Low"/>
    <x v="141"/>
    <n v="10"/>
    <n v="125"/>
    <x v="144"/>
    <x v="68"/>
    <x v="144"/>
    <x v="144"/>
    <x v="144"/>
    <x v="2"/>
    <n v="12"/>
    <x v="2"/>
    <x v="0"/>
  </r>
  <r>
    <x v="2"/>
    <x v="4"/>
    <x v="3"/>
    <s v="Low"/>
    <x v="152"/>
    <n v="120"/>
    <n v="12"/>
    <x v="155"/>
    <x v="115"/>
    <x v="156"/>
    <x v="155"/>
    <x v="154"/>
    <x v="3"/>
    <n v="3"/>
    <x v="3"/>
    <x v="0"/>
  </r>
  <r>
    <x v="0"/>
    <x v="0"/>
    <x v="3"/>
    <s v="Low"/>
    <x v="153"/>
    <n v="120"/>
    <n v="20"/>
    <x v="156"/>
    <x v="116"/>
    <x v="157"/>
    <x v="156"/>
    <x v="155"/>
    <x v="9"/>
    <n v="9"/>
    <x v="6"/>
    <x v="1"/>
  </r>
  <r>
    <x v="0"/>
    <x v="2"/>
    <x v="3"/>
    <s v="Low"/>
    <x v="154"/>
    <n v="120"/>
    <n v="350"/>
    <x v="157"/>
    <x v="117"/>
    <x v="158"/>
    <x v="157"/>
    <x v="156"/>
    <x v="10"/>
    <n v="10"/>
    <x v="7"/>
    <x v="0"/>
  </r>
  <r>
    <x v="2"/>
    <x v="2"/>
    <x v="4"/>
    <s v="Low"/>
    <x v="155"/>
    <n v="250"/>
    <n v="12"/>
    <x v="158"/>
    <x v="118"/>
    <x v="159"/>
    <x v="158"/>
    <x v="157"/>
    <x v="14"/>
    <n v="5"/>
    <x v="11"/>
    <x v="0"/>
  </r>
  <r>
    <x v="0"/>
    <x v="4"/>
    <x v="4"/>
    <s v="Low"/>
    <x v="156"/>
    <n v="250"/>
    <n v="350"/>
    <x v="159"/>
    <x v="119"/>
    <x v="160"/>
    <x v="159"/>
    <x v="158"/>
    <x v="9"/>
    <n v="9"/>
    <x v="6"/>
    <x v="1"/>
  </r>
  <r>
    <x v="0"/>
    <x v="2"/>
    <x v="4"/>
    <s v="Low"/>
    <x v="154"/>
    <n v="250"/>
    <n v="350"/>
    <x v="157"/>
    <x v="117"/>
    <x v="158"/>
    <x v="157"/>
    <x v="156"/>
    <x v="10"/>
    <n v="10"/>
    <x v="7"/>
    <x v="0"/>
  </r>
  <r>
    <x v="1"/>
    <x v="3"/>
    <x v="4"/>
    <s v="Low"/>
    <x v="62"/>
    <n v="250"/>
    <n v="15"/>
    <x v="62"/>
    <x v="114"/>
    <x v="155"/>
    <x v="62"/>
    <x v="153"/>
    <x v="7"/>
    <n v="10"/>
    <x v="7"/>
    <x v="1"/>
  </r>
  <r>
    <x v="0"/>
    <x v="3"/>
    <x v="5"/>
    <s v="Low"/>
    <x v="157"/>
    <n v="260"/>
    <n v="350"/>
    <x v="160"/>
    <x v="120"/>
    <x v="161"/>
    <x v="160"/>
    <x v="159"/>
    <x v="8"/>
    <n v="2"/>
    <x v="8"/>
    <x v="0"/>
  </r>
  <r>
    <x v="3"/>
    <x v="3"/>
    <x v="5"/>
    <s v="Low"/>
    <x v="158"/>
    <n v="260"/>
    <n v="125"/>
    <x v="161"/>
    <x v="121"/>
    <x v="162"/>
    <x v="161"/>
    <x v="144"/>
    <x v="13"/>
    <n v="4"/>
    <x v="10"/>
    <x v="0"/>
  </r>
  <r>
    <x v="0"/>
    <x v="1"/>
    <x v="5"/>
    <s v="Low"/>
    <x v="159"/>
    <n v="260"/>
    <n v="350"/>
    <x v="162"/>
    <x v="122"/>
    <x v="163"/>
    <x v="162"/>
    <x v="160"/>
    <x v="6"/>
    <n v="9"/>
    <x v="6"/>
    <x v="0"/>
  </r>
  <r>
    <x v="1"/>
    <x v="4"/>
    <x v="5"/>
    <s v="Low"/>
    <x v="151"/>
    <n v="260"/>
    <n v="15"/>
    <x v="154"/>
    <x v="113"/>
    <x v="154"/>
    <x v="154"/>
    <x v="152"/>
    <x v="7"/>
    <n v="10"/>
    <x v="7"/>
    <x v="1"/>
  </r>
  <r>
    <x v="0"/>
    <x v="0"/>
    <x v="5"/>
    <s v="Low"/>
    <x v="160"/>
    <n v="260"/>
    <n v="350"/>
    <x v="163"/>
    <x v="123"/>
    <x v="164"/>
    <x v="163"/>
    <x v="161"/>
    <x v="12"/>
    <n v="12"/>
    <x v="2"/>
    <x v="1"/>
  </r>
  <r>
    <x v="0"/>
    <x v="1"/>
    <x v="1"/>
    <s v="Medium"/>
    <x v="161"/>
    <n v="5"/>
    <n v="7"/>
    <x v="164"/>
    <x v="124"/>
    <x v="165"/>
    <x v="164"/>
    <x v="162"/>
    <x v="7"/>
    <n v="10"/>
    <x v="7"/>
    <x v="1"/>
  </r>
  <r>
    <x v="0"/>
    <x v="1"/>
    <x v="2"/>
    <s v="Medium"/>
    <x v="162"/>
    <n v="10"/>
    <n v="7"/>
    <x v="165"/>
    <x v="125"/>
    <x v="166"/>
    <x v="165"/>
    <x v="163"/>
    <x v="0"/>
    <n v="1"/>
    <x v="0"/>
    <x v="0"/>
  </r>
  <r>
    <x v="0"/>
    <x v="0"/>
    <x v="2"/>
    <s v="Medium"/>
    <x v="163"/>
    <n v="10"/>
    <n v="7"/>
    <x v="166"/>
    <x v="126"/>
    <x v="167"/>
    <x v="166"/>
    <x v="164"/>
    <x v="9"/>
    <n v="9"/>
    <x v="6"/>
    <x v="1"/>
  </r>
  <r>
    <x v="0"/>
    <x v="3"/>
    <x v="2"/>
    <s v="Medium"/>
    <x v="164"/>
    <n v="10"/>
    <n v="7"/>
    <x v="167"/>
    <x v="127"/>
    <x v="168"/>
    <x v="167"/>
    <x v="165"/>
    <x v="10"/>
    <n v="10"/>
    <x v="7"/>
    <x v="0"/>
  </r>
  <r>
    <x v="2"/>
    <x v="0"/>
    <x v="2"/>
    <s v="Medium"/>
    <x v="165"/>
    <n v="10"/>
    <n v="12"/>
    <x v="168"/>
    <x v="128"/>
    <x v="169"/>
    <x v="168"/>
    <x v="166"/>
    <x v="2"/>
    <n v="12"/>
    <x v="2"/>
    <x v="0"/>
  </r>
  <r>
    <x v="2"/>
    <x v="0"/>
    <x v="3"/>
    <s v="Medium"/>
    <x v="165"/>
    <n v="120"/>
    <n v="12"/>
    <x v="168"/>
    <x v="128"/>
    <x v="169"/>
    <x v="168"/>
    <x v="166"/>
    <x v="2"/>
    <n v="12"/>
    <x v="2"/>
    <x v="0"/>
  </r>
  <r>
    <x v="0"/>
    <x v="3"/>
    <x v="4"/>
    <s v="Medium"/>
    <x v="164"/>
    <n v="250"/>
    <n v="7"/>
    <x v="167"/>
    <x v="127"/>
    <x v="168"/>
    <x v="167"/>
    <x v="165"/>
    <x v="10"/>
    <n v="10"/>
    <x v="7"/>
    <x v="0"/>
  </r>
  <r>
    <x v="0"/>
    <x v="3"/>
    <x v="5"/>
    <s v="Medium"/>
    <x v="166"/>
    <n v="260"/>
    <n v="7"/>
    <x v="169"/>
    <x v="129"/>
    <x v="170"/>
    <x v="169"/>
    <x v="167"/>
    <x v="4"/>
    <n v="7"/>
    <x v="4"/>
    <x v="0"/>
  </r>
  <r>
    <x v="2"/>
    <x v="3"/>
    <x v="5"/>
    <s v="Medium"/>
    <x v="167"/>
    <n v="260"/>
    <n v="12"/>
    <x v="170"/>
    <x v="130"/>
    <x v="171"/>
    <x v="170"/>
    <x v="168"/>
    <x v="5"/>
    <n v="8"/>
    <x v="5"/>
    <x v="0"/>
  </r>
  <r>
    <x v="0"/>
    <x v="1"/>
    <x v="5"/>
    <s v="Medium"/>
    <x v="161"/>
    <n v="260"/>
    <n v="7"/>
    <x v="164"/>
    <x v="124"/>
    <x v="165"/>
    <x v="164"/>
    <x v="162"/>
    <x v="7"/>
    <n v="10"/>
    <x v="7"/>
    <x v="1"/>
  </r>
  <r>
    <x v="2"/>
    <x v="2"/>
    <x v="0"/>
    <s v="Medium"/>
    <x v="157"/>
    <n v="3"/>
    <n v="12"/>
    <x v="171"/>
    <x v="131"/>
    <x v="172"/>
    <x v="171"/>
    <x v="169"/>
    <x v="8"/>
    <n v="2"/>
    <x v="8"/>
    <x v="0"/>
  </r>
  <r>
    <x v="2"/>
    <x v="1"/>
    <x v="0"/>
    <s v="Medium"/>
    <x v="168"/>
    <n v="3"/>
    <n v="12"/>
    <x v="172"/>
    <x v="132"/>
    <x v="173"/>
    <x v="172"/>
    <x v="170"/>
    <x v="8"/>
    <n v="2"/>
    <x v="8"/>
    <x v="0"/>
  </r>
  <r>
    <x v="0"/>
    <x v="2"/>
    <x v="0"/>
    <s v="Medium"/>
    <x v="169"/>
    <n v="3"/>
    <n v="20"/>
    <x v="173"/>
    <x v="133"/>
    <x v="174"/>
    <x v="173"/>
    <x v="171"/>
    <x v="14"/>
    <n v="5"/>
    <x v="11"/>
    <x v="0"/>
  </r>
  <r>
    <x v="4"/>
    <x v="4"/>
    <x v="0"/>
    <s v="Medium"/>
    <x v="170"/>
    <n v="3"/>
    <n v="300"/>
    <x v="174"/>
    <x v="134"/>
    <x v="175"/>
    <x v="174"/>
    <x v="172"/>
    <x v="1"/>
    <n v="6"/>
    <x v="1"/>
    <x v="0"/>
  </r>
  <r>
    <x v="0"/>
    <x v="1"/>
    <x v="0"/>
    <s v="Medium"/>
    <x v="171"/>
    <n v="3"/>
    <n v="7"/>
    <x v="175"/>
    <x v="135"/>
    <x v="176"/>
    <x v="175"/>
    <x v="173"/>
    <x v="11"/>
    <n v="11"/>
    <x v="9"/>
    <x v="1"/>
  </r>
  <r>
    <x v="1"/>
    <x v="3"/>
    <x v="0"/>
    <s v="Medium"/>
    <x v="172"/>
    <n v="3"/>
    <n v="15"/>
    <x v="176"/>
    <x v="136"/>
    <x v="177"/>
    <x v="176"/>
    <x v="174"/>
    <x v="15"/>
    <n v="11"/>
    <x v="9"/>
    <x v="0"/>
  </r>
  <r>
    <x v="0"/>
    <x v="4"/>
    <x v="0"/>
    <s v="Medium"/>
    <x v="173"/>
    <n v="3"/>
    <n v="7"/>
    <x v="177"/>
    <x v="137"/>
    <x v="178"/>
    <x v="177"/>
    <x v="175"/>
    <x v="2"/>
    <n v="12"/>
    <x v="2"/>
    <x v="0"/>
  </r>
  <r>
    <x v="0"/>
    <x v="2"/>
    <x v="0"/>
    <s v="Medium"/>
    <x v="174"/>
    <n v="3"/>
    <n v="7"/>
    <x v="178"/>
    <x v="138"/>
    <x v="179"/>
    <x v="178"/>
    <x v="176"/>
    <x v="2"/>
    <n v="12"/>
    <x v="2"/>
    <x v="0"/>
  </r>
  <r>
    <x v="0"/>
    <x v="2"/>
    <x v="1"/>
    <s v="Medium"/>
    <x v="175"/>
    <n v="5"/>
    <n v="350"/>
    <x v="179"/>
    <x v="139"/>
    <x v="180"/>
    <x v="179"/>
    <x v="177"/>
    <x v="0"/>
    <n v="1"/>
    <x v="0"/>
    <x v="0"/>
  </r>
  <r>
    <x v="3"/>
    <x v="4"/>
    <x v="1"/>
    <s v="Medium"/>
    <x v="176"/>
    <n v="5"/>
    <n v="125"/>
    <x v="180"/>
    <x v="140"/>
    <x v="181"/>
    <x v="180"/>
    <x v="178"/>
    <x v="4"/>
    <n v="7"/>
    <x v="4"/>
    <x v="0"/>
  </r>
  <r>
    <x v="0"/>
    <x v="3"/>
    <x v="1"/>
    <s v="Medium"/>
    <x v="177"/>
    <n v="5"/>
    <n v="350"/>
    <x v="181"/>
    <x v="141"/>
    <x v="182"/>
    <x v="181"/>
    <x v="179"/>
    <x v="9"/>
    <n v="9"/>
    <x v="6"/>
    <x v="1"/>
  </r>
  <r>
    <x v="2"/>
    <x v="1"/>
    <x v="1"/>
    <s v="Medium"/>
    <x v="178"/>
    <n v="5"/>
    <n v="12"/>
    <x v="182"/>
    <x v="142"/>
    <x v="183"/>
    <x v="182"/>
    <x v="180"/>
    <x v="15"/>
    <n v="11"/>
    <x v="9"/>
    <x v="0"/>
  </r>
  <r>
    <x v="4"/>
    <x v="3"/>
    <x v="1"/>
    <s v="Medium"/>
    <x v="179"/>
    <n v="5"/>
    <n v="300"/>
    <x v="183"/>
    <x v="143"/>
    <x v="184"/>
    <x v="183"/>
    <x v="181"/>
    <x v="12"/>
    <n v="12"/>
    <x v="2"/>
    <x v="1"/>
  </r>
  <r>
    <x v="0"/>
    <x v="2"/>
    <x v="2"/>
    <s v="Medium"/>
    <x v="180"/>
    <n v="10"/>
    <n v="20"/>
    <x v="184"/>
    <x v="144"/>
    <x v="185"/>
    <x v="184"/>
    <x v="182"/>
    <x v="8"/>
    <n v="2"/>
    <x v="8"/>
    <x v="0"/>
  </r>
  <r>
    <x v="3"/>
    <x v="4"/>
    <x v="2"/>
    <s v="Medium"/>
    <x v="181"/>
    <n v="10"/>
    <n v="125"/>
    <x v="185"/>
    <x v="145"/>
    <x v="186"/>
    <x v="185"/>
    <x v="183"/>
    <x v="3"/>
    <n v="3"/>
    <x v="3"/>
    <x v="0"/>
  </r>
  <r>
    <x v="3"/>
    <x v="2"/>
    <x v="2"/>
    <s v="Medium"/>
    <x v="182"/>
    <n v="10"/>
    <n v="125"/>
    <x v="186"/>
    <x v="146"/>
    <x v="187"/>
    <x v="186"/>
    <x v="184"/>
    <x v="3"/>
    <n v="3"/>
    <x v="3"/>
    <x v="0"/>
  </r>
  <r>
    <x v="4"/>
    <x v="3"/>
    <x v="2"/>
    <s v="Medium"/>
    <x v="183"/>
    <n v="10"/>
    <n v="300"/>
    <x v="187"/>
    <x v="147"/>
    <x v="188"/>
    <x v="187"/>
    <x v="185"/>
    <x v="13"/>
    <n v="4"/>
    <x v="10"/>
    <x v="0"/>
  </r>
  <r>
    <x v="0"/>
    <x v="4"/>
    <x v="2"/>
    <s v="Medium"/>
    <x v="184"/>
    <n v="10"/>
    <n v="7"/>
    <x v="188"/>
    <x v="148"/>
    <x v="189"/>
    <x v="188"/>
    <x v="186"/>
    <x v="14"/>
    <n v="5"/>
    <x v="11"/>
    <x v="0"/>
  </r>
  <r>
    <x v="4"/>
    <x v="4"/>
    <x v="2"/>
    <s v="Medium"/>
    <x v="170"/>
    <n v="10"/>
    <n v="300"/>
    <x v="174"/>
    <x v="134"/>
    <x v="175"/>
    <x v="174"/>
    <x v="172"/>
    <x v="1"/>
    <n v="6"/>
    <x v="1"/>
    <x v="0"/>
  </r>
  <r>
    <x v="0"/>
    <x v="4"/>
    <x v="2"/>
    <s v="Medium"/>
    <x v="185"/>
    <n v="10"/>
    <n v="350"/>
    <x v="189"/>
    <x v="149"/>
    <x v="190"/>
    <x v="189"/>
    <x v="187"/>
    <x v="1"/>
    <n v="6"/>
    <x v="1"/>
    <x v="0"/>
  </r>
  <r>
    <x v="1"/>
    <x v="2"/>
    <x v="2"/>
    <s v="Medium"/>
    <x v="186"/>
    <n v="10"/>
    <n v="15"/>
    <x v="190"/>
    <x v="150"/>
    <x v="191"/>
    <x v="190"/>
    <x v="188"/>
    <x v="6"/>
    <n v="9"/>
    <x v="6"/>
    <x v="0"/>
  </r>
  <r>
    <x v="0"/>
    <x v="0"/>
    <x v="2"/>
    <s v="Medium"/>
    <x v="187"/>
    <n v="10"/>
    <n v="350"/>
    <x v="191"/>
    <x v="151"/>
    <x v="192"/>
    <x v="191"/>
    <x v="189"/>
    <x v="7"/>
    <n v="10"/>
    <x v="7"/>
    <x v="1"/>
  </r>
  <r>
    <x v="0"/>
    <x v="0"/>
    <x v="2"/>
    <s v="Medium"/>
    <x v="188"/>
    <n v="10"/>
    <n v="20"/>
    <x v="192"/>
    <x v="152"/>
    <x v="193"/>
    <x v="192"/>
    <x v="190"/>
    <x v="7"/>
    <n v="10"/>
    <x v="7"/>
    <x v="1"/>
  </r>
  <r>
    <x v="3"/>
    <x v="4"/>
    <x v="2"/>
    <s v="Medium"/>
    <x v="189"/>
    <n v="10"/>
    <n v="125"/>
    <x v="193"/>
    <x v="153"/>
    <x v="194"/>
    <x v="193"/>
    <x v="191"/>
    <x v="10"/>
    <n v="10"/>
    <x v="7"/>
    <x v="0"/>
  </r>
  <r>
    <x v="3"/>
    <x v="2"/>
    <x v="2"/>
    <s v="Medium"/>
    <x v="190"/>
    <n v="10"/>
    <n v="125"/>
    <x v="194"/>
    <x v="154"/>
    <x v="195"/>
    <x v="194"/>
    <x v="192"/>
    <x v="7"/>
    <n v="10"/>
    <x v="7"/>
    <x v="1"/>
  </r>
  <r>
    <x v="0"/>
    <x v="0"/>
    <x v="2"/>
    <s v="Medium"/>
    <x v="191"/>
    <n v="10"/>
    <n v="20"/>
    <x v="195"/>
    <x v="155"/>
    <x v="196"/>
    <x v="195"/>
    <x v="193"/>
    <x v="12"/>
    <n v="12"/>
    <x v="2"/>
    <x v="1"/>
  </r>
  <r>
    <x v="0"/>
    <x v="4"/>
    <x v="2"/>
    <s v="Medium"/>
    <x v="192"/>
    <n v="10"/>
    <n v="20"/>
    <x v="196"/>
    <x v="156"/>
    <x v="197"/>
    <x v="196"/>
    <x v="194"/>
    <x v="2"/>
    <n v="12"/>
    <x v="2"/>
    <x v="0"/>
  </r>
  <r>
    <x v="0"/>
    <x v="2"/>
    <x v="2"/>
    <s v="Medium"/>
    <x v="193"/>
    <n v="10"/>
    <n v="7"/>
    <x v="197"/>
    <x v="157"/>
    <x v="198"/>
    <x v="197"/>
    <x v="195"/>
    <x v="12"/>
    <n v="12"/>
    <x v="2"/>
    <x v="1"/>
  </r>
  <r>
    <x v="1"/>
    <x v="1"/>
    <x v="2"/>
    <s v="Medium"/>
    <x v="194"/>
    <n v="10"/>
    <n v="15"/>
    <x v="198"/>
    <x v="158"/>
    <x v="199"/>
    <x v="198"/>
    <x v="196"/>
    <x v="12"/>
    <n v="12"/>
    <x v="2"/>
    <x v="1"/>
  </r>
  <r>
    <x v="1"/>
    <x v="4"/>
    <x v="3"/>
    <s v="Medium"/>
    <x v="195"/>
    <n v="120"/>
    <n v="15"/>
    <x v="199"/>
    <x v="159"/>
    <x v="200"/>
    <x v="199"/>
    <x v="197"/>
    <x v="0"/>
    <n v="1"/>
    <x v="0"/>
    <x v="0"/>
  </r>
  <r>
    <x v="1"/>
    <x v="3"/>
    <x v="3"/>
    <s v="Medium"/>
    <x v="196"/>
    <n v="120"/>
    <n v="15"/>
    <x v="200"/>
    <x v="160"/>
    <x v="201"/>
    <x v="200"/>
    <x v="198"/>
    <x v="0"/>
    <n v="1"/>
    <x v="0"/>
    <x v="0"/>
  </r>
  <r>
    <x v="3"/>
    <x v="1"/>
    <x v="3"/>
    <s v="Medium"/>
    <x v="197"/>
    <n v="120"/>
    <n v="125"/>
    <x v="201"/>
    <x v="161"/>
    <x v="202"/>
    <x v="201"/>
    <x v="199"/>
    <x v="8"/>
    <n v="2"/>
    <x v="8"/>
    <x v="0"/>
  </r>
  <r>
    <x v="0"/>
    <x v="4"/>
    <x v="3"/>
    <s v="Medium"/>
    <x v="185"/>
    <n v="120"/>
    <n v="350"/>
    <x v="189"/>
    <x v="149"/>
    <x v="190"/>
    <x v="189"/>
    <x v="187"/>
    <x v="1"/>
    <n v="6"/>
    <x v="1"/>
    <x v="0"/>
  </r>
  <r>
    <x v="0"/>
    <x v="4"/>
    <x v="3"/>
    <s v="Medium"/>
    <x v="198"/>
    <n v="120"/>
    <n v="20"/>
    <x v="202"/>
    <x v="162"/>
    <x v="203"/>
    <x v="202"/>
    <x v="200"/>
    <x v="5"/>
    <n v="8"/>
    <x v="5"/>
    <x v="0"/>
  </r>
  <r>
    <x v="0"/>
    <x v="2"/>
    <x v="3"/>
    <s v="Medium"/>
    <x v="199"/>
    <n v="120"/>
    <n v="20"/>
    <x v="203"/>
    <x v="163"/>
    <x v="204"/>
    <x v="203"/>
    <x v="201"/>
    <x v="5"/>
    <n v="8"/>
    <x v="5"/>
    <x v="0"/>
  </r>
  <r>
    <x v="3"/>
    <x v="4"/>
    <x v="3"/>
    <s v="Medium"/>
    <x v="189"/>
    <n v="120"/>
    <n v="125"/>
    <x v="193"/>
    <x v="153"/>
    <x v="194"/>
    <x v="193"/>
    <x v="191"/>
    <x v="10"/>
    <n v="10"/>
    <x v="7"/>
    <x v="0"/>
  </r>
  <r>
    <x v="3"/>
    <x v="2"/>
    <x v="3"/>
    <s v="Medium"/>
    <x v="190"/>
    <n v="120"/>
    <n v="125"/>
    <x v="194"/>
    <x v="154"/>
    <x v="195"/>
    <x v="194"/>
    <x v="192"/>
    <x v="7"/>
    <n v="10"/>
    <x v="7"/>
    <x v="1"/>
  </r>
  <r>
    <x v="0"/>
    <x v="2"/>
    <x v="3"/>
    <s v="Medium"/>
    <x v="200"/>
    <n v="120"/>
    <n v="20"/>
    <x v="204"/>
    <x v="164"/>
    <x v="205"/>
    <x v="204"/>
    <x v="202"/>
    <x v="12"/>
    <n v="12"/>
    <x v="2"/>
    <x v="1"/>
  </r>
  <r>
    <x v="4"/>
    <x v="1"/>
    <x v="3"/>
    <s v="Medium"/>
    <x v="201"/>
    <n v="120"/>
    <n v="300"/>
    <x v="205"/>
    <x v="165"/>
    <x v="206"/>
    <x v="205"/>
    <x v="203"/>
    <x v="2"/>
    <n v="12"/>
    <x v="2"/>
    <x v="0"/>
  </r>
  <r>
    <x v="0"/>
    <x v="0"/>
    <x v="4"/>
    <s v="Medium"/>
    <x v="188"/>
    <n v="250"/>
    <n v="20"/>
    <x v="192"/>
    <x v="152"/>
    <x v="193"/>
    <x v="192"/>
    <x v="190"/>
    <x v="7"/>
    <n v="10"/>
    <x v="7"/>
    <x v="1"/>
  </r>
  <r>
    <x v="0"/>
    <x v="4"/>
    <x v="4"/>
    <s v="Medium"/>
    <x v="202"/>
    <n v="250"/>
    <n v="20"/>
    <x v="206"/>
    <x v="166"/>
    <x v="207"/>
    <x v="206"/>
    <x v="204"/>
    <x v="11"/>
    <n v="11"/>
    <x v="9"/>
    <x v="1"/>
  </r>
  <r>
    <x v="0"/>
    <x v="1"/>
    <x v="4"/>
    <s v="Medium"/>
    <x v="203"/>
    <n v="250"/>
    <n v="20"/>
    <x v="207"/>
    <x v="167"/>
    <x v="208"/>
    <x v="207"/>
    <x v="205"/>
    <x v="11"/>
    <n v="11"/>
    <x v="9"/>
    <x v="1"/>
  </r>
  <r>
    <x v="0"/>
    <x v="4"/>
    <x v="4"/>
    <s v="Medium"/>
    <x v="192"/>
    <n v="250"/>
    <n v="20"/>
    <x v="196"/>
    <x v="156"/>
    <x v="197"/>
    <x v="196"/>
    <x v="194"/>
    <x v="2"/>
    <n v="12"/>
    <x v="2"/>
    <x v="0"/>
  </r>
  <r>
    <x v="0"/>
    <x v="4"/>
    <x v="4"/>
    <s v="Medium"/>
    <x v="173"/>
    <n v="250"/>
    <n v="7"/>
    <x v="177"/>
    <x v="137"/>
    <x v="178"/>
    <x v="177"/>
    <x v="175"/>
    <x v="2"/>
    <n v="12"/>
    <x v="2"/>
    <x v="0"/>
  </r>
  <r>
    <x v="0"/>
    <x v="2"/>
    <x v="4"/>
    <s v="Medium"/>
    <x v="174"/>
    <n v="250"/>
    <n v="7"/>
    <x v="178"/>
    <x v="138"/>
    <x v="179"/>
    <x v="178"/>
    <x v="176"/>
    <x v="2"/>
    <n v="12"/>
    <x v="2"/>
    <x v="0"/>
  </r>
  <r>
    <x v="0"/>
    <x v="1"/>
    <x v="5"/>
    <s v="Medium"/>
    <x v="204"/>
    <n v="260"/>
    <n v="350"/>
    <x v="208"/>
    <x v="168"/>
    <x v="209"/>
    <x v="208"/>
    <x v="206"/>
    <x v="8"/>
    <n v="2"/>
    <x v="8"/>
    <x v="0"/>
  </r>
  <r>
    <x v="0"/>
    <x v="0"/>
    <x v="5"/>
    <s v="Medium"/>
    <x v="205"/>
    <n v="260"/>
    <n v="350"/>
    <x v="209"/>
    <x v="169"/>
    <x v="210"/>
    <x v="209"/>
    <x v="207"/>
    <x v="5"/>
    <n v="8"/>
    <x v="5"/>
    <x v="0"/>
  </r>
  <r>
    <x v="0"/>
    <x v="0"/>
    <x v="5"/>
    <s v="Medium"/>
    <x v="187"/>
    <n v="260"/>
    <n v="350"/>
    <x v="191"/>
    <x v="151"/>
    <x v="192"/>
    <x v="191"/>
    <x v="189"/>
    <x v="7"/>
    <n v="10"/>
    <x v="7"/>
    <x v="1"/>
  </r>
  <r>
    <x v="4"/>
    <x v="1"/>
    <x v="5"/>
    <s v="Medium"/>
    <x v="201"/>
    <n v="260"/>
    <n v="300"/>
    <x v="205"/>
    <x v="165"/>
    <x v="206"/>
    <x v="205"/>
    <x v="203"/>
    <x v="2"/>
    <n v="12"/>
    <x v="2"/>
    <x v="0"/>
  </r>
  <r>
    <x v="1"/>
    <x v="2"/>
    <x v="2"/>
    <s v="Medium"/>
    <x v="206"/>
    <n v="10"/>
    <n v="15"/>
    <x v="210"/>
    <x v="170"/>
    <x v="211"/>
    <x v="210"/>
    <x v="208"/>
    <x v="13"/>
    <n v="4"/>
    <x v="10"/>
    <x v="0"/>
  </r>
  <r>
    <x v="0"/>
    <x v="4"/>
    <x v="0"/>
    <s v="Medium"/>
    <x v="207"/>
    <n v="3"/>
    <n v="20"/>
    <x v="211"/>
    <x v="171"/>
    <x v="212"/>
    <x v="211"/>
    <x v="209"/>
    <x v="0"/>
    <n v="1"/>
    <x v="0"/>
    <x v="0"/>
  </r>
  <r>
    <x v="1"/>
    <x v="0"/>
    <x v="0"/>
    <s v="Medium"/>
    <x v="126"/>
    <n v="3"/>
    <n v="15"/>
    <x v="212"/>
    <x v="172"/>
    <x v="213"/>
    <x v="212"/>
    <x v="210"/>
    <x v="1"/>
    <n v="6"/>
    <x v="1"/>
    <x v="0"/>
  </r>
  <r>
    <x v="2"/>
    <x v="3"/>
    <x v="0"/>
    <s v="Medium"/>
    <x v="208"/>
    <n v="3"/>
    <n v="12"/>
    <x v="213"/>
    <x v="173"/>
    <x v="214"/>
    <x v="213"/>
    <x v="211"/>
    <x v="6"/>
    <n v="9"/>
    <x v="6"/>
    <x v="0"/>
  </r>
  <r>
    <x v="2"/>
    <x v="0"/>
    <x v="0"/>
    <s v="Medium"/>
    <x v="209"/>
    <n v="3"/>
    <n v="12"/>
    <x v="214"/>
    <x v="174"/>
    <x v="215"/>
    <x v="214"/>
    <x v="212"/>
    <x v="7"/>
    <n v="10"/>
    <x v="7"/>
    <x v="1"/>
  </r>
  <r>
    <x v="1"/>
    <x v="4"/>
    <x v="0"/>
    <s v="Medium"/>
    <x v="210"/>
    <n v="3"/>
    <n v="15"/>
    <x v="215"/>
    <x v="175"/>
    <x v="216"/>
    <x v="215"/>
    <x v="213"/>
    <x v="15"/>
    <n v="11"/>
    <x v="9"/>
    <x v="0"/>
  </r>
  <r>
    <x v="0"/>
    <x v="4"/>
    <x v="0"/>
    <s v="Medium"/>
    <x v="73"/>
    <n v="3"/>
    <n v="7"/>
    <x v="73"/>
    <x v="176"/>
    <x v="217"/>
    <x v="73"/>
    <x v="214"/>
    <x v="11"/>
    <n v="11"/>
    <x v="9"/>
    <x v="1"/>
  </r>
  <r>
    <x v="3"/>
    <x v="1"/>
    <x v="0"/>
    <s v="Medium"/>
    <x v="211"/>
    <n v="3"/>
    <n v="125"/>
    <x v="216"/>
    <x v="83"/>
    <x v="218"/>
    <x v="216"/>
    <x v="215"/>
    <x v="12"/>
    <n v="12"/>
    <x v="2"/>
    <x v="1"/>
  </r>
  <r>
    <x v="0"/>
    <x v="3"/>
    <x v="1"/>
    <s v="Medium"/>
    <x v="212"/>
    <n v="5"/>
    <n v="350"/>
    <x v="217"/>
    <x v="177"/>
    <x v="219"/>
    <x v="217"/>
    <x v="216"/>
    <x v="13"/>
    <n v="4"/>
    <x v="10"/>
    <x v="0"/>
  </r>
  <r>
    <x v="0"/>
    <x v="1"/>
    <x v="1"/>
    <s v="Medium"/>
    <x v="213"/>
    <n v="5"/>
    <n v="350"/>
    <x v="218"/>
    <x v="178"/>
    <x v="220"/>
    <x v="218"/>
    <x v="217"/>
    <x v="14"/>
    <n v="5"/>
    <x v="11"/>
    <x v="0"/>
  </r>
  <r>
    <x v="0"/>
    <x v="2"/>
    <x v="1"/>
    <s v="Medium"/>
    <x v="214"/>
    <n v="5"/>
    <n v="7"/>
    <x v="219"/>
    <x v="179"/>
    <x v="221"/>
    <x v="219"/>
    <x v="218"/>
    <x v="7"/>
    <n v="10"/>
    <x v="7"/>
    <x v="1"/>
  </r>
  <r>
    <x v="2"/>
    <x v="4"/>
    <x v="1"/>
    <s v="Medium"/>
    <x v="215"/>
    <n v="5"/>
    <n v="12"/>
    <x v="220"/>
    <x v="180"/>
    <x v="222"/>
    <x v="220"/>
    <x v="219"/>
    <x v="15"/>
    <n v="11"/>
    <x v="9"/>
    <x v="0"/>
  </r>
  <r>
    <x v="0"/>
    <x v="2"/>
    <x v="2"/>
    <s v="Medium"/>
    <x v="216"/>
    <n v="10"/>
    <n v="350"/>
    <x v="221"/>
    <x v="181"/>
    <x v="223"/>
    <x v="221"/>
    <x v="220"/>
    <x v="1"/>
    <n v="6"/>
    <x v="1"/>
    <x v="0"/>
  </r>
  <r>
    <x v="2"/>
    <x v="0"/>
    <x v="2"/>
    <s v="Medium"/>
    <x v="209"/>
    <n v="10"/>
    <n v="12"/>
    <x v="214"/>
    <x v="174"/>
    <x v="215"/>
    <x v="214"/>
    <x v="212"/>
    <x v="7"/>
    <n v="10"/>
    <x v="7"/>
    <x v="1"/>
  </r>
  <r>
    <x v="0"/>
    <x v="4"/>
    <x v="2"/>
    <s v="Medium"/>
    <x v="64"/>
    <n v="10"/>
    <n v="350"/>
    <x v="222"/>
    <x v="182"/>
    <x v="224"/>
    <x v="222"/>
    <x v="221"/>
    <x v="7"/>
    <n v="10"/>
    <x v="7"/>
    <x v="1"/>
  </r>
  <r>
    <x v="3"/>
    <x v="0"/>
    <x v="3"/>
    <s v="Medium"/>
    <x v="217"/>
    <n v="120"/>
    <n v="125"/>
    <x v="223"/>
    <x v="183"/>
    <x v="225"/>
    <x v="223"/>
    <x v="222"/>
    <x v="8"/>
    <n v="2"/>
    <x v="8"/>
    <x v="0"/>
  </r>
  <r>
    <x v="3"/>
    <x v="4"/>
    <x v="3"/>
    <s v="Medium"/>
    <x v="218"/>
    <n v="120"/>
    <n v="125"/>
    <x v="224"/>
    <x v="184"/>
    <x v="226"/>
    <x v="224"/>
    <x v="223"/>
    <x v="8"/>
    <n v="2"/>
    <x v="8"/>
    <x v="0"/>
  </r>
  <r>
    <x v="1"/>
    <x v="1"/>
    <x v="3"/>
    <s v="Medium"/>
    <x v="219"/>
    <n v="120"/>
    <n v="15"/>
    <x v="225"/>
    <x v="185"/>
    <x v="227"/>
    <x v="225"/>
    <x v="224"/>
    <x v="14"/>
    <n v="5"/>
    <x v="11"/>
    <x v="0"/>
  </r>
  <r>
    <x v="0"/>
    <x v="2"/>
    <x v="3"/>
    <s v="Medium"/>
    <x v="216"/>
    <n v="120"/>
    <n v="350"/>
    <x v="221"/>
    <x v="181"/>
    <x v="223"/>
    <x v="221"/>
    <x v="220"/>
    <x v="1"/>
    <n v="6"/>
    <x v="1"/>
    <x v="0"/>
  </r>
  <r>
    <x v="0"/>
    <x v="3"/>
    <x v="3"/>
    <s v="Medium"/>
    <x v="220"/>
    <n v="120"/>
    <n v="7"/>
    <x v="226"/>
    <x v="186"/>
    <x v="228"/>
    <x v="226"/>
    <x v="225"/>
    <x v="1"/>
    <n v="6"/>
    <x v="1"/>
    <x v="0"/>
  </r>
  <r>
    <x v="4"/>
    <x v="2"/>
    <x v="3"/>
    <s v="Medium"/>
    <x v="221"/>
    <n v="120"/>
    <n v="300"/>
    <x v="227"/>
    <x v="187"/>
    <x v="229"/>
    <x v="227"/>
    <x v="226"/>
    <x v="7"/>
    <n v="10"/>
    <x v="7"/>
    <x v="1"/>
  </r>
  <r>
    <x v="0"/>
    <x v="2"/>
    <x v="3"/>
    <s v="Medium"/>
    <x v="222"/>
    <n v="120"/>
    <n v="350"/>
    <x v="228"/>
    <x v="188"/>
    <x v="230"/>
    <x v="228"/>
    <x v="227"/>
    <x v="7"/>
    <n v="10"/>
    <x v="7"/>
    <x v="1"/>
  </r>
  <r>
    <x v="1"/>
    <x v="0"/>
    <x v="4"/>
    <s v="Medium"/>
    <x v="126"/>
    <n v="250"/>
    <n v="15"/>
    <x v="212"/>
    <x v="172"/>
    <x v="213"/>
    <x v="212"/>
    <x v="210"/>
    <x v="1"/>
    <n v="6"/>
    <x v="1"/>
    <x v="0"/>
  </r>
  <r>
    <x v="0"/>
    <x v="3"/>
    <x v="4"/>
    <s v="Medium"/>
    <x v="220"/>
    <n v="250"/>
    <n v="7"/>
    <x v="226"/>
    <x v="186"/>
    <x v="228"/>
    <x v="226"/>
    <x v="225"/>
    <x v="1"/>
    <n v="6"/>
    <x v="1"/>
    <x v="0"/>
  </r>
  <r>
    <x v="4"/>
    <x v="2"/>
    <x v="4"/>
    <s v="Medium"/>
    <x v="221"/>
    <n v="250"/>
    <n v="300"/>
    <x v="227"/>
    <x v="187"/>
    <x v="229"/>
    <x v="227"/>
    <x v="226"/>
    <x v="7"/>
    <n v="10"/>
    <x v="7"/>
    <x v="1"/>
  </r>
  <r>
    <x v="0"/>
    <x v="3"/>
    <x v="4"/>
    <s v="Medium"/>
    <x v="167"/>
    <n v="250"/>
    <n v="20"/>
    <x v="229"/>
    <x v="189"/>
    <x v="231"/>
    <x v="229"/>
    <x v="228"/>
    <x v="11"/>
    <n v="11"/>
    <x v="9"/>
    <x v="1"/>
  </r>
  <r>
    <x v="4"/>
    <x v="0"/>
    <x v="4"/>
    <s v="Medium"/>
    <x v="223"/>
    <n v="250"/>
    <n v="300"/>
    <x v="230"/>
    <x v="190"/>
    <x v="232"/>
    <x v="230"/>
    <x v="229"/>
    <x v="12"/>
    <n v="12"/>
    <x v="2"/>
    <x v="1"/>
  </r>
  <r>
    <x v="3"/>
    <x v="2"/>
    <x v="5"/>
    <s v="Medium"/>
    <x v="224"/>
    <n v="260"/>
    <n v="125"/>
    <x v="231"/>
    <x v="146"/>
    <x v="233"/>
    <x v="231"/>
    <x v="230"/>
    <x v="0"/>
    <n v="1"/>
    <x v="0"/>
    <x v="0"/>
  </r>
  <r>
    <x v="0"/>
    <x v="3"/>
    <x v="5"/>
    <s v="Medium"/>
    <x v="225"/>
    <n v="260"/>
    <n v="350"/>
    <x v="232"/>
    <x v="191"/>
    <x v="234"/>
    <x v="232"/>
    <x v="231"/>
    <x v="6"/>
    <n v="9"/>
    <x v="6"/>
    <x v="0"/>
  </r>
  <r>
    <x v="0"/>
    <x v="4"/>
    <x v="5"/>
    <s v="Medium"/>
    <x v="64"/>
    <n v="260"/>
    <n v="350"/>
    <x v="222"/>
    <x v="182"/>
    <x v="224"/>
    <x v="222"/>
    <x v="221"/>
    <x v="7"/>
    <n v="10"/>
    <x v="7"/>
    <x v="1"/>
  </r>
  <r>
    <x v="0"/>
    <x v="2"/>
    <x v="5"/>
    <s v="Medium"/>
    <x v="214"/>
    <n v="260"/>
    <n v="7"/>
    <x v="219"/>
    <x v="179"/>
    <x v="221"/>
    <x v="219"/>
    <x v="218"/>
    <x v="7"/>
    <n v="10"/>
    <x v="7"/>
    <x v="1"/>
  </r>
  <r>
    <x v="0"/>
    <x v="2"/>
    <x v="5"/>
    <s v="Medium"/>
    <x v="222"/>
    <n v="260"/>
    <n v="350"/>
    <x v="228"/>
    <x v="188"/>
    <x v="230"/>
    <x v="228"/>
    <x v="227"/>
    <x v="7"/>
    <n v="10"/>
    <x v="7"/>
    <x v="1"/>
  </r>
  <r>
    <x v="0"/>
    <x v="2"/>
    <x v="1"/>
    <s v="Medium"/>
    <x v="226"/>
    <n v="5"/>
    <n v="20"/>
    <x v="233"/>
    <x v="192"/>
    <x v="235"/>
    <x v="233"/>
    <x v="232"/>
    <x v="7"/>
    <n v="10"/>
    <x v="7"/>
    <x v="1"/>
  </r>
  <r>
    <x v="1"/>
    <x v="4"/>
    <x v="2"/>
    <s v="Medium"/>
    <x v="227"/>
    <n v="10"/>
    <n v="15"/>
    <x v="234"/>
    <x v="193"/>
    <x v="236"/>
    <x v="234"/>
    <x v="233"/>
    <x v="5"/>
    <n v="8"/>
    <x v="5"/>
    <x v="0"/>
  </r>
  <r>
    <x v="1"/>
    <x v="1"/>
    <x v="2"/>
    <s v="Medium"/>
    <x v="228"/>
    <n v="10"/>
    <n v="15"/>
    <x v="235"/>
    <x v="194"/>
    <x v="237"/>
    <x v="235"/>
    <x v="234"/>
    <x v="5"/>
    <n v="8"/>
    <x v="5"/>
    <x v="0"/>
  </r>
  <r>
    <x v="1"/>
    <x v="4"/>
    <x v="2"/>
    <s v="Medium"/>
    <x v="229"/>
    <n v="10"/>
    <n v="15"/>
    <x v="236"/>
    <x v="195"/>
    <x v="238"/>
    <x v="236"/>
    <x v="235"/>
    <x v="10"/>
    <n v="10"/>
    <x v="7"/>
    <x v="0"/>
  </r>
  <r>
    <x v="0"/>
    <x v="2"/>
    <x v="2"/>
    <s v="Medium"/>
    <x v="226"/>
    <n v="10"/>
    <n v="20"/>
    <x v="233"/>
    <x v="192"/>
    <x v="235"/>
    <x v="233"/>
    <x v="232"/>
    <x v="7"/>
    <n v="10"/>
    <x v="7"/>
    <x v="1"/>
  </r>
  <r>
    <x v="0"/>
    <x v="1"/>
    <x v="3"/>
    <s v="Medium"/>
    <x v="230"/>
    <n v="120"/>
    <n v="20"/>
    <x v="237"/>
    <x v="196"/>
    <x v="239"/>
    <x v="237"/>
    <x v="236"/>
    <x v="5"/>
    <n v="8"/>
    <x v="5"/>
    <x v="0"/>
  </r>
  <r>
    <x v="0"/>
    <x v="3"/>
    <x v="3"/>
    <s v="Medium"/>
    <x v="231"/>
    <n v="120"/>
    <n v="7"/>
    <x v="238"/>
    <x v="197"/>
    <x v="240"/>
    <x v="238"/>
    <x v="237"/>
    <x v="15"/>
    <n v="11"/>
    <x v="9"/>
    <x v="0"/>
  </r>
  <r>
    <x v="1"/>
    <x v="4"/>
    <x v="4"/>
    <s v="Medium"/>
    <x v="229"/>
    <n v="250"/>
    <n v="15"/>
    <x v="236"/>
    <x v="195"/>
    <x v="238"/>
    <x v="236"/>
    <x v="235"/>
    <x v="10"/>
    <n v="10"/>
    <x v="7"/>
    <x v="0"/>
  </r>
  <r>
    <x v="2"/>
    <x v="3"/>
    <x v="0"/>
    <s v="Medium"/>
    <x v="64"/>
    <n v="3"/>
    <n v="12"/>
    <x v="239"/>
    <x v="198"/>
    <x v="241"/>
    <x v="239"/>
    <x v="238"/>
    <x v="8"/>
    <n v="2"/>
    <x v="8"/>
    <x v="0"/>
  </r>
  <r>
    <x v="2"/>
    <x v="0"/>
    <x v="0"/>
    <s v="Medium"/>
    <x v="232"/>
    <n v="3"/>
    <n v="12"/>
    <x v="240"/>
    <x v="199"/>
    <x v="242"/>
    <x v="240"/>
    <x v="239"/>
    <x v="5"/>
    <n v="8"/>
    <x v="5"/>
    <x v="0"/>
  </r>
  <r>
    <x v="0"/>
    <x v="3"/>
    <x v="0"/>
    <s v="Medium"/>
    <x v="233"/>
    <n v="3"/>
    <n v="20"/>
    <x v="241"/>
    <x v="200"/>
    <x v="243"/>
    <x v="241"/>
    <x v="240"/>
    <x v="9"/>
    <n v="9"/>
    <x v="6"/>
    <x v="1"/>
  </r>
  <r>
    <x v="2"/>
    <x v="3"/>
    <x v="1"/>
    <s v="Medium"/>
    <x v="234"/>
    <n v="5"/>
    <n v="12"/>
    <x v="242"/>
    <x v="201"/>
    <x v="244"/>
    <x v="242"/>
    <x v="241"/>
    <x v="0"/>
    <n v="1"/>
    <x v="0"/>
    <x v="0"/>
  </r>
  <r>
    <x v="2"/>
    <x v="2"/>
    <x v="1"/>
    <s v="Medium"/>
    <x v="178"/>
    <n v="5"/>
    <n v="12"/>
    <x v="182"/>
    <x v="202"/>
    <x v="245"/>
    <x v="182"/>
    <x v="242"/>
    <x v="15"/>
    <n v="11"/>
    <x v="9"/>
    <x v="0"/>
  </r>
  <r>
    <x v="0"/>
    <x v="2"/>
    <x v="2"/>
    <s v="Medium"/>
    <x v="235"/>
    <n v="10"/>
    <n v="7"/>
    <x v="243"/>
    <x v="203"/>
    <x v="246"/>
    <x v="243"/>
    <x v="243"/>
    <x v="9"/>
    <n v="9"/>
    <x v="6"/>
    <x v="1"/>
  </r>
  <r>
    <x v="1"/>
    <x v="0"/>
    <x v="3"/>
    <s v="Medium"/>
    <x v="236"/>
    <n v="120"/>
    <n v="15"/>
    <x v="244"/>
    <x v="204"/>
    <x v="247"/>
    <x v="244"/>
    <x v="244"/>
    <x v="14"/>
    <n v="5"/>
    <x v="11"/>
    <x v="0"/>
  </r>
  <r>
    <x v="0"/>
    <x v="0"/>
    <x v="3"/>
    <s v="Medium"/>
    <x v="237"/>
    <n v="120"/>
    <n v="7"/>
    <x v="245"/>
    <x v="205"/>
    <x v="248"/>
    <x v="245"/>
    <x v="245"/>
    <x v="1"/>
    <n v="6"/>
    <x v="1"/>
    <x v="0"/>
  </r>
  <r>
    <x v="0"/>
    <x v="4"/>
    <x v="3"/>
    <s v="Medium"/>
    <x v="238"/>
    <n v="120"/>
    <n v="7"/>
    <x v="246"/>
    <x v="206"/>
    <x v="249"/>
    <x v="246"/>
    <x v="246"/>
    <x v="15"/>
    <n v="11"/>
    <x v="9"/>
    <x v="0"/>
  </r>
  <r>
    <x v="0"/>
    <x v="0"/>
    <x v="3"/>
    <s v="Medium"/>
    <x v="239"/>
    <n v="120"/>
    <n v="7"/>
    <x v="247"/>
    <x v="207"/>
    <x v="250"/>
    <x v="247"/>
    <x v="247"/>
    <x v="2"/>
    <n v="12"/>
    <x v="2"/>
    <x v="0"/>
  </r>
  <r>
    <x v="2"/>
    <x v="2"/>
    <x v="4"/>
    <s v="Medium"/>
    <x v="240"/>
    <n v="250"/>
    <n v="12"/>
    <x v="248"/>
    <x v="208"/>
    <x v="251"/>
    <x v="248"/>
    <x v="248"/>
    <x v="13"/>
    <n v="4"/>
    <x v="10"/>
    <x v="0"/>
  </r>
  <r>
    <x v="2"/>
    <x v="1"/>
    <x v="4"/>
    <s v="Medium"/>
    <x v="241"/>
    <n v="250"/>
    <n v="12"/>
    <x v="249"/>
    <x v="209"/>
    <x v="252"/>
    <x v="249"/>
    <x v="249"/>
    <x v="9"/>
    <n v="9"/>
    <x v="6"/>
    <x v="1"/>
  </r>
  <r>
    <x v="0"/>
    <x v="0"/>
    <x v="4"/>
    <s v="Medium"/>
    <x v="239"/>
    <n v="250"/>
    <n v="7"/>
    <x v="247"/>
    <x v="207"/>
    <x v="250"/>
    <x v="247"/>
    <x v="247"/>
    <x v="2"/>
    <n v="12"/>
    <x v="2"/>
    <x v="0"/>
  </r>
  <r>
    <x v="0"/>
    <x v="0"/>
    <x v="5"/>
    <s v="Medium"/>
    <x v="237"/>
    <n v="260"/>
    <n v="7"/>
    <x v="245"/>
    <x v="205"/>
    <x v="248"/>
    <x v="245"/>
    <x v="245"/>
    <x v="1"/>
    <n v="6"/>
    <x v="1"/>
    <x v="0"/>
  </r>
  <r>
    <x v="0"/>
    <x v="4"/>
    <x v="0"/>
    <s v="Medium"/>
    <x v="242"/>
    <n v="3"/>
    <n v="350"/>
    <x v="250"/>
    <x v="210"/>
    <x v="253"/>
    <x v="250"/>
    <x v="250"/>
    <x v="3"/>
    <n v="3"/>
    <x v="3"/>
    <x v="0"/>
  </r>
  <r>
    <x v="4"/>
    <x v="2"/>
    <x v="0"/>
    <s v="Medium"/>
    <x v="243"/>
    <n v="3"/>
    <n v="300"/>
    <x v="251"/>
    <x v="211"/>
    <x v="254"/>
    <x v="251"/>
    <x v="251"/>
    <x v="1"/>
    <n v="6"/>
    <x v="1"/>
    <x v="0"/>
  </r>
  <r>
    <x v="4"/>
    <x v="2"/>
    <x v="0"/>
    <s v="Medium"/>
    <x v="244"/>
    <n v="3"/>
    <n v="300"/>
    <x v="252"/>
    <x v="212"/>
    <x v="255"/>
    <x v="252"/>
    <x v="252"/>
    <x v="10"/>
    <n v="10"/>
    <x v="7"/>
    <x v="0"/>
  </r>
  <r>
    <x v="0"/>
    <x v="2"/>
    <x v="1"/>
    <s v="Medium"/>
    <x v="245"/>
    <n v="5"/>
    <n v="20"/>
    <x v="253"/>
    <x v="213"/>
    <x v="256"/>
    <x v="253"/>
    <x v="253"/>
    <x v="10"/>
    <n v="10"/>
    <x v="7"/>
    <x v="0"/>
  </r>
  <r>
    <x v="4"/>
    <x v="2"/>
    <x v="1"/>
    <s v="Medium"/>
    <x v="244"/>
    <n v="5"/>
    <n v="300"/>
    <x v="252"/>
    <x v="212"/>
    <x v="255"/>
    <x v="252"/>
    <x v="252"/>
    <x v="10"/>
    <n v="10"/>
    <x v="7"/>
    <x v="0"/>
  </r>
  <r>
    <x v="3"/>
    <x v="1"/>
    <x v="1"/>
    <s v="Medium"/>
    <x v="246"/>
    <n v="5"/>
    <n v="125"/>
    <x v="254"/>
    <x v="214"/>
    <x v="257"/>
    <x v="254"/>
    <x v="254"/>
    <x v="11"/>
    <n v="11"/>
    <x v="9"/>
    <x v="1"/>
  </r>
  <r>
    <x v="4"/>
    <x v="0"/>
    <x v="2"/>
    <s v="Medium"/>
    <x v="247"/>
    <n v="10"/>
    <n v="300"/>
    <x v="255"/>
    <x v="215"/>
    <x v="258"/>
    <x v="255"/>
    <x v="255"/>
    <x v="14"/>
    <n v="5"/>
    <x v="11"/>
    <x v="0"/>
  </r>
  <r>
    <x v="4"/>
    <x v="2"/>
    <x v="2"/>
    <s v="Medium"/>
    <x v="243"/>
    <n v="10"/>
    <n v="300"/>
    <x v="251"/>
    <x v="211"/>
    <x v="254"/>
    <x v="251"/>
    <x v="251"/>
    <x v="1"/>
    <n v="6"/>
    <x v="1"/>
    <x v="0"/>
  </r>
  <r>
    <x v="3"/>
    <x v="1"/>
    <x v="2"/>
    <s v="Medium"/>
    <x v="248"/>
    <n v="10"/>
    <n v="125"/>
    <x v="256"/>
    <x v="216"/>
    <x v="259"/>
    <x v="256"/>
    <x v="256"/>
    <x v="4"/>
    <n v="7"/>
    <x v="4"/>
    <x v="0"/>
  </r>
  <r>
    <x v="1"/>
    <x v="2"/>
    <x v="2"/>
    <s v="Medium"/>
    <x v="249"/>
    <n v="10"/>
    <n v="15"/>
    <x v="257"/>
    <x v="217"/>
    <x v="260"/>
    <x v="257"/>
    <x v="257"/>
    <x v="5"/>
    <n v="8"/>
    <x v="5"/>
    <x v="0"/>
  </r>
  <r>
    <x v="1"/>
    <x v="4"/>
    <x v="2"/>
    <s v="Medium"/>
    <x v="250"/>
    <n v="10"/>
    <n v="15"/>
    <x v="258"/>
    <x v="218"/>
    <x v="261"/>
    <x v="258"/>
    <x v="258"/>
    <x v="9"/>
    <n v="9"/>
    <x v="6"/>
    <x v="1"/>
  </r>
  <r>
    <x v="0"/>
    <x v="2"/>
    <x v="2"/>
    <s v="Medium"/>
    <x v="251"/>
    <n v="10"/>
    <n v="20"/>
    <x v="259"/>
    <x v="219"/>
    <x v="262"/>
    <x v="259"/>
    <x v="259"/>
    <x v="6"/>
    <n v="9"/>
    <x v="6"/>
    <x v="0"/>
  </r>
  <r>
    <x v="4"/>
    <x v="1"/>
    <x v="2"/>
    <s v="Medium"/>
    <x v="167"/>
    <n v="10"/>
    <n v="300"/>
    <x v="260"/>
    <x v="220"/>
    <x v="263"/>
    <x v="260"/>
    <x v="260"/>
    <x v="9"/>
    <n v="9"/>
    <x v="6"/>
    <x v="1"/>
  </r>
  <r>
    <x v="4"/>
    <x v="0"/>
    <x v="2"/>
    <s v="Medium"/>
    <x v="252"/>
    <n v="10"/>
    <n v="300"/>
    <x v="261"/>
    <x v="221"/>
    <x v="264"/>
    <x v="208"/>
    <x v="261"/>
    <x v="11"/>
    <n v="11"/>
    <x v="9"/>
    <x v="1"/>
  </r>
  <r>
    <x v="2"/>
    <x v="3"/>
    <x v="2"/>
    <s v="Medium"/>
    <x v="253"/>
    <n v="10"/>
    <n v="12"/>
    <x v="262"/>
    <x v="222"/>
    <x v="265"/>
    <x v="261"/>
    <x v="262"/>
    <x v="11"/>
    <n v="11"/>
    <x v="9"/>
    <x v="1"/>
  </r>
  <r>
    <x v="0"/>
    <x v="1"/>
    <x v="2"/>
    <s v="Medium"/>
    <x v="254"/>
    <n v="10"/>
    <n v="7"/>
    <x v="263"/>
    <x v="223"/>
    <x v="266"/>
    <x v="262"/>
    <x v="263"/>
    <x v="12"/>
    <n v="12"/>
    <x v="2"/>
    <x v="1"/>
  </r>
  <r>
    <x v="4"/>
    <x v="2"/>
    <x v="3"/>
    <s v="Medium"/>
    <x v="255"/>
    <n v="120"/>
    <n v="300"/>
    <x v="264"/>
    <x v="224"/>
    <x v="267"/>
    <x v="263"/>
    <x v="264"/>
    <x v="4"/>
    <n v="7"/>
    <x v="4"/>
    <x v="0"/>
  </r>
  <r>
    <x v="0"/>
    <x v="3"/>
    <x v="3"/>
    <s v="Medium"/>
    <x v="256"/>
    <n v="120"/>
    <n v="20"/>
    <x v="265"/>
    <x v="225"/>
    <x v="268"/>
    <x v="264"/>
    <x v="265"/>
    <x v="5"/>
    <n v="8"/>
    <x v="5"/>
    <x v="0"/>
  </r>
  <r>
    <x v="3"/>
    <x v="1"/>
    <x v="3"/>
    <s v="Medium"/>
    <x v="257"/>
    <n v="120"/>
    <n v="125"/>
    <x v="266"/>
    <x v="226"/>
    <x v="269"/>
    <x v="265"/>
    <x v="266"/>
    <x v="6"/>
    <n v="9"/>
    <x v="6"/>
    <x v="0"/>
  </r>
  <r>
    <x v="0"/>
    <x v="2"/>
    <x v="3"/>
    <s v="Medium"/>
    <x v="245"/>
    <n v="120"/>
    <n v="20"/>
    <x v="253"/>
    <x v="213"/>
    <x v="256"/>
    <x v="253"/>
    <x v="253"/>
    <x v="10"/>
    <n v="10"/>
    <x v="7"/>
    <x v="0"/>
  </r>
  <r>
    <x v="0"/>
    <x v="4"/>
    <x v="3"/>
    <s v="Medium"/>
    <x v="258"/>
    <n v="120"/>
    <n v="20"/>
    <x v="267"/>
    <x v="227"/>
    <x v="270"/>
    <x v="266"/>
    <x v="267"/>
    <x v="12"/>
    <n v="12"/>
    <x v="2"/>
    <x v="1"/>
  </r>
  <r>
    <x v="4"/>
    <x v="4"/>
    <x v="3"/>
    <s v="Medium"/>
    <x v="162"/>
    <n v="120"/>
    <n v="300"/>
    <x v="268"/>
    <x v="228"/>
    <x v="271"/>
    <x v="267"/>
    <x v="268"/>
    <x v="2"/>
    <n v="12"/>
    <x v="2"/>
    <x v="0"/>
  </r>
  <r>
    <x v="0"/>
    <x v="1"/>
    <x v="3"/>
    <s v="Medium"/>
    <x v="259"/>
    <n v="120"/>
    <n v="20"/>
    <x v="269"/>
    <x v="229"/>
    <x v="272"/>
    <x v="268"/>
    <x v="269"/>
    <x v="12"/>
    <n v="12"/>
    <x v="2"/>
    <x v="1"/>
  </r>
  <r>
    <x v="2"/>
    <x v="0"/>
    <x v="4"/>
    <s v="Medium"/>
    <x v="260"/>
    <n v="250"/>
    <n v="12"/>
    <x v="270"/>
    <x v="230"/>
    <x v="273"/>
    <x v="269"/>
    <x v="270"/>
    <x v="0"/>
    <n v="1"/>
    <x v="0"/>
    <x v="0"/>
  </r>
  <r>
    <x v="4"/>
    <x v="2"/>
    <x v="4"/>
    <s v="Medium"/>
    <x v="261"/>
    <n v="250"/>
    <n v="300"/>
    <x v="271"/>
    <x v="62"/>
    <x v="274"/>
    <x v="270"/>
    <x v="271"/>
    <x v="8"/>
    <n v="2"/>
    <x v="8"/>
    <x v="0"/>
  </r>
  <r>
    <x v="4"/>
    <x v="3"/>
    <x v="4"/>
    <s v="Medium"/>
    <x v="262"/>
    <n v="250"/>
    <n v="300"/>
    <x v="272"/>
    <x v="231"/>
    <x v="275"/>
    <x v="271"/>
    <x v="272"/>
    <x v="8"/>
    <n v="2"/>
    <x v="8"/>
    <x v="0"/>
  </r>
  <r>
    <x v="3"/>
    <x v="0"/>
    <x v="5"/>
    <s v="Medium"/>
    <x v="263"/>
    <n v="260"/>
    <n v="125"/>
    <x v="273"/>
    <x v="232"/>
    <x v="276"/>
    <x v="272"/>
    <x v="273"/>
    <x v="14"/>
    <n v="5"/>
    <x v="11"/>
    <x v="0"/>
  </r>
  <r>
    <x v="0"/>
    <x v="2"/>
    <x v="5"/>
    <s v="Medium"/>
    <x v="264"/>
    <n v="260"/>
    <n v="350"/>
    <x v="274"/>
    <x v="233"/>
    <x v="277"/>
    <x v="273"/>
    <x v="274"/>
    <x v="6"/>
    <n v="9"/>
    <x v="6"/>
    <x v="0"/>
  </r>
  <r>
    <x v="3"/>
    <x v="1"/>
    <x v="5"/>
    <s v="Medium"/>
    <x v="265"/>
    <n v="260"/>
    <n v="125"/>
    <x v="275"/>
    <x v="234"/>
    <x v="278"/>
    <x v="274"/>
    <x v="275"/>
    <x v="9"/>
    <n v="9"/>
    <x v="6"/>
    <x v="1"/>
  </r>
  <r>
    <x v="0"/>
    <x v="0"/>
    <x v="5"/>
    <s v="Medium"/>
    <x v="266"/>
    <n v="260"/>
    <n v="20"/>
    <x v="276"/>
    <x v="235"/>
    <x v="279"/>
    <x v="275"/>
    <x v="276"/>
    <x v="15"/>
    <n v="11"/>
    <x v="9"/>
    <x v="0"/>
  </r>
  <r>
    <x v="4"/>
    <x v="4"/>
    <x v="5"/>
    <s v="Medium"/>
    <x v="162"/>
    <n v="260"/>
    <n v="300"/>
    <x v="268"/>
    <x v="228"/>
    <x v="271"/>
    <x v="267"/>
    <x v="268"/>
    <x v="2"/>
    <n v="12"/>
    <x v="2"/>
    <x v="0"/>
  </r>
  <r>
    <x v="0"/>
    <x v="0"/>
    <x v="1"/>
    <s v="Medium"/>
    <x v="267"/>
    <n v="5"/>
    <n v="7"/>
    <x v="277"/>
    <x v="236"/>
    <x v="280"/>
    <x v="276"/>
    <x v="277"/>
    <x v="8"/>
    <n v="2"/>
    <x v="8"/>
    <x v="0"/>
  </r>
  <r>
    <x v="0"/>
    <x v="4"/>
    <x v="1"/>
    <s v="Medium"/>
    <x v="268"/>
    <n v="5"/>
    <n v="20"/>
    <x v="278"/>
    <x v="237"/>
    <x v="281"/>
    <x v="277"/>
    <x v="278"/>
    <x v="1"/>
    <n v="6"/>
    <x v="1"/>
    <x v="0"/>
  </r>
  <r>
    <x v="0"/>
    <x v="0"/>
    <x v="2"/>
    <s v="Medium"/>
    <x v="269"/>
    <n v="10"/>
    <n v="7"/>
    <x v="279"/>
    <x v="238"/>
    <x v="282"/>
    <x v="278"/>
    <x v="279"/>
    <x v="14"/>
    <n v="5"/>
    <x v="11"/>
    <x v="0"/>
  </r>
  <r>
    <x v="0"/>
    <x v="4"/>
    <x v="5"/>
    <s v="Medium"/>
    <x v="268"/>
    <n v="260"/>
    <n v="20"/>
    <x v="278"/>
    <x v="237"/>
    <x v="281"/>
    <x v="277"/>
    <x v="278"/>
    <x v="1"/>
    <n v="6"/>
    <x v="1"/>
    <x v="0"/>
  </r>
  <r>
    <x v="3"/>
    <x v="3"/>
    <x v="0"/>
    <s v="Medium"/>
    <x v="270"/>
    <n v="3"/>
    <n v="125"/>
    <x v="280"/>
    <x v="239"/>
    <x v="283"/>
    <x v="279"/>
    <x v="280"/>
    <x v="5"/>
    <n v="8"/>
    <x v="5"/>
    <x v="0"/>
  </r>
  <r>
    <x v="1"/>
    <x v="2"/>
    <x v="0"/>
    <s v="Medium"/>
    <x v="271"/>
    <n v="3"/>
    <n v="15"/>
    <x v="281"/>
    <x v="240"/>
    <x v="284"/>
    <x v="280"/>
    <x v="281"/>
    <x v="15"/>
    <n v="11"/>
    <x v="9"/>
    <x v="0"/>
  </r>
  <r>
    <x v="0"/>
    <x v="3"/>
    <x v="0"/>
    <s v="Medium"/>
    <x v="272"/>
    <n v="3"/>
    <n v="350"/>
    <x v="282"/>
    <x v="241"/>
    <x v="285"/>
    <x v="281"/>
    <x v="282"/>
    <x v="2"/>
    <n v="12"/>
    <x v="2"/>
    <x v="0"/>
  </r>
  <r>
    <x v="1"/>
    <x v="2"/>
    <x v="1"/>
    <s v="Medium"/>
    <x v="273"/>
    <n v="5"/>
    <n v="15"/>
    <x v="283"/>
    <x v="242"/>
    <x v="286"/>
    <x v="282"/>
    <x v="283"/>
    <x v="3"/>
    <n v="3"/>
    <x v="3"/>
    <x v="0"/>
  </r>
  <r>
    <x v="0"/>
    <x v="0"/>
    <x v="1"/>
    <s v="Medium"/>
    <x v="274"/>
    <n v="5"/>
    <n v="20"/>
    <x v="284"/>
    <x v="243"/>
    <x v="287"/>
    <x v="283"/>
    <x v="284"/>
    <x v="1"/>
    <n v="6"/>
    <x v="1"/>
    <x v="0"/>
  </r>
  <r>
    <x v="0"/>
    <x v="1"/>
    <x v="1"/>
    <s v="Medium"/>
    <x v="275"/>
    <n v="5"/>
    <n v="20"/>
    <x v="285"/>
    <x v="244"/>
    <x v="288"/>
    <x v="284"/>
    <x v="285"/>
    <x v="4"/>
    <n v="7"/>
    <x v="4"/>
    <x v="0"/>
  </r>
  <r>
    <x v="4"/>
    <x v="2"/>
    <x v="1"/>
    <s v="Medium"/>
    <x v="276"/>
    <n v="5"/>
    <n v="300"/>
    <x v="286"/>
    <x v="245"/>
    <x v="289"/>
    <x v="285"/>
    <x v="286"/>
    <x v="5"/>
    <n v="8"/>
    <x v="5"/>
    <x v="0"/>
  </r>
  <r>
    <x v="4"/>
    <x v="0"/>
    <x v="1"/>
    <s v="Medium"/>
    <x v="277"/>
    <n v="5"/>
    <n v="300"/>
    <x v="287"/>
    <x v="246"/>
    <x v="290"/>
    <x v="286"/>
    <x v="287"/>
    <x v="9"/>
    <n v="9"/>
    <x v="6"/>
    <x v="1"/>
  </r>
  <r>
    <x v="1"/>
    <x v="1"/>
    <x v="1"/>
    <s v="Medium"/>
    <x v="278"/>
    <n v="5"/>
    <n v="15"/>
    <x v="288"/>
    <x v="247"/>
    <x v="291"/>
    <x v="287"/>
    <x v="288"/>
    <x v="2"/>
    <n v="12"/>
    <x v="2"/>
    <x v="0"/>
  </r>
  <r>
    <x v="3"/>
    <x v="3"/>
    <x v="2"/>
    <s v="Medium"/>
    <x v="279"/>
    <n v="10"/>
    <n v="125"/>
    <x v="289"/>
    <x v="248"/>
    <x v="292"/>
    <x v="288"/>
    <x v="289"/>
    <x v="3"/>
    <n v="3"/>
    <x v="3"/>
    <x v="0"/>
  </r>
  <r>
    <x v="0"/>
    <x v="1"/>
    <x v="2"/>
    <s v="Medium"/>
    <x v="280"/>
    <n v="10"/>
    <n v="7"/>
    <x v="290"/>
    <x v="249"/>
    <x v="293"/>
    <x v="289"/>
    <x v="290"/>
    <x v="13"/>
    <n v="4"/>
    <x v="10"/>
    <x v="0"/>
  </r>
  <r>
    <x v="0"/>
    <x v="1"/>
    <x v="2"/>
    <s v="Medium"/>
    <x v="281"/>
    <n v="10"/>
    <n v="7"/>
    <x v="291"/>
    <x v="250"/>
    <x v="294"/>
    <x v="290"/>
    <x v="291"/>
    <x v="14"/>
    <n v="5"/>
    <x v="11"/>
    <x v="0"/>
  </r>
  <r>
    <x v="0"/>
    <x v="1"/>
    <x v="2"/>
    <s v="Medium"/>
    <x v="282"/>
    <n v="10"/>
    <n v="20"/>
    <x v="292"/>
    <x v="251"/>
    <x v="295"/>
    <x v="291"/>
    <x v="292"/>
    <x v="1"/>
    <n v="6"/>
    <x v="1"/>
    <x v="0"/>
  </r>
  <r>
    <x v="4"/>
    <x v="3"/>
    <x v="2"/>
    <s v="Medium"/>
    <x v="283"/>
    <n v="10"/>
    <n v="300"/>
    <x v="293"/>
    <x v="252"/>
    <x v="296"/>
    <x v="292"/>
    <x v="293"/>
    <x v="1"/>
    <n v="6"/>
    <x v="1"/>
    <x v="0"/>
  </r>
  <r>
    <x v="0"/>
    <x v="4"/>
    <x v="2"/>
    <s v="Medium"/>
    <x v="284"/>
    <n v="10"/>
    <n v="7"/>
    <x v="294"/>
    <x v="253"/>
    <x v="297"/>
    <x v="293"/>
    <x v="294"/>
    <x v="5"/>
    <n v="8"/>
    <x v="5"/>
    <x v="0"/>
  </r>
  <r>
    <x v="0"/>
    <x v="1"/>
    <x v="2"/>
    <s v="Medium"/>
    <x v="285"/>
    <n v="10"/>
    <n v="7"/>
    <x v="295"/>
    <x v="254"/>
    <x v="298"/>
    <x v="294"/>
    <x v="295"/>
    <x v="5"/>
    <n v="8"/>
    <x v="5"/>
    <x v="0"/>
  </r>
  <r>
    <x v="0"/>
    <x v="1"/>
    <x v="2"/>
    <s v="Medium"/>
    <x v="286"/>
    <n v="10"/>
    <n v="7"/>
    <x v="296"/>
    <x v="255"/>
    <x v="299"/>
    <x v="295"/>
    <x v="296"/>
    <x v="9"/>
    <n v="9"/>
    <x v="6"/>
    <x v="1"/>
  </r>
  <r>
    <x v="0"/>
    <x v="1"/>
    <x v="2"/>
    <s v="Medium"/>
    <x v="287"/>
    <n v="10"/>
    <n v="20"/>
    <x v="297"/>
    <x v="256"/>
    <x v="300"/>
    <x v="296"/>
    <x v="297"/>
    <x v="6"/>
    <n v="9"/>
    <x v="6"/>
    <x v="0"/>
  </r>
  <r>
    <x v="0"/>
    <x v="3"/>
    <x v="2"/>
    <s v="Medium"/>
    <x v="288"/>
    <n v="10"/>
    <n v="20"/>
    <x v="298"/>
    <x v="257"/>
    <x v="301"/>
    <x v="297"/>
    <x v="298"/>
    <x v="6"/>
    <n v="9"/>
    <x v="6"/>
    <x v="0"/>
  </r>
  <r>
    <x v="0"/>
    <x v="1"/>
    <x v="2"/>
    <s v="Medium"/>
    <x v="12"/>
    <n v="10"/>
    <n v="350"/>
    <x v="299"/>
    <x v="258"/>
    <x v="302"/>
    <x v="298"/>
    <x v="299"/>
    <x v="11"/>
    <n v="11"/>
    <x v="9"/>
    <x v="1"/>
  </r>
  <r>
    <x v="0"/>
    <x v="3"/>
    <x v="2"/>
    <s v="Medium"/>
    <x v="289"/>
    <n v="10"/>
    <n v="7"/>
    <x v="300"/>
    <x v="259"/>
    <x v="303"/>
    <x v="299"/>
    <x v="300"/>
    <x v="12"/>
    <n v="12"/>
    <x v="2"/>
    <x v="1"/>
  </r>
  <r>
    <x v="0"/>
    <x v="3"/>
    <x v="2"/>
    <s v="Medium"/>
    <x v="272"/>
    <n v="10"/>
    <n v="350"/>
    <x v="282"/>
    <x v="241"/>
    <x v="285"/>
    <x v="281"/>
    <x v="282"/>
    <x v="2"/>
    <n v="12"/>
    <x v="2"/>
    <x v="0"/>
  </r>
  <r>
    <x v="2"/>
    <x v="0"/>
    <x v="3"/>
    <s v="Medium"/>
    <x v="290"/>
    <n v="120"/>
    <n v="12"/>
    <x v="301"/>
    <x v="260"/>
    <x v="304"/>
    <x v="300"/>
    <x v="301"/>
    <x v="3"/>
    <n v="3"/>
    <x v="3"/>
    <x v="0"/>
  </r>
  <r>
    <x v="0"/>
    <x v="4"/>
    <x v="3"/>
    <s v="Medium"/>
    <x v="291"/>
    <n v="120"/>
    <n v="7"/>
    <x v="302"/>
    <x v="261"/>
    <x v="305"/>
    <x v="301"/>
    <x v="302"/>
    <x v="1"/>
    <n v="6"/>
    <x v="1"/>
    <x v="0"/>
  </r>
  <r>
    <x v="0"/>
    <x v="1"/>
    <x v="3"/>
    <s v="Medium"/>
    <x v="292"/>
    <n v="120"/>
    <n v="7"/>
    <x v="303"/>
    <x v="262"/>
    <x v="306"/>
    <x v="302"/>
    <x v="303"/>
    <x v="1"/>
    <n v="6"/>
    <x v="1"/>
    <x v="0"/>
  </r>
  <r>
    <x v="4"/>
    <x v="2"/>
    <x v="3"/>
    <s v="Medium"/>
    <x v="293"/>
    <n v="120"/>
    <n v="300"/>
    <x v="304"/>
    <x v="263"/>
    <x v="307"/>
    <x v="303"/>
    <x v="304"/>
    <x v="11"/>
    <n v="11"/>
    <x v="9"/>
    <x v="1"/>
  </r>
  <r>
    <x v="4"/>
    <x v="3"/>
    <x v="3"/>
    <s v="Medium"/>
    <x v="294"/>
    <n v="120"/>
    <n v="300"/>
    <x v="305"/>
    <x v="264"/>
    <x v="308"/>
    <x v="304"/>
    <x v="305"/>
    <x v="2"/>
    <n v="12"/>
    <x v="2"/>
    <x v="0"/>
  </r>
  <r>
    <x v="0"/>
    <x v="2"/>
    <x v="4"/>
    <s v="Medium"/>
    <x v="295"/>
    <n v="250"/>
    <n v="350"/>
    <x v="306"/>
    <x v="265"/>
    <x v="309"/>
    <x v="305"/>
    <x v="306"/>
    <x v="13"/>
    <n v="4"/>
    <x v="10"/>
    <x v="0"/>
  </r>
  <r>
    <x v="0"/>
    <x v="1"/>
    <x v="4"/>
    <s v="Medium"/>
    <x v="292"/>
    <n v="250"/>
    <n v="7"/>
    <x v="303"/>
    <x v="262"/>
    <x v="306"/>
    <x v="302"/>
    <x v="303"/>
    <x v="1"/>
    <n v="6"/>
    <x v="1"/>
    <x v="0"/>
  </r>
  <r>
    <x v="0"/>
    <x v="2"/>
    <x v="4"/>
    <s v="Medium"/>
    <x v="296"/>
    <n v="250"/>
    <n v="350"/>
    <x v="307"/>
    <x v="266"/>
    <x v="310"/>
    <x v="306"/>
    <x v="307"/>
    <x v="5"/>
    <n v="8"/>
    <x v="5"/>
    <x v="0"/>
  </r>
  <r>
    <x v="0"/>
    <x v="1"/>
    <x v="4"/>
    <s v="Medium"/>
    <x v="297"/>
    <n v="250"/>
    <n v="350"/>
    <x v="308"/>
    <x v="267"/>
    <x v="311"/>
    <x v="307"/>
    <x v="308"/>
    <x v="5"/>
    <n v="8"/>
    <x v="5"/>
    <x v="0"/>
  </r>
  <r>
    <x v="4"/>
    <x v="0"/>
    <x v="4"/>
    <s v="Medium"/>
    <x v="298"/>
    <n v="250"/>
    <n v="300"/>
    <x v="309"/>
    <x v="268"/>
    <x v="312"/>
    <x v="308"/>
    <x v="309"/>
    <x v="6"/>
    <n v="9"/>
    <x v="6"/>
    <x v="0"/>
  </r>
  <r>
    <x v="4"/>
    <x v="4"/>
    <x v="4"/>
    <s v="Medium"/>
    <x v="299"/>
    <n v="250"/>
    <n v="300"/>
    <x v="310"/>
    <x v="269"/>
    <x v="313"/>
    <x v="309"/>
    <x v="310"/>
    <x v="12"/>
    <n v="12"/>
    <x v="2"/>
    <x v="1"/>
  </r>
  <r>
    <x v="0"/>
    <x v="0"/>
    <x v="5"/>
    <s v="Medium"/>
    <x v="274"/>
    <n v="260"/>
    <n v="20"/>
    <x v="284"/>
    <x v="243"/>
    <x v="287"/>
    <x v="283"/>
    <x v="284"/>
    <x v="1"/>
    <n v="6"/>
    <x v="1"/>
    <x v="0"/>
  </r>
  <r>
    <x v="0"/>
    <x v="4"/>
    <x v="5"/>
    <s v="Medium"/>
    <x v="291"/>
    <n v="260"/>
    <n v="7"/>
    <x v="302"/>
    <x v="261"/>
    <x v="305"/>
    <x v="301"/>
    <x v="302"/>
    <x v="1"/>
    <n v="6"/>
    <x v="1"/>
    <x v="0"/>
  </r>
  <r>
    <x v="0"/>
    <x v="1"/>
    <x v="5"/>
    <s v="Medium"/>
    <x v="282"/>
    <n v="260"/>
    <n v="20"/>
    <x v="292"/>
    <x v="251"/>
    <x v="295"/>
    <x v="291"/>
    <x v="292"/>
    <x v="1"/>
    <n v="6"/>
    <x v="1"/>
    <x v="0"/>
  </r>
  <r>
    <x v="4"/>
    <x v="3"/>
    <x v="5"/>
    <s v="Medium"/>
    <x v="283"/>
    <n v="260"/>
    <n v="300"/>
    <x v="293"/>
    <x v="252"/>
    <x v="296"/>
    <x v="292"/>
    <x v="293"/>
    <x v="1"/>
    <n v="6"/>
    <x v="1"/>
    <x v="0"/>
  </r>
  <r>
    <x v="0"/>
    <x v="1"/>
    <x v="5"/>
    <s v="Medium"/>
    <x v="300"/>
    <n v="260"/>
    <n v="20"/>
    <x v="311"/>
    <x v="270"/>
    <x v="314"/>
    <x v="310"/>
    <x v="311"/>
    <x v="15"/>
    <n v="11"/>
    <x v="9"/>
    <x v="0"/>
  </r>
  <r>
    <x v="1"/>
    <x v="1"/>
    <x v="5"/>
    <s v="Medium"/>
    <x v="278"/>
    <n v="260"/>
    <n v="15"/>
    <x v="288"/>
    <x v="247"/>
    <x v="291"/>
    <x v="287"/>
    <x v="288"/>
    <x v="2"/>
    <n v="12"/>
    <x v="2"/>
    <x v="0"/>
  </r>
  <r>
    <x v="2"/>
    <x v="3"/>
    <x v="5"/>
    <s v="Medium"/>
    <x v="301"/>
    <n v="260"/>
    <n v="12"/>
    <x v="312"/>
    <x v="271"/>
    <x v="315"/>
    <x v="311"/>
    <x v="312"/>
    <x v="12"/>
    <n v="12"/>
    <x v="2"/>
    <x v="1"/>
  </r>
  <r>
    <x v="4"/>
    <x v="3"/>
    <x v="5"/>
    <s v="Medium"/>
    <x v="294"/>
    <n v="260"/>
    <n v="300"/>
    <x v="305"/>
    <x v="264"/>
    <x v="308"/>
    <x v="304"/>
    <x v="305"/>
    <x v="2"/>
    <n v="12"/>
    <x v="2"/>
    <x v="0"/>
  </r>
  <r>
    <x v="0"/>
    <x v="4"/>
    <x v="4"/>
    <s v="Medium"/>
    <x v="302"/>
    <n v="250"/>
    <n v="20"/>
    <x v="313"/>
    <x v="272"/>
    <x v="316"/>
    <x v="312"/>
    <x v="313"/>
    <x v="4"/>
    <n v="7"/>
    <x v="4"/>
    <x v="0"/>
  </r>
  <r>
    <x v="4"/>
    <x v="0"/>
    <x v="0"/>
    <s v="Medium"/>
    <x v="303"/>
    <n v="3"/>
    <n v="300"/>
    <x v="314"/>
    <x v="273"/>
    <x v="317"/>
    <x v="313"/>
    <x v="314"/>
    <x v="1"/>
    <n v="6"/>
    <x v="1"/>
    <x v="0"/>
  </r>
  <r>
    <x v="2"/>
    <x v="3"/>
    <x v="0"/>
    <s v="Medium"/>
    <x v="18"/>
    <n v="3"/>
    <n v="12"/>
    <x v="18"/>
    <x v="274"/>
    <x v="318"/>
    <x v="18"/>
    <x v="315"/>
    <x v="7"/>
    <n v="10"/>
    <x v="7"/>
    <x v="1"/>
  </r>
  <r>
    <x v="4"/>
    <x v="0"/>
    <x v="1"/>
    <s v="Medium"/>
    <x v="304"/>
    <n v="5"/>
    <n v="300"/>
    <x v="315"/>
    <x v="275"/>
    <x v="319"/>
    <x v="314"/>
    <x v="316"/>
    <x v="13"/>
    <n v="4"/>
    <x v="10"/>
    <x v="0"/>
  </r>
  <r>
    <x v="0"/>
    <x v="2"/>
    <x v="1"/>
    <s v="Medium"/>
    <x v="305"/>
    <n v="5"/>
    <n v="350"/>
    <x v="316"/>
    <x v="276"/>
    <x v="320"/>
    <x v="315"/>
    <x v="317"/>
    <x v="14"/>
    <n v="5"/>
    <x v="11"/>
    <x v="0"/>
  </r>
  <r>
    <x v="4"/>
    <x v="2"/>
    <x v="1"/>
    <s v="Medium"/>
    <x v="306"/>
    <n v="5"/>
    <n v="300"/>
    <x v="317"/>
    <x v="277"/>
    <x v="321"/>
    <x v="316"/>
    <x v="318"/>
    <x v="9"/>
    <n v="9"/>
    <x v="6"/>
    <x v="1"/>
  </r>
  <r>
    <x v="2"/>
    <x v="0"/>
    <x v="1"/>
    <s v="Medium"/>
    <x v="307"/>
    <n v="5"/>
    <n v="12"/>
    <x v="318"/>
    <x v="278"/>
    <x v="322"/>
    <x v="317"/>
    <x v="319"/>
    <x v="15"/>
    <n v="11"/>
    <x v="9"/>
    <x v="0"/>
  </r>
  <r>
    <x v="3"/>
    <x v="2"/>
    <x v="1"/>
    <s v="Medium"/>
    <x v="308"/>
    <n v="5"/>
    <n v="125"/>
    <x v="319"/>
    <x v="279"/>
    <x v="323"/>
    <x v="318"/>
    <x v="320"/>
    <x v="11"/>
    <n v="11"/>
    <x v="9"/>
    <x v="1"/>
  </r>
  <r>
    <x v="0"/>
    <x v="0"/>
    <x v="1"/>
    <s v="Medium"/>
    <x v="309"/>
    <n v="5"/>
    <n v="7"/>
    <x v="320"/>
    <x v="280"/>
    <x v="324"/>
    <x v="319"/>
    <x v="321"/>
    <x v="12"/>
    <n v="12"/>
    <x v="2"/>
    <x v="1"/>
  </r>
  <r>
    <x v="3"/>
    <x v="4"/>
    <x v="1"/>
    <s v="Medium"/>
    <x v="310"/>
    <n v="5"/>
    <n v="125"/>
    <x v="321"/>
    <x v="281"/>
    <x v="325"/>
    <x v="320"/>
    <x v="322"/>
    <x v="2"/>
    <n v="12"/>
    <x v="2"/>
    <x v="0"/>
  </r>
  <r>
    <x v="4"/>
    <x v="1"/>
    <x v="1"/>
    <s v="Medium"/>
    <x v="311"/>
    <n v="5"/>
    <n v="300"/>
    <x v="322"/>
    <x v="282"/>
    <x v="326"/>
    <x v="321"/>
    <x v="323"/>
    <x v="12"/>
    <n v="12"/>
    <x v="2"/>
    <x v="1"/>
  </r>
  <r>
    <x v="4"/>
    <x v="3"/>
    <x v="2"/>
    <s v="Medium"/>
    <x v="312"/>
    <n v="10"/>
    <n v="300"/>
    <x v="323"/>
    <x v="283"/>
    <x v="327"/>
    <x v="322"/>
    <x v="324"/>
    <x v="0"/>
    <n v="1"/>
    <x v="0"/>
    <x v="0"/>
  </r>
  <r>
    <x v="0"/>
    <x v="3"/>
    <x v="2"/>
    <s v="Medium"/>
    <x v="313"/>
    <n v="10"/>
    <n v="350"/>
    <x v="324"/>
    <x v="284"/>
    <x v="328"/>
    <x v="323"/>
    <x v="325"/>
    <x v="0"/>
    <n v="1"/>
    <x v="0"/>
    <x v="0"/>
  </r>
  <r>
    <x v="1"/>
    <x v="4"/>
    <x v="2"/>
    <s v="Medium"/>
    <x v="314"/>
    <n v="10"/>
    <n v="15"/>
    <x v="325"/>
    <x v="285"/>
    <x v="329"/>
    <x v="324"/>
    <x v="326"/>
    <x v="13"/>
    <n v="4"/>
    <x v="10"/>
    <x v="0"/>
  </r>
  <r>
    <x v="4"/>
    <x v="0"/>
    <x v="2"/>
    <s v="Medium"/>
    <x v="303"/>
    <n v="10"/>
    <n v="300"/>
    <x v="314"/>
    <x v="273"/>
    <x v="317"/>
    <x v="313"/>
    <x v="314"/>
    <x v="1"/>
    <n v="6"/>
    <x v="1"/>
    <x v="0"/>
  </r>
  <r>
    <x v="1"/>
    <x v="2"/>
    <x v="2"/>
    <s v="Medium"/>
    <x v="315"/>
    <n v="10"/>
    <n v="15"/>
    <x v="326"/>
    <x v="286"/>
    <x v="330"/>
    <x v="325"/>
    <x v="327"/>
    <x v="10"/>
    <n v="10"/>
    <x v="7"/>
    <x v="0"/>
  </r>
  <r>
    <x v="2"/>
    <x v="3"/>
    <x v="2"/>
    <s v="Medium"/>
    <x v="18"/>
    <n v="10"/>
    <n v="12"/>
    <x v="18"/>
    <x v="274"/>
    <x v="318"/>
    <x v="18"/>
    <x v="315"/>
    <x v="7"/>
    <n v="10"/>
    <x v="7"/>
    <x v="1"/>
  </r>
  <r>
    <x v="4"/>
    <x v="2"/>
    <x v="2"/>
    <s v="Medium"/>
    <x v="316"/>
    <n v="10"/>
    <n v="300"/>
    <x v="327"/>
    <x v="287"/>
    <x v="331"/>
    <x v="326"/>
    <x v="328"/>
    <x v="15"/>
    <n v="11"/>
    <x v="9"/>
    <x v="0"/>
  </r>
  <r>
    <x v="2"/>
    <x v="1"/>
    <x v="2"/>
    <s v="Medium"/>
    <x v="317"/>
    <n v="10"/>
    <n v="12"/>
    <x v="328"/>
    <x v="288"/>
    <x v="332"/>
    <x v="327"/>
    <x v="329"/>
    <x v="11"/>
    <n v="11"/>
    <x v="9"/>
    <x v="1"/>
  </r>
  <r>
    <x v="3"/>
    <x v="4"/>
    <x v="2"/>
    <s v="Medium"/>
    <x v="310"/>
    <n v="10"/>
    <n v="125"/>
    <x v="321"/>
    <x v="281"/>
    <x v="325"/>
    <x v="320"/>
    <x v="322"/>
    <x v="2"/>
    <n v="12"/>
    <x v="2"/>
    <x v="0"/>
  </r>
  <r>
    <x v="1"/>
    <x v="3"/>
    <x v="3"/>
    <s v="Medium"/>
    <x v="318"/>
    <n v="120"/>
    <n v="15"/>
    <x v="329"/>
    <x v="289"/>
    <x v="333"/>
    <x v="328"/>
    <x v="330"/>
    <x v="14"/>
    <n v="5"/>
    <x v="11"/>
    <x v="0"/>
  </r>
  <r>
    <x v="4"/>
    <x v="0"/>
    <x v="3"/>
    <s v="Medium"/>
    <x v="319"/>
    <n v="120"/>
    <n v="300"/>
    <x v="330"/>
    <x v="290"/>
    <x v="334"/>
    <x v="329"/>
    <x v="331"/>
    <x v="4"/>
    <n v="7"/>
    <x v="4"/>
    <x v="0"/>
  </r>
  <r>
    <x v="0"/>
    <x v="1"/>
    <x v="3"/>
    <s v="Medium"/>
    <x v="320"/>
    <n v="120"/>
    <n v="350"/>
    <x v="331"/>
    <x v="291"/>
    <x v="335"/>
    <x v="330"/>
    <x v="332"/>
    <x v="4"/>
    <n v="7"/>
    <x v="4"/>
    <x v="0"/>
  </r>
  <r>
    <x v="3"/>
    <x v="0"/>
    <x v="3"/>
    <s v="Medium"/>
    <x v="321"/>
    <n v="120"/>
    <n v="125"/>
    <x v="332"/>
    <x v="292"/>
    <x v="336"/>
    <x v="331"/>
    <x v="333"/>
    <x v="6"/>
    <n v="9"/>
    <x v="6"/>
    <x v="0"/>
  </r>
  <r>
    <x v="3"/>
    <x v="3"/>
    <x v="3"/>
    <s v="Medium"/>
    <x v="322"/>
    <n v="120"/>
    <n v="125"/>
    <x v="333"/>
    <x v="293"/>
    <x v="337"/>
    <x v="332"/>
    <x v="334"/>
    <x v="6"/>
    <n v="9"/>
    <x v="6"/>
    <x v="0"/>
  </r>
  <r>
    <x v="0"/>
    <x v="0"/>
    <x v="3"/>
    <s v="Medium"/>
    <x v="323"/>
    <n v="120"/>
    <n v="350"/>
    <x v="334"/>
    <x v="294"/>
    <x v="338"/>
    <x v="333"/>
    <x v="335"/>
    <x v="10"/>
    <n v="10"/>
    <x v="7"/>
    <x v="0"/>
  </r>
  <r>
    <x v="2"/>
    <x v="4"/>
    <x v="4"/>
    <s v="Medium"/>
    <x v="324"/>
    <n v="250"/>
    <n v="12"/>
    <x v="335"/>
    <x v="295"/>
    <x v="339"/>
    <x v="334"/>
    <x v="336"/>
    <x v="0"/>
    <n v="1"/>
    <x v="0"/>
    <x v="0"/>
  </r>
  <r>
    <x v="4"/>
    <x v="1"/>
    <x v="4"/>
    <s v="Medium"/>
    <x v="325"/>
    <n v="250"/>
    <n v="300"/>
    <x v="336"/>
    <x v="296"/>
    <x v="340"/>
    <x v="335"/>
    <x v="337"/>
    <x v="8"/>
    <n v="2"/>
    <x v="8"/>
    <x v="0"/>
  </r>
  <r>
    <x v="0"/>
    <x v="4"/>
    <x v="4"/>
    <s v="Medium"/>
    <x v="326"/>
    <n v="250"/>
    <n v="350"/>
    <x v="337"/>
    <x v="297"/>
    <x v="341"/>
    <x v="336"/>
    <x v="338"/>
    <x v="13"/>
    <n v="4"/>
    <x v="10"/>
    <x v="0"/>
  </r>
  <r>
    <x v="2"/>
    <x v="1"/>
    <x v="4"/>
    <s v="Medium"/>
    <x v="327"/>
    <n v="250"/>
    <n v="12"/>
    <x v="338"/>
    <x v="298"/>
    <x v="342"/>
    <x v="337"/>
    <x v="339"/>
    <x v="14"/>
    <n v="5"/>
    <x v="11"/>
    <x v="0"/>
  </r>
  <r>
    <x v="4"/>
    <x v="4"/>
    <x v="4"/>
    <s v="Medium"/>
    <x v="328"/>
    <n v="250"/>
    <n v="300"/>
    <x v="339"/>
    <x v="299"/>
    <x v="343"/>
    <x v="338"/>
    <x v="340"/>
    <x v="6"/>
    <n v="9"/>
    <x v="6"/>
    <x v="0"/>
  </r>
  <r>
    <x v="2"/>
    <x v="2"/>
    <x v="4"/>
    <s v="Medium"/>
    <x v="329"/>
    <n v="250"/>
    <n v="12"/>
    <x v="340"/>
    <x v="300"/>
    <x v="344"/>
    <x v="339"/>
    <x v="341"/>
    <x v="9"/>
    <n v="9"/>
    <x v="6"/>
    <x v="1"/>
  </r>
  <r>
    <x v="1"/>
    <x v="2"/>
    <x v="4"/>
    <s v="Medium"/>
    <x v="315"/>
    <n v="250"/>
    <n v="15"/>
    <x v="326"/>
    <x v="286"/>
    <x v="330"/>
    <x v="325"/>
    <x v="327"/>
    <x v="10"/>
    <n v="10"/>
    <x v="7"/>
    <x v="0"/>
  </r>
  <r>
    <x v="3"/>
    <x v="3"/>
    <x v="4"/>
    <s v="Medium"/>
    <x v="330"/>
    <n v="250"/>
    <n v="125"/>
    <x v="341"/>
    <x v="301"/>
    <x v="345"/>
    <x v="340"/>
    <x v="342"/>
    <x v="15"/>
    <n v="11"/>
    <x v="9"/>
    <x v="0"/>
  </r>
  <r>
    <x v="0"/>
    <x v="4"/>
    <x v="5"/>
    <s v="Medium"/>
    <x v="331"/>
    <n v="260"/>
    <n v="350"/>
    <x v="342"/>
    <x v="302"/>
    <x v="346"/>
    <x v="341"/>
    <x v="343"/>
    <x v="6"/>
    <n v="9"/>
    <x v="6"/>
    <x v="0"/>
  </r>
  <r>
    <x v="0"/>
    <x v="0"/>
    <x v="5"/>
    <s v="Medium"/>
    <x v="323"/>
    <n v="260"/>
    <n v="350"/>
    <x v="334"/>
    <x v="294"/>
    <x v="338"/>
    <x v="333"/>
    <x v="335"/>
    <x v="10"/>
    <n v="10"/>
    <x v="7"/>
    <x v="0"/>
  </r>
  <r>
    <x v="1"/>
    <x v="1"/>
    <x v="5"/>
    <s v="Medium"/>
    <x v="332"/>
    <n v="260"/>
    <n v="15"/>
    <x v="343"/>
    <x v="303"/>
    <x v="347"/>
    <x v="342"/>
    <x v="344"/>
    <x v="11"/>
    <n v="11"/>
    <x v="9"/>
    <x v="1"/>
  </r>
  <r>
    <x v="0"/>
    <x v="3"/>
    <x v="5"/>
    <s v="Medium"/>
    <x v="333"/>
    <n v="260"/>
    <n v="20"/>
    <x v="344"/>
    <x v="304"/>
    <x v="348"/>
    <x v="343"/>
    <x v="345"/>
    <x v="15"/>
    <n v="11"/>
    <x v="9"/>
    <x v="0"/>
  </r>
  <r>
    <x v="0"/>
    <x v="1"/>
    <x v="0"/>
    <s v="Medium"/>
    <x v="61"/>
    <n v="3"/>
    <n v="20"/>
    <x v="345"/>
    <x v="305"/>
    <x v="349"/>
    <x v="45"/>
    <x v="346"/>
    <x v="14"/>
    <n v="5"/>
    <x v="11"/>
    <x v="0"/>
  </r>
  <r>
    <x v="0"/>
    <x v="0"/>
    <x v="0"/>
    <s v="Medium"/>
    <x v="334"/>
    <n v="3"/>
    <n v="7"/>
    <x v="346"/>
    <x v="306"/>
    <x v="350"/>
    <x v="344"/>
    <x v="347"/>
    <x v="4"/>
    <n v="7"/>
    <x v="4"/>
    <x v="0"/>
  </r>
  <r>
    <x v="2"/>
    <x v="1"/>
    <x v="0"/>
    <s v="Medium"/>
    <x v="335"/>
    <n v="3"/>
    <n v="12"/>
    <x v="347"/>
    <x v="307"/>
    <x v="351"/>
    <x v="345"/>
    <x v="348"/>
    <x v="6"/>
    <n v="9"/>
    <x v="6"/>
    <x v="0"/>
  </r>
  <r>
    <x v="0"/>
    <x v="3"/>
    <x v="0"/>
    <s v="Medium"/>
    <x v="336"/>
    <n v="3"/>
    <n v="7"/>
    <x v="348"/>
    <x v="308"/>
    <x v="352"/>
    <x v="346"/>
    <x v="349"/>
    <x v="2"/>
    <n v="12"/>
    <x v="2"/>
    <x v="0"/>
  </r>
  <r>
    <x v="0"/>
    <x v="4"/>
    <x v="2"/>
    <s v="Medium"/>
    <x v="337"/>
    <n v="10"/>
    <n v="20"/>
    <x v="349"/>
    <x v="309"/>
    <x v="353"/>
    <x v="299"/>
    <x v="350"/>
    <x v="3"/>
    <n v="3"/>
    <x v="3"/>
    <x v="0"/>
  </r>
  <r>
    <x v="0"/>
    <x v="3"/>
    <x v="2"/>
    <s v="Medium"/>
    <x v="338"/>
    <n v="10"/>
    <n v="20"/>
    <x v="350"/>
    <x v="310"/>
    <x v="354"/>
    <x v="347"/>
    <x v="351"/>
    <x v="1"/>
    <n v="6"/>
    <x v="1"/>
    <x v="0"/>
  </r>
  <r>
    <x v="0"/>
    <x v="1"/>
    <x v="2"/>
    <s v="Medium"/>
    <x v="339"/>
    <n v="10"/>
    <n v="7"/>
    <x v="351"/>
    <x v="311"/>
    <x v="355"/>
    <x v="348"/>
    <x v="352"/>
    <x v="10"/>
    <n v="10"/>
    <x v="7"/>
    <x v="0"/>
  </r>
  <r>
    <x v="2"/>
    <x v="2"/>
    <x v="3"/>
    <s v="Medium"/>
    <x v="139"/>
    <n v="120"/>
    <n v="12"/>
    <x v="352"/>
    <x v="312"/>
    <x v="356"/>
    <x v="349"/>
    <x v="353"/>
    <x v="3"/>
    <n v="3"/>
    <x v="3"/>
    <x v="0"/>
  </r>
  <r>
    <x v="1"/>
    <x v="3"/>
    <x v="3"/>
    <s v="Medium"/>
    <x v="340"/>
    <n v="120"/>
    <n v="15"/>
    <x v="353"/>
    <x v="313"/>
    <x v="357"/>
    <x v="350"/>
    <x v="354"/>
    <x v="13"/>
    <n v="4"/>
    <x v="10"/>
    <x v="0"/>
  </r>
  <r>
    <x v="0"/>
    <x v="1"/>
    <x v="4"/>
    <s v="Medium"/>
    <x v="339"/>
    <n v="250"/>
    <n v="7"/>
    <x v="351"/>
    <x v="311"/>
    <x v="355"/>
    <x v="348"/>
    <x v="352"/>
    <x v="10"/>
    <n v="10"/>
    <x v="7"/>
    <x v="0"/>
  </r>
  <r>
    <x v="0"/>
    <x v="2"/>
    <x v="4"/>
    <s v="Medium"/>
    <x v="341"/>
    <n v="250"/>
    <n v="20"/>
    <x v="354"/>
    <x v="314"/>
    <x v="358"/>
    <x v="351"/>
    <x v="355"/>
    <x v="11"/>
    <n v="11"/>
    <x v="9"/>
    <x v="1"/>
  </r>
  <r>
    <x v="0"/>
    <x v="3"/>
    <x v="4"/>
    <s v="Medium"/>
    <x v="336"/>
    <n v="250"/>
    <n v="7"/>
    <x v="348"/>
    <x v="308"/>
    <x v="352"/>
    <x v="346"/>
    <x v="349"/>
    <x v="2"/>
    <n v="12"/>
    <x v="2"/>
    <x v="0"/>
  </r>
  <r>
    <x v="0"/>
    <x v="3"/>
    <x v="5"/>
    <s v="Medium"/>
    <x v="338"/>
    <n v="260"/>
    <n v="20"/>
    <x v="350"/>
    <x v="310"/>
    <x v="354"/>
    <x v="347"/>
    <x v="351"/>
    <x v="1"/>
    <n v="6"/>
    <x v="1"/>
    <x v="0"/>
  </r>
  <r>
    <x v="1"/>
    <x v="0"/>
    <x v="5"/>
    <s v="Medium"/>
    <x v="342"/>
    <n v="260"/>
    <n v="15"/>
    <x v="355"/>
    <x v="315"/>
    <x v="359"/>
    <x v="352"/>
    <x v="356"/>
    <x v="4"/>
    <n v="7"/>
    <x v="4"/>
    <x v="0"/>
  </r>
  <r>
    <x v="2"/>
    <x v="2"/>
    <x v="5"/>
    <s v="Medium"/>
    <x v="343"/>
    <n v="260"/>
    <n v="12"/>
    <x v="356"/>
    <x v="316"/>
    <x v="360"/>
    <x v="353"/>
    <x v="357"/>
    <x v="12"/>
    <n v="12"/>
    <x v="2"/>
    <x v="1"/>
  </r>
  <r>
    <x v="2"/>
    <x v="4"/>
    <x v="0"/>
    <s v="High"/>
    <x v="293"/>
    <n v="3"/>
    <n v="12"/>
    <x v="357"/>
    <x v="317"/>
    <x v="361"/>
    <x v="354"/>
    <x v="358"/>
    <x v="7"/>
    <n v="10"/>
    <x v="7"/>
    <x v="1"/>
  </r>
  <r>
    <x v="0"/>
    <x v="4"/>
    <x v="1"/>
    <s v="High"/>
    <x v="344"/>
    <n v="5"/>
    <n v="7"/>
    <x v="358"/>
    <x v="318"/>
    <x v="362"/>
    <x v="355"/>
    <x v="359"/>
    <x v="6"/>
    <n v="9"/>
    <x v="6"/>
    <x v="0"/>
  </r>
  <r>
    <x v="2"/>
    <x v="4"/>
    <x v="2"/>
    <s v="High"/>
    <x v="293"/>
    <n v="10"/>
    <n v="12"/>
    <x v="357"/>
    <x v="317"/>
    <x v="361"/>
    <x v="354"/>
    <x v="358"/>
    <x v="7"/>
    <n v="10"/>
    <x v="7"/>
    <x v="1"/>
  </r>
  <r>
    <x v="3"/>
    <x v="4"/>
    <x v="0"/>
    <s v="High"/>
    <x v="345"/>
    <n v="3"/>
    <n v="125"/>
    <x v="359"/>
    <x v="319"/>
    <x v="363"/>
    <x v="356"/>
    <x v="360"/>
    <x v="13"/>
    <n v="4"/>
    <x v="10"/>
    <x v="0"/>
  </r>
  <r>
    <x v="3"/>
    <x v="2"/>
    <x v="0"/>
    <s v="High"/>
    <x v="346"/>
    <n v="3"/>
    <n v="125"/>
    <x v="360"/>
    <x v="320"/>
    <x v="364"/>
    <x v="357"/>
    <x v="361"/>
    <x v="12"/>
    <n v="12"/>
    <x v="2"/>
    <x v="1"/>
  </r>
  <r>
    <x v="0"/>
    <x v="4"/>
    <x v="1"/>
    <s v="High"/>
    <x v="347"/>
    <n v="5"/>
    <n v="350"/>
    <x v="361"/>
    <x v="321"/>
    <x v="365"/>
    <x v="358"/>
    <x v="362"/>
    <x v="14"/>
    <n v="5"/>
    <x v="11"/>
    <x v="0"/>
  </r>
  <r>
    <x v="3"/>
    <x v="4"/>
    <x v="1"/>
    <s v="High"/>
    <x v="29"/>
    <n v="5"/>
    <n v="125"/>
    <x v="29"/>
    <x v="322"/>
    <x v="366"/>
    <x v="29"/>
    <x v="363"/>
    <x v="11"/>
    <n v="11"/>
    <x v="9"/>
    <x v="1"/>
  </r>
  <r>
    <x v="1"/>
    <x v="2"/>
    <x v="1"/>
    <s v="High"/>
    <x v="348"/>
    <n v="5"/>
    <n v="15"/>
    <x v="362"/>
    <x v="323"/>
    <x v="367"/>
    <x v="359"/>
    <x v="364"/>
    <x v="2"/>
    <n v="12"/>
    <x v="2"/>
    <x v="0"/>
  </r>
  <r>
    <x v="0"/>
    <x v="2"/>
    <x v="2"/>
    <s v="High"/>
    <x v="349"/>
    <n v="10"/>
    <n v="20"/>
    <x v="363"/>
    <x v="324"/>
    <x v="368"/>
    <x v="360"/>
    <x v="365"/>
    <x v="3"/>
    <n v="3"/>
    <x v="3"/>
    <x v="0"/>
  </r>
  <r>
    <x v="4"/>
    <x v="3"/>
    <x v="2"/>
    <s v="High"/>
    <x v="350"/>
    <n v="10"/>
    <n v="300"/>
    <x v="364"/>
    <x v="325"/>
    <x v="369"/>
    <x v="361"/>
    <x v="366"/>
    <x v="14"/>
    <n v="5"/>
    <x v="11"/>
    <x v="0"/>
  </r>
  <r>
    <x v="1"/>
    <x v="2"/>
    <x v="2"/>
    <s v="High"/>
    <x v="351"/>
    <n v="10"/>
    <n v="15"/>
    <x v="365"/>
    <x v="326"/>
    <x v="370"/>
    <x v="362"/>
    <x v="367"/>
    <x v="7"/>
    <n v="10"/>
    <x v="7"/>
    <x v="1"/>
  </r>
  <r>
    <x v="0"/>
    <x v="1"/>
    <x v="2"/>
    <s v="High"/>
    <x v="352"/>
    <n v="10"/>
    <n v="20"/>
    <x v="366"/>
    <x v="327"/>
    <x v="371"/>
    <x v="363"/>
    <x v="368"/>
    <x v="10"/>
    <n v="10"/>
    <x v="7"/>
    <x v="0"/>
  </r>
  <r>
    <x v="1"/>
    <x v="1"/>
    <x v="3"/>
    <s v="High"/>
    <x v="353"/>
    <n v="120"/>
    <n v="15"/>
    <x v="367"/>
    <x v="328"/>
    <x v="372"/>
    <x v="364"/>
    <x v="369"/>
    <x v="0"/>
    <n v="1"/>
    <x v="0"/>
    <x v="0"/>
  </r>
  <r>
    <x v="1"/>
    <x v="1"/>
    <x v="3"/>
    <s v="High"/>
    <x v="354"/>
    <n v="120"/>
    <n v="15"/>
    <x v="368"/>
    <x v="329"/>
    <x v="373"/>
    <x v="365"/>
    <x v="370"/>
    <x v="13"/>
    <n v="4"/>
    <x v="10"/>
    <x v="0"/>
  </r>
  <r>
    <x v="1"/>
    <x v="4"/>
    <x v="3"/>
    <s v="High"/>
    <x v="355"/>
    <n v="120"/>
    <n v="15"/>
    <x v="369"/>
    <x v="330"/>
    <x v="374"/>
    <x v="366"/>
    <x v="371"/>
    <x v="14"/>
    <n v="5"/>
    <x v="11"/>
    <x v="0"/>
  </r>
  <r>
    <x v="0"/>
    <x v="2"/>
    <x v="3"/>
    <s v="High"/>
    <x v="44"/>
    <n v="120"/>
    <n v="350"/>
    <x v="370"/>
    <x v="331"/>
    <x v="375"/>
    <x v="367"/>
    <x v="372"/>
    <x v="4"/>
    <n v="7"/>
    <x v="4"/>
    <x v="0"/>
  </r>
  <r>
    <x v="3"/>
    <x v="4"/>
    <x v="3"/>
    <s v="High"/>
    <x v="356"/>
    <n v="120"/>
    <n v="125"/>
    <x v="371"/>
    <x v="332"/>
    <x v="376"/>
    <x v="368"/>
    <x v="373"/>
    <x v="6"/>
    <n v="9"/>
    <x v="6"/>
    <x v="0"/>
  </r>
  <r>
    <x v="4"/>
    <x v="4"/>
    <x v="3"/>
    <s v="High"/>
    <x v="357"/>
    <n v="120"/>
    <n v="300"/>
    <x v="372"/>
    <x v="333"/>
    <x v="377"/>
    <x v="369"/>
    <x v="374"/>
    <x v="7"/>
    <n v="10"/>
    <x v="7"/>
    <x v="1"/>
  </r>
  <r>
    <x v="0"/>
    <x v="1"/>
    <x v="3"/>
    <s v="High"/>
    <x v="352"/>
    <n v="120"/>
    <n v="20"/>
    <x v="366"/>
    <x v="327"/>
    <x v="371"/>
    <x v="363"/>
    <x v="368"/>
    <x v="10"/>
    <n v="10"/>
    <x v="7"/>
    <x v="0"/>
  </r>
  <r>
    <x v="0"/>
    <x v="1"/>
    <x v="3"/>
    <s v="High"/>
    <x v="358"/>
    <n v="120"/>
    <n v="7"/>
    <x v="373"/>
    <x v="334"/>
    <x v="378"/>
    <x v="370"/>
    <x v="375"/>
    <x v="15"/>
    <n v="11"/>
    <x v="9"/>
    <x v="0"/>
  </r>
  <r>
    <x v="3"/>
    <x v="0"/>
    <x v="3"/>
    <s v="High"/>
    <x v="94"/>
    <n v="120"/>
    <n v="125"/>
    <x v="374"/>
    <x v="335"/>
    <x v="379"/>
    <x v="371"/>
    <x v="376"/>
    <x v="12"/>
    <n v="12"/>
    <x v="2"/>
    <x v="1"/>
  </r>
  <r>
    <x v="4"/>
    <x v="2"/>
    <x v="3"/>
    <s v="High"/>
    <x v="359"/>
    <n v="120"/>
    <n v="300"/>
    <x v="375"/>
    <x v="336"/>
    <x v="380"/>
    <x v="372"/>
    <x v="377"/>
    <x v="2"/>
    <n v="12"/>
    <x v="2"/>
    <x v="0"/>
  </r>
  <r>
    <x v="3"/>
    <x v="3"/>
    <x v="4"/>
    <s v="High"/>
    <x v="360"/>
    <n v="250"/>
    <n v="125"/>
    <x v="376"/>
    <x v="337"/>
    <x v="381"/>
    <x v="373"/>
    <x v="378"/>
    <x v="14"/>
    <n v="5"/>
    <x v="11"/>
    <x v="0"/>
  </r>
  <r>
    <x v="1"/>
    <x v="3"/>
    <x v="4"/>
    <s v="High"/>
    <x v="361"/>
    <n v="250"/>
    <n v="15"/>
    <x v="377"/>
    <x v="338"/>
    <x v="382"/>
    <x v="374"/>
    <x v="379"/>
    <x v="4"/>
    <n v="7"/>
    <x v="4"/>
    <x v="0"/>
  </r>
  <r>
    <x v="0"/>
    <x v="4"/>
    <x v="4"/>
    <s v="High"/>
    <x v="362"/>
    <n v="250"/>
    <n v="350"/>
    <x v="378"/>
    <x v="339"/>
    <x v="383"/>
    <x v="375"/>
    <x v="380"/>
    <x v="5"/>
    <n v="8"/>
    <x v="5"/>
    <x v="0"/>
  </r>
  <r>
    <x v="4"/>
    <x v="3"/>
    <x v="4"/>
    <s v="High"/>
    <x v="363"/>
    <n v="250"/>
    <n v="300"/>
    <x v="379"/>
    <x v="340"/>
    <x v="384"/>
    <x v="376"/>
    <x v="381"/>
    <x v="6"/>
    <n v="9"/>
    <x v="6"/>
    <x v="0"/>
  </r>
  <r>
    <x v="4"/>
    <x v="4"/>
    <x v="4"/>
    <s v="High"/>
    <x v="357"/>
    <n v="250"/>
    <n v="300"/>
    <x v="372"/>
    <x v="333"/>
    <x v="377"/>
    <x v="369"/>
    <x v="374"/>
    <x v="7"/>
    <n v="10"/>
    <x v="7"/>
    <x v="1"/>
  </r>
  <r>
    <x v="1"/>
    <x v="2"/>
    <x v="4"/>
    <s v="High"/>
    <x v="351"/>
    <n v="250"/>
    <n v="15"/>
    <x v="365"/>
    <x v="326"/>
    <x v="370"/>
    <x v="362"/>
    <x v="367"/>
    <x v="7"/>
    <n v="10"/>
    <x v="7"/>
    <x v="1"/>
  </r>
  <r>
    <x v="3"/>
    <x v="0"/>
    <x v="4"/>
    <s v="High"/>
    <x v="48"/>
    <n v="250"/>
    <n v="125"/>
    <x v="380"/>
    <x v="341"/>
    <x v="385"/>
    <x v="377"/>
    <x v="382"/>
    <x v="15"/>
    <n v="11"/>
    <x v="9"/>
    <x v="0"/>
  </r>
  <r>
    <x v="0"/>
    <x v="1"/>
    <x v="4"/>
    <s v="High"/>
    <x v="364"/>
    <n v="250"/>
    <n v="350"/>
    <x v="381"/>
    <x v="342"/>
    <x v="386"/>
    <x v="378"/>
    <x v="383"/>
    <x v="12"/>
    <n v="12"/>
    <x v="2"/>
    <x v="1"/>
  </r>
  <r>
    <x v="3"/>
    <x v="4"/>
    <x v="5"/>
    <s v="High"/>
    <x v="365"/>
    <n v="260"/>
    <n v="125"/>
    <x v="382"/>
    <x v="343"/>
    <x v="387"/>
    <x v="379"/>
    <x v="384"/>
    <x v="0"/>
    <n v="1"/>
    <x v="0"/>
    <x v="0"/>
  </r>
  <r>
    <x v="0"/>
    <x v="0"/>
    <x v="5"/>
    <s v="High"/>
    <x v="366"/>
    <n v="260"/>
    <n v="350"/>
    <x v="383"/>
    <x v="344"/>
    <x v="388"/>
    <x v="380"/>
    <x v="385"/>
    <x v="8"/>
    <n v="2"/>
    <x v="8"/>
    <x v="0"/>
  </r>
  <r>
    <x v="4"/>
    <x v="4"/>
    <x v="5"/>
    <s v="High"/>
    <x v="288"/>
    <n v="260"/>
    <n v="300"/>
    <x v="384"/>
    <x v="345"/>
    <x v="389"/>
    <x v="381"/>
    <x v="386"/>
    <x v="3"/>
    <n v="3"/>
    <x v="3"/>
    <x v="0"/>
  </r>
  <r>
    <x v="2"/>
    <x v="0"/>
    <x v="5"/>
    <s v="High"/>
    <x v="367"/>
    <n v="260"/>
    <n v="12"/>
    <x v="385"/>
    <x v="346"/>
    <x v="390"/>
    <x v="382"/>
    <x v="387"/>
    <x v="13"/>
    <n v="4"/>
    <x v="10"/>
    <x v="0"/>
  </r>
  <r>
    <x v="0"/>
    <x v="3"/>
    <x v="5"/>
    <s v="High"/>
    <x v="368"/>
    <n v="260"/>
    <n v="20"/>
    <x v="386"/>
    <x v="347"/>
    <x v="391"/>
    <x v="383"/>
    <x v="388"/>
    <x v="14"/>
    <n v="5"/>
    <x v="11"/>
    <x v="0"/>
  </r>
  <r>
    <x v="2"/>
    <x v="1"/>
    <x v="5"/>
    <s v="High"/>
    <x v="369"/>
    <n v="260"/>
    <n v="12"/>
    <x v="387"/>
    <x v="348"/>
    <x v="392"/>
    <x v="384"/>
    <x v="389"/>
    <x v="5"/>
    <n v="8"/>
    <x v="5"/>
    <x v="0"/>
  </r>
  <r>
    <x v="0"/>
    <x v="0"/>
    <x v="5"/>
    <s v="High"/>
    <x v="370"/>
    <n v="260"/>
    <n v="350"/>
    <x v="388"/>
    <x v="349"/>
    <x v="393"/>
    <x v="385"/>
    <x v="390"/>
    <x v="6"/>
    <n v="9"/>
    <x v="6"/>
    <x v="0"/>
  </r>
  <r>
    <x v="1"/>
    <x v="2"/>
    <x v="5"/>
    <s v="High"/>
    <x v="348"/>
    <n v="260"/>
    <n v="15"/>
    <x v="362"/>
    <x v="323"/>
    <x v="367"/>
    <x v="359"/>
    <x v="364"/>
    <x v="2"/>
    <n v="12"/>
    <x v="2"/>
    <x v="0"/>
  </r>
  <r>
    <x v="4"/>
    <x v="2"/>
    <x v="5"/>
    <s v="High"/>
    <x v="359"/>
    <n v="260"/>
    <n v="300"/>
    <x v="375"/>
    <x v="336"/>
    <x v="380"/>
    <x v="372"/>
    <x v="377"/>
    <x v="2"/>
    <n v="12"/>
    <x v="2"/>
    <x v="0"/>
  </r>
  <r>
    <x v="2"/>
    <x v="2"/>
    <x v="0"/>
    <s v="High"/>
    <x v="371"/>
    <n v="3"/>
    <n v="12"/>
    <x v="389"/>
    <x v="350"/>
    <x v="394"/>
    <x v="386"/>
    <x v="391"/>
    <x v="7"/>
    <n v="10"/>
    <x v="7"/>
    <x v="1"/>
  </r>
  <r>
    <x v="0"/>
    <x v="2"/>
    <x v="2"/>
    <s v="High"/>
    <x v="372"/>
    <n v="10"/>
    <n v="7"/>
    <x v="390"/>
    <x v="351"/>
    <x v="395"/>
    <x v="387"/>
    <x v="392"/>
    <x v="13"/>
    <n v="4"/>
    <x v="10"/>
    <x v="0"/>
  </r>
  <r>
    <x v="2"/>
    <x v="2"/>
    <x v="2"/>
    <s v="High"/>
    <x v="371"/>
    <n v="10"/>
    <n v="12"/>
    <x v="389"/>
    <x v="350"/>
    <x v="394"/>
    <x v="386"/>
    <x v="391"/>
    <x v="7"/>
    <n v="10"/>
    <x v="7"/>
    <x v="1"/>
  </r>
  <r>
    <x v="1"/>
    <x v="0"/>
    <x v="3"/>
    <s v="High"/>
    <x v="373"/>
    <n v="120"/>
    <n v="15"/>
    <x v="391"/>
    <x v="352"/>
    <x v="396"/>
    <x v="388"/>
    <x v="393"/>
    <x v="0"/>
    <n v="1"/>
    <x v="0"/>
    <x v="0"/>
  </r>
  <r>
    <x v="2"/>
    <x v="1"/>
    <x v="3"/>
    <s v="High"/>
    <x v="374"/>
    <n v="120"/>
    <n v="12"/>
    <x v="392"/>
    <x v="353"/>
    <x v="397"/>
    <x v="389"/>
    <x v="394"/>
    <x v="10"/>
    <n v="10"/>
    <x v="7"/>
    <x v="0"/>
  </r>
  <r>
    <x v="0"/>
    <x v="4"/>
    <x v="4"/>
    <s v="High"/>
    <x v="199"/>
    <n v="250"/>
    <n v="7"/>
    <x v="393"/>
    <x v="354"/>
    <x v="398"/>
    <x v="390"/>
    <x v="395"/>
    <x v="3"/>
    <n v="3"/>
    <x v="3"/>
    <x v="0"/>
  </r>
  <r>
    <x v="2"/>
    <x v="3"/>
    <x v="4"/>
    <s v="High"/>
    <x v="375"/>
    <n v="250"/>
    <n v="12"/>
    <x v="394"/>
    <x v="355"/>
    <x v="399"/>
    <x v="391"/>
    <x v="396"/>
    <x v="9"/>
    <n v="9"/>
    <x v="6"/>
    <x v="1"/>
  </r>
  <r>
    <x v="1"/>
    <x v="4"/>
    <x v="5"/>
    <s v="High"/>
    <x v="376"/>
    <n v="260"/>
    <n v="15"/>
    <x v="395"/>
    <x v="356"/>
    <x v="400"/>
    <x v="392"/>
    <x v="397"/>
    <x v="4"/>
    <n v="7"/>
    <x v="4"/>
    <x v="0"/>
  </r>
  <r>
    <x v="2"/>
    <x v="1"/>
    <x v="5"/>
    <s v="High"/>
    <x v="374"/>
    <n v="260"/>
    <n v="12"/>
    <x v="392"/>
    <x v="353"/>
    <x v="397"/>
    <x v="389"/>
    <x v="394"/>
    <x v="10"/>
    <n v="10"/>
    <x v="7"/>
    <x v="0"/>
  </r>
  <r>
    <x v="2"/>
    <x v="0"/>
    <x v="0"/>
    <s v="High"/>
    <x v="377"/>
    <n v="3"/>
    <n v="12"/>
    <x v="396"/>
    <x v="357"/>
    <x v="401"/>
    <x v="393"/>
    <x v="398"/>
    <x v="8"/>
    <n v="2"/>
    <x v="8"/>
    <x v="0"/>
  </r>
  <r>
    <x v="0"/>
    <x v="1"/>
    <x v="0"/>
    <s v="High"/>
    <x v="378"/>
    <n v="3"/>
    <n v="350"/>
    <x v="397"/>
    <x v="358"/>
    <x v="402"/>
    <x v="394"/>
    <x v="399"/>
    <x v="3"/>
    <n v="3"/>
    <x v="3"/>
    <x v="0"/>
  </r>
  <r>
    <x v="4"/>
    <x v="1"/>
    <x v="0"/>
    <s v="High"/>
    <x v="379"/>
    <n v="3"/>
    <n v="300"/>
    <x v="398"/>
    <x v="359"/>
    <x v="403"/>
    <x v="395"/>
    <x v="400"/>
    <x v="4"/>
    <n v="7"/>
    <x v="4"/>
    <x v="0"/>
  </r>
  <r>
    <x v="3"/>
    <x v="2"/>
    <x v="0"/>
    <s v="High"/>
    <x v="380"/>
    <n v="3"/>
    <n v="125"/>
    <x v="399"/>
    <x v="360"/>
    <x v="404"/>
    <x v="396"/>
    <x v="401"/>
    <x v="10"/>
    <n v="10"/>
    <x v="7"/>
    <x v="0"/>
  </r>
  <r>
    <x v="1"/>
    <x v="0"/>
    <x v="0"/>
    <s v="High"/>
    <x v="381"/>
    <n v="3"/>
    <n v="15"/>
    <x v="400"/>
    <x v="361"/>
    <x v="405"/>
    <x v="397"/>
    <x v="402"/>
    <x v="11"/>
    <n v="11"/>
    <x v="9"/>
    <x v="1"/>
  </r>
  <r>
    <x v="0"/>
    <x v="3"/>
    <x v="0"/>
    <s v="High"/>
    <x v="382"/>
    <n v="3"/>
    <n v="7"/>
    <x v="401"/>
    <x v="362"/>
    <x v="406"/>
    <x v="398"/>
    <x v="403"/>
    <x v="11"/>
    <n v="11"/>
    <x v="9"/>
    <x v="1"/>
  </r>
  <r>
    <x v="0"/>
    <x v="1"/>
    <x v="1"/>
    <s v="High"/>
    <x v="52"/>
    <n v="5"/>
    <n v="350"/>
    <x v="402"/>
    <x v="363"/>
    <x v="407"/>
    <x v="399"/>
    <x v="404"/>
    <x v="0"/>
    <n v="1"/>
    <x v="0"/>
    <x v="0"/>
  </r>
  <r>
    <x v="0"/>
    <x v="1"/>
    <x v="1"/>
    <s v="High"/>
    <x v="181"/>
    <n v="5"/>
    <n v="20"/>
    <x v="403"/>
    <x v="364"/>
    <x v="408"/>
    <x v="400"/>
    <x v="405"/>
    <x v="7"/>
    <n v="10"/>
    <x v="7"/>
    <x v="1"/>
  </r>
  <r>
    <x v="1"/>
    <x v="3"/>
    <x v="1"/>
    <s v="High"/>
    <x v="383"/>
    <n v="5"/>
    <n v="15"/>
    <x v="404"/>
    <x v="365"/>
    <x v="409"/>
    <x v="401"/>
    <x v="406"/>
    <x v="2"/>
    <n v="12"/>
    <x v="2"/>
    <x v="0"/>
  </r>
  <r>
    <x v="4"/>
    <x v="0"/>
    <x v="2"/>
    <s v="High"/>
    <x v="384"/>
    <n v="10"/>
    <n v="300"/>
    <x v="405"/>
    <x v="366"/>
    <x v="410"/>
    <x v="402"/>
    <x v="407"/>
    <x v="0"/>
    <n v="1"/>
    <x v="0"/>
    <x v="0"/>
  </r>
  <r>
    <x v="0"/>
    <x v="3"/>
    <x v="2"/>
    <s v="High"/>
    <x v="385"/>
    <n v="10"/>
    <n v="20"/>
    <x v="406"/>
    <x v="367"/>
    <x v="411"/>
    <x v="403"/>
    <x v="408"/>
    <x v="3"/>
    <n v="3"/>
    <x v="3"/>
    <x v="0"/>
  </r>
  <r>
    <x v="0"/>
    <x v="0"/>
    <x v="2"/>
    <s v="High"/>
    <x v="386"/>
    <n v="10"/>
    <n v="350"/>
    <x v="407"/>
    <x v="368"/>
    <x v="412"/>
    <x v="404"/>
    <x v="409"/>
    <x v="4"/>
    <n v="7"/>
    <x v="4"/>
    <x v="0"/>
  </r>
  <r>
    <x v="2"/>
    <x v="0"/>
    <x v="2"/>
    <s v="High"/>
    <x v="387"/>
    <n v="10"/>
    <n v="12"/>
    <x v="408"/>
    <x v="369"/>
    <x v="413"/>
    <x v="405"/>
    <x v="410"/>
    <x v="4"/>
    <n v="7"/>
    <x v="4"/>
    <x v="0"/>
  </r>
  <r>
    <x v="2"/>
    <x v="2"/>
    <x v="2"/>
    <s v="High"/>
    <x v="388"/>
    <n v="10"/>
    <n v="12"/>
    <x v="409"/>
    <x v="370"/>
    <x v="414"/>
    <x v="406"/>
    <x v="411"/>
    <x v="4"/>
    <n v="7"/>
    <x v="4"/>
    <x v="0"/>
  </r>
  <r>
    <x v="0"/>
    <x v="0"/>
    <x v="2"/>
    <s v="High"/>
    <x v="389"/>
    <n v="10"/>
    <n v="20"/>
    <x v="410"/>
    <x v="371"/>
    <x v="415"/>
    <x v="407"/>
    <x v="412"/>
    <x v="5"/>
    <n v="8"/>
    <x v="5"/>
    <x v="0"/>
  </r>
  <r>
    <x v="1"/>
    <x v="3"/>
    <x v="2"/>
    <s v="High"/>
    <x v="390"/>
    <n v="10"/>
    <n v="15"/>
    <x v="411"/>
    <x v="372"/>
    <x v="416"/>
    <x v="408"/>
    <x v="413"/>
    <x v="5"/>
    <n v="8"/>
    <x v="5"/>
    <x v="0"/>
  </r>
  <r>
    <x v="3"/>
    <x v="2"/>
    <x v="2"/>
    <s v="High"/>
    <x v="380"/>
    <n v="10"/>
    <n v="125"/>
    <x v="399"/>
    <x v="360"/>
    <x v="404"/>
    <x v="396"/>
    <x v="401"/>
    <x v="10"/>
    <n v="10"/>
    <x v="7"/>
    <x v="0"/>
  </r>
  <r>
    <x v="0"/>
    <x v="1"/>
    <x v="2"/>
    <s v="High"/>
    <x v="181"/>
    <n v="10"/>
    <n v="20"/>
    <x v="403"/>
    <x v="364"/>
    <x v="408"/>
    <x v="400"/>
    <x v="405"/>
    <x v="7"/>
    <n v="10"/>
    <x v="7"/>
    <x v="1"/>
  </r>
  <r>
    <x v="4"/>
    <x v="0"/>
    <x v="2"/>
    <s v="High"/>
    <x v="282"/>
    <n v="10"/>
    <n v="300"/>
    <x v="412"/>
    <x v="373"/>
    <x v="417"/>
    <x v="409"/>
    <x v="414"/>
    <x v="15"/>
    <n v="11"/>
    <x v="9"/>
    <x v="0"/>
  </r>
  <r>
    <x v="0"/>
    <x v="2"/>
    <x v="3"/>
    <s v="High"/>
    <x v="391"/>
    <n v="120"/>
    <n v="20"/>
    <x v="413"/>
    <x v="374"/>
    <x v="418"/>
    <x v="410"/>
    <x v="415"/>
    <x v="9"/>
    <n v="9"/>
    <x v="6"/>
    <x v="1"/>
  </r>
  <r>
    <x v="1"/>
    <x v="3"/>
    <x v="3"/>
    <s v="High"/>
    <x v="392"/>
    <n v="120"/>
    <n v="15"/>
    <x v="414"/>
    <x v="375"/>
    <x v="419"/>
    <x v="411"/>
    <x v="416"/>
    <x v="9"/>
    <n v="9"/>
    <x v="6"/>
    <x v="1"/>
  </r>
  <r>
    <x v="0"/>
    <x v="3"/>
    <x v="3"/>
    <s v="High"/>
    <x v="393"/>
    <n v="120"/>
    <n v="350"/>
    <x v="415"/>
    <x v="376"/>
    <x v="420"/>
    <x v="412"/>
    <x v="417"/>
    <x v="7"/>
    <n v="10"/>
    <x v="7"/>
    <x v="1"/>
  </r>
  <r>
    <x v="0"/>
    <x v="0"/>
    <x v="3"/>
    <s v="High"/>
    <x v="394"/>
    <n v="120"/>
    <n v="7"/>
    <x v="416"/>
    <x v="377"/>
    <x v="421"/>
    <x v="413"/>
    <x v="418"/>
    <x v="15"/>
    <n v="11"/>
    <x v="9"/>
    <x v="0"/>
  </r>
  <r>
    <x v="2"/>
    <x v="2"/>
    <x v="4"/>
    <s v="High"/>
    <x v="395"/>
    <n v="250"/>
    <n v="12"/>
    <x v="417"/>
    <x v="378"/>
    <x v="422"/>
    <x v="414"/>
    <x v="419"/>
    <x v="0"/>
    <n v="1"/>
    <x v="0"/>
    <x v="0"/>
  </r>
  <r>
    <x v="3"/>
    <x v="3"/>
    <x v="4"/>
    <s v="High"/>
    <x v="396"/>
    <n v="250"/>
    <n v="125"/>
    <x v="418"/>
    <x v="379"/>
    <x v="423"/>
    <x v="415"/>
    <x v="420"/>
    <x v="0"/>
    <n v="1"/>
    <x v="0"/>
    <x v="0"/>
  </r>
  <r>
    <x v="0"/>
    <x v="0"/>
    <x v="4"/>
    <s v="High"/>
    <x v="397"/>
    <n v="250"/>
    <n v="20"/>
    <x v="419"/>
    <x v="380"/>
    <x v="424"/>
    <x v="416"/>
    <x v="421"/>
    <x v="11"/>
    <n v="11"/>
    <x v="9"/>
    <x v="1"/>
  </r>
  <r>
    <x v="3"/>
    <x v="1"/>
    <x v="5"/>
    <s v="High"/>
    <x v="398"/>
    <n v="260"/>
    <n v="125"/>
    <x v="420"/>
    <x v="381"/>
    <x v="425"/>
    <x v="417"/>
    <x v="422"/>
    <x v="0"/>
    <n v="1"/>
    <x v="0"/>
    <x v="0"/>
  </r>
  <r>
    <x v="0"/>
    <x v="3"/>
    <x v="5"/>
    <s v="High"/>
    <x v="399"/>
    <n v="260"/>
    <n v="20"/>
    <x v="421"/>
    <x v="382"/>
    <x v="426"/>
    <x v="418"/>
    <x v="423"/>
    <x v="0"/>
    <n v="1"/>
    <x v="0"/>
    <x v="0"/>
  </r>
  <r>
    <x v="3"/>
    <x v="2"/>
    <x v="5"/>
    <s v="High"/>
    <x v="400"/>
    <n v="260"/>
    <n v="125"/>
    <x v="422"/>
    <x v="383"/>
    <x v="427"/>
    <x v="419"/>
    <x v="424"/>
    <x v="14"/>
    <n v="5"/>
    <x v="11"/>
    <x v="0"/>
  </r>
  <r>
    <x v="3"/>
    <x v="3"/>
    <x v="5"/>
    <s v="High"/>
    <x v="401"/>
    <n v="260"/>
    <n v="125"/>
    <x v="423"/>
    <x v="384"/>
    <x v="428"/>
    <x v="420"/>
    <x v="425"/>
    <x v="9"/>
    <n v="9"/>
    <x v="6"/>
    <x v="1"/>
  </r>
  <r>
    <x v="0"/>
    <x v="3"/>
    <x v="5"/>
    <s v="High"/>
    <x v="393"/>
    <n v="260"/>
    <n v="350"/>
    <x v="415"/>
    <x v="376"/>
    <x v="420"/>
    <x v="412"/>
    <x v="417"/>
    <x v="7"/>
    <n v="10"/>
    <x v="7"/>
    <x v="1"/>
  </r>
  <r>
    <x v="1"/>
    <x v="3"/>
    <x v="5"/>
    <s v="High"/>
    <x v="383"/>
    <n v="260"/>
    <n v="15"/>
    <x v="404"/>
    <x v="365"/>
    <x v="409"/>
    <x v="401"/>
    <x v="406"/>
    <x v="2"/>
    <n v="12"/>
    <x v="2"/>
    <x v="0"/>
  </r>
  <r>
    <x v="0"/>
    <x v="4"/>
    <x v="2"/>
    <s v="High"/>
    <x v="402"/>
    <n v="10"/>
    <n v="7"/>
    <x v="424"/>
    <x v="385"/>
    <x v="429"/>
    <x v="421"/>
    <x v="426"/>
    <x v="9"/>
    <n v="9"/>
    <x v="6"/>
    <x v="1"/>
  </r>
  <r>
    <x v="0"/>
    <x v="3"/>
    <x v="0"/>
    <s v="High"/>
    <x v="403"/>
    <n v="3"/>
    <n v="350"/>
    <x v="425"/>
    <x v="386"/>
    <x v="430"/>
    <x v="422"/>
    <x v="427"/>
    <x v="1"/>
    <n v="6"/>
    <x v="1"/>
    <x v="0"/>
  </r>
  <r>
    <x v="3"/>
    <x v="0"/>
    <x v="0"/>
    <s v="High"/>
    <x v="404"/>
    <n v="3"/>
    <n v="125"/>
    <x v="426"/>
    <x v="387"/>
    <x v="431"/>
    <x v="423"/>
    <x v="428"/>
    <x v="9"/>
    <n v="9"/>
    <x v="6"/>
    <x v="1"/>
  </r>
  <r>
    <x v="3"/>
    <x v="3"/>
    <x v="0"/>
    <s v="High"/>
    <x v="405"/>
    <n v="3"/>
    <n v="125"/>
    <x v="427"/>
    <x v="388"/>
    <x v="432"/>
    <x v="424"/>
    <x v="429"/>
    <x v="10"/>
    <n v="10"/>
    <x v="7"/>
    <x v="0"/>
  </r>
  <r>
    <x v="1"/>
    <x v="0"/>
    <x v="0"/>
    <s v="High"/>
    <x v="164"/>
    <n v="3"/>
    <n v="15"/>
    <x v="428"/>
    <x v="389"/>
    <x v="433"/>
    <x v="425"/>
    <x v="430"/>
    <x v="15"/>
    <n v="11"/>
    <x v="9"/>
    <x v="0"/>
  </r>
  <r>
    <x v="1"/>
    <x v="4"/>
    <x v="1"/>
    <s v="High"/>
    <x v="406"/>
    <n v="5"/>
    <n v="15"/>
    <x v="429"/>
    <x v="96"/>
    <x v="434"/>
    <x v="426"/>
    <x v="431"/>
    <x v="3"/>
    <n v="3"/>
    <x v="3"/>
    <x v="0"/>
  </r>
  <r>
    <x v="4"/>
    <x v="2"/>
    <x v="1"/>
    <s v="High"/>
    <x v="407"/>
    <n v="5"/>
    <n v="300"/>
    <x v="430"/>
    <x v="390"/>
    <x v="435"/>
    <x v="427"/>
    <x v="432"/>
    <x v="13"/>
    <n v="4"/>
    <x v="10"/>
    <x v="0"/>
  </r>
  <r>
    <x v="0"/>
    <x v="3"/>
    <x v="1"/>
    <s v="High"/>
    <x v="408"/>
    <n v="5"/>
    <n v="7"/>
    <x v="431"/>
    <x v="391"/>
    <x v="436"/>
    <x v="428"/>
    <x v="433"/>
    <x v="6"/>
    <n v="9"/>
    <x v="6"/>
    <x v="0"/>
  </r>
  <r>
    <x v="0"/>
    <x v="0"/>
    <x v="1"/>
    <s v="High"/>
    <x v="409"/>
    <n v="5"/>
    <n v="7"/>
    <x v="432"/>
    <x v="392"/>
    <x v="437"/>
    <x v="429"/>
    <x v="434"/>
    <x v="10"/>
    <n v="10"/>
    <x v="7"/>
    <x v="0"/>
  </r>
  <r>
    <x v="0"/>
    <x v="3"/>
    <x v="1"/>
    <s v="High"/>
    <x v="410"/>
    <n v="5"/>
    <n v="20"/>
    <x v="433"/>
    <x v="393"/>
    <x v="438"/>
    <x v="430"/>
    <x v="435"/>
    <x v="7"/>
    <n v="10"/>
    <x v="7"/>
    <x v="1"/>
  </r>
  <r>
    <x v="4"/>
    <x v="2"/>
    <x v="1"/>
    <s v="High"/>
    <x v="411"/>
    <n v="5"/>
    <n v="300"/>
    <x v="434"/>
    <x v="394"/>
    <x v="439"/>
    <x v="431"/>
    <x v="436"/>
    <x v="12"/>
    <n v="12"/>
    <x v="2"/>
    <x v="1"/>
  </r>
  <r>
    <x v="4"/>
    <x v="4"/>
    <x v="2"/>
    <s v="High"/>
    <x v="412"/>
    <n v="10"/>
    <n v="300"/>
    <x v="435"/>
    <x v="395"/>
    <x v="440"/>
    <x v="432"/>
    <x v="437"/>
    <x v="0"/>
    <n v="1"/>
    <x v="0"/>
    <x v="0"/>
  </r>
  <r>
    <x v="0"/>
    <x v="3"/>
    <x v="2"/>
    <s v="High"/>
    <x v="403"/>
    <n v="10"/>
    <n v="350"/>
    <x v="425"/>
    <x v="386"/>
    <x v="430"/>
    <x v="422"/>
    <x v="427"/>
    <x v="1"/>
    <n v="6"/>
    <x v="1"/>
    <x v="0"/>
  </r>
  <r>
    <x v="3"/>
    <x v="3"/>
    <x v="2"/>
    <s v="High"/>
    <x v="405"/>
    <n v="10"/>
    <n v="125"/>
    <x v="427"/>
    <x v="388"/>
    <x v="432"/>
    <x v="424"/>
    <x v="429"/>
    <x v="10"/>
    <n v="10"/>
    <x v="7"/>
    <x v="0"/>
  </r>
  <r>
    <x v="0"/>
    <x v="3"/>
    <x v="2"/>
    <s v="High"/>
    <x v="413"/>
    <n v="10"/>
    <n v="20"/>
    <x v="436"/>
    <x v="396"/>
    <x v="441"/>
    <x v="433"/>
    <x v="438"/>
    <x v="10"/>
    <n v="10"/>
    <x v="7"/>
    <x v="0"/>
  </r>
  <r>
    <x v="0"/>
    <x v="3"/>
    <x v="2"/>
    <s v="High"/>
    <x v="410"/>
    <n v="10"/>
    <n v="20"/>
    <x v="433"/>
    <x v="393"/>
    <x v="438"/>
    <x v="430"/>
    <x v="435"/>
    <x v="7"/>
    <n v="10"/>
    <x v="7"/>
    <x v="1"/>
  </r>
  <r>
    <x v="0"/>
    <x v="2"/>
    <x v="2"/>
    <s v="High"/>
    <x v="414"/>
    <n v="10"/>
    <n v="350"/>
    <x v="437"/>
    <x v="397"/>
    <x v="442"/>
    <x v="434"/>
    <x v="439"/>
    <x v="15"/>
    <n v="11"/>
    <x v="9"/>
    <x v="0"/>
  </r>
  <r>
    <x v="4"/>
    <x v="1"/>
    <x v="2"/>
    <s v="High"/>
    <x v="415"/>
    <n v="10"/>
    <n v="300"/>
    <x v="438"/>
    <x v="398"/>
    <x v="443"/>
    <x v="435"/>
    <x v="440"/>
    <x v="15"/>
    <n v="11"/>
    <x v="9"/>
    <x v="0"/>
  </r>
  <r>
    <x v="4"/>
    <x v="3"/>
    <x v="2"/>
    <s v="High"/>
    <x v="416"/>
    <n v="10"/>
    <n v="300"/>
    <x v="439"/>
    <x v="399"/>
    <x v="444"/>
    <x v="436"/>
    <x v="441"/>
    <x v="15"/>
    <n v="11"/>
    <x v="9"/>
    <x v="0"/>
  </r>
  <r>
    <x v="0"/>
    <x v="3"/>
    <x v="2"/>
    <s v="High"/>
    <x v="417"/>
    <n v="10"/>
    <n v="350"/>
    <x v="440"/>
    <x v="400"/>
    <x v="445"/>
    <x v="437"/>
    <x v="442"/>
    <x v="15"/>
    <n v="11"/>
    <x v="9"/>
    <x v="0"/>
  </r>
  <r>
    <x v="1"/>
    <x v="3"/>
    <x v="2"/>
    <s v="High"/>
    <x v="402"/>
    <n v="10"/>
    <n v="15"/>
    <x v="441"/>
    <x v="401"/>
    <x v="446"/>
    <x v="438"/>
    <x v="443"/>
    <x v="12"/>
    <n v="12"/>
    <x v="2"/>
    <x v="1"/>
  </r>
  <r>
    <x v="0"/>
    <x v="3"/>
    <x v="2"/>
    <s v="High"/>
    <x v="418"/>
    <n v="10"/>
    <n v="20"/>
    <x v="442"/>
    <x v="402"/>
    <x v="447"/>
    <x v="439"/>
    <x v="444"/>
    <x v="2"/>
    <n v="12"/>
    <x v="2"/>
    <x v="0"/>
  </r>
  <r>
    <x v="0"/>
    <x v="3"/>
    <x v="3"/>
    <s v="High"/>
    <x v="419"/>
    <n v="120"/>
    <n v="350"/>
    <x v="443"/>
    <x v="403"/>
    <x v="448"/>
    <x v="440"/>
    <x v="445"/>
    <x v="4"/>
    <n v="7"/>
    <x v="4"/>
    <x v="0"/>
  </r>
  <r>
    <x v="0"/>
    <x v="4"/>
    <x v="3"/>
    <s v="High"/>
    <x v="75"/>
    <n v="120"/>
    <n v="350"/>
    <x v="444"/>
    <x v="404"/>
    <x v="449"/>
    <x v="441"/>
    <x v="446"/>
    <x v="10"/>
    <n v="10"/>
    <x v="7"/>
    <x v="0"/>
  </r>
  <r>
    <x v="0"/>
    <x v="3"/>
    <x v="3"/>
    <s v="High"/>
    <x v="413"/>
    <n v="120"/>
    <n v="20"/>
    <x v="436"/>
    <x v="396"/>
    <x v="441"/>
    <x v="433"/>
    <x v="438"/>
    <x v="10"/>
    <n v="10"/>
    <x v="7"/>
    <x v="0"/>
  </r>
  <r>
    <x v="2"/>
    <x v="0"/>
    <x v="4"/>
    <s v="High"/>
    <x v="420"/>
    <n v="250"/>
    <n v="12"/>
    <x v="445"/>
    <x v="405"/>
    <x v="450"/>
    <x v="442"/>
    <x v="447"/>
    <x v="14"/>
    <n v="5"/>
    <x v="11"/>
    <x v="0"/>
  </r>
  <r>
    <x v="1"/>
    <x v="2"/>
    <x v="4"/>
    <s v="High"/>
    <x v="421"/>
    <n v="250"/>
    <n v="15"/>
    <x v="446"/>
    <x v="406"/>
    <x v="451"/>
    <x v="443"/>
    <x v="448"/>
    <x v="4"/>
    <n v="7"/>
    <x v="4"/>
    <x v="0"/>
  </r>
  <r>
    <x v="0"/>
    <x v="0"/>
    <x v="4"/>
    <s v="High"/>
    <x v="422"/>
    <n v="250"/>
    <n v="350"/>
    <x v="447"/>
    <x v="407"/>
    <x v="452"/>
    <x v="444"/>
    <x v="449"/>
    <x v="9"/>
    <n v="9"/>
    <x v="6"/>
    <x v="1"/>
  </r>
  <r>
    <x v="0"/>
    <x v="4"/>
    <x v="4"/>
    <s v="High"/>
    <x v="75"/>
    <n v="250"/>
    <n v="350"/>
    <x v="444"/>
    <x v="404"/>
    <x v="449"/>
    <x v="441"/>
    <x v="446"/>
    <x v="10"/>
    <n v="10"/>
    <x v="7"/>
    <x v="0"/>
  </r>
  <r>
    <x v="3"/>
    <x v="4"/>
    <x v="4"/>
    <s v="High"/>
    <x v="423"/>
    <n v="250"/>
    <n v="125"/>
    <x v="448"/>
    <x v="408"/>
    <x v="453"/>
    <x v="445"/>
    <x v="450"/>
    <x v="15"/>
    <n v="11"/>
    <x v="9"/>
    <x v="0"/>
  </r>
  <r>
    <x v="0"/>
    <x v="3"/>
    <x v="4"/>
    <s v="High"/>
    <x v="418"/>
    <n v="250"/>
    <n v="20"/>
    <x v="442"/>
    <x v="402"/>
    <x v="447"/>
    <x v="439"/>
    <x v="444"/>
    <x v="2"/>
    <n v="12"/>
    <x v="2"/>
    <x v="0"/>
  </r>
  <r>
    <x v="0"/>
    <x v="4"/>
    <x v="5"/>
    <s v="High"/>
    <x v="424"/>
    <n v="260"/>
    <n v="350"/>
    <x v="449"/>
    <x v="409"/>
    <x v="454"/>
    <x v="446"/>
    <x v="451"/>
    <x v="8"/>
    <n v="2"/>
    <x v="8"/>
    <x v="0"/>
  </r>
  <r>
    <x v="0"/>
    <x v="2"/>
    <x v="5"/>
    <s v="High"/>
    <x v="425"/>
    <n v="260"/>
    <n v="7"/>
    <x v="450"/>
    <x v="410"/>
    <x v="455"/>
    <x v="447"/>
    <x v="452"/>
    <x v="4"/>
    <n v="7"/>
    <x v="4"/>
    <x v="0"/>
  </r>
  <r>
    <x v="0"/>
    <x v="0"/>
    <x v="5"/>
    <s v="High"/>
    <x v="409"/>
    <n v="260"/>
    <n v="7"/>
    <x v="432"/>
    <x v="392"/>
    <x v="437"/>
    <x v="429"/>
    <x v="434"/>
    <x v="10"/>
    <n v="10"/>
    <x v="7"/>
    <x v="0"/>
  </r>
  <r>
    <x v="1"/>
    <x v="4"/>
    <x v="5"/>
    <s v="High"/>
    <x v="426"/>
    <n v="260"/>
    <n v="15"/>
    <x v="451"/>
    <x v="411"/>
    <x v="456"/>
    <x v="448"/>
    <x v="453"/>
    <x v="11"/>
    <n v="11"/>
    <x v="9"/>
    <x v="1"/>
  </r>
  <r>
    <x v="0"/>
    <x v="2"/>
    <x v="0"/>
    <s v="High"/>
    <x v="427"/>
    <n v="3"/>
    <n v="20"/>
    <x v="452"/>
    <x v="412"/>
    <x v="457"/>
    <x v="449"/>
    <x v="454"/>
    <x v="0"/>
    <n v="1"/>
    <x v="0"/>
    <x v="0"/>
  </r>
  <r>
    <x v="2"/>
    <x v="3"/>
    <x v="1"/>
    <s v="High"/>
    <x v="428"/>
    <n v="5"/>
    <n v="12"/>
    <x v="453"/>
    <x v="413"/>
    <x v="458"/>
    <x v="450"/>
    <x v="455"/>
    <x v="14"/>
    <n v="5"/>
    <x v="11"/>
    <x v="0"/>
  </r>
  <r>
    <x v="0"/>
    <x v="1"/>
    <x v="2"/>
    <s v="High"/>
    <x v="429"/>
    <n v="10"/>
    <n v="20"/>
    <x v="454"/>
    <x v="414"/>
    <x v="459"/>
    <x v="451"/>
    <x v="456"/>
    <x v="2"/>
    <n v="12"/>
    <x v="2"/>
    <x v="0"/>
  </r>
  <r>
    <x v="0"/>
    <x v="2"/>
    <x v="4"/>
    <s v="High"/>
    <x v="430"/>
    <n v="250"/>
    <n v="7"/>
    <x v="455"/>
    <x v="415"/>
    <x v="460"/>
    <x v="452"/>
    <x v="457"/>
    <x v="3"/>
    <n v="3"/>
    <x v="3"/>
    <x v="0"/>
  </r>
  <r>
    <x v="0"/>
    <x v="1"/>
    <x v="4"/>
    <s v="High"/>
    <x v="429"/>
    <n v="250"/>
    <n v="20"/>
    <x v="454"/>
    <x v="414"/>
    <x v="459"/>
    <x v="451"/>
    <x v="456"/>
    <x v="2"/>
    <n v="12"/>
    <x v="2"/>
    <x v="0"/>
  </r>
  <r>
    <x v="2"/>
    <x v="0"/>
    <x v="5"/>
    <s v="High"/>
    <x v="431"/>
    <n v="260"/>
    <n v="12"/>
    <x v="456"/>
    <x v="416"/>
    <x v="461"/>
    <x v="453"/>
    <x v="458"/>
    <x v="9"/>
    <n v="9"/>
    <x v="6"/>
    <x v="1"/>
  </r>
  <r>
    <x v="1"/>
    <x v="4"/>
    <x v="0"/>
    <s v="High"/>
    <x v="432"/>
    <n v="3"/>
    <n v="15"/>
    <x v="457"/>
    <x v="417"/>
    <x v="462"/>
    <x v="454"/>
    <x v="459"/>
    <x v="1"/>
    <n v="6"/>
    <x v="1"/>
    <x v="0"/>
  </r>
  <r>
    <x v="1"/>
    <x v="4"/>
    <x v="4"/>
    <s v="High"/>
    <x v="432"/>
    <n v="250"/>
    <n v="15"/>
    <x v="457"/>
    <x v="417"/>
    <x v="462"/>
    <x v="454"/>
    <x v="459"/>
    <x v="1"/>
    <n v="6"/>
    <x v="1"/>
    <x v="0"/>
  </r>
  <r>
    <x v="0"/>
    <x v="0"/>
    <x v="0"/>
    <s v="High"/>
    <x v="71"/>
    <n v="3"/>
    <n v="350"/>
    <x v="458"/>
    <x v="418"/>
    <x v="463"/>
    <x v="455"/>
    <x v="460"/>
    <x v="3"/>
    <n v="3"/>
    <x v="3"/>
    <x v="0"/>
  </r>
  <r>
    <x v="0"/>
    <x v="2"/>
    <x v="0"/>
    <s v="High"/>
    <x v="433"/>
    <n v="3"/>
    <n v="350"/>
    <x v="459"/>
    <x v="419"/>
    <x v="464"/>
    <x v="456"/>
    <x v="461"/>
    <x v="3"/>
    <n v="3"/>
    <x v="3"/>
    <x v="0"/>
  </r>
  <r>
    <x v="0"/>
    <x v="1"/>
    <x v="0"/>
    <s v="High"/>
    <x v="434"/>
    <n v="3"/>
    <n v="20"/>
    <x v="460"/>
    <x v="420"/>
    <x v="465"/>
    <x v="457"/>
    <x v="462"/>
    <x v="9"/>
    <n v="9"/>
    <x v="6"/>
    <x v="1"/>
  </r>
  <r>
    <x v="0"/>
    <x v="4"/>
    <x v="1"/>
    <s v="High"/>
    <x v="435"/>
    <n v="5"/>
    <n v="350"/>
    <x v="461"/>
    <x v="421"/>
    <x v="466"/>
    <x v="458"/>
    <x v="463"/>
    <x v="0"/>
    <n v="1"/>
    <x v="0"/>
    <x v="0"/>
  </r>
  <r>
    <x v="0"/>
    <x v="4"/>
    <x v="1"/>
    <s v="High"/>
    <x v="436"/>
    <n v="5"/>
    <n v="7"/>
    <x v="462"/>
    <x v="422"/>
    <x v="467"/>
    <x v="459"/>
    <x v="464"/>
    <x v="8"/>
    <n v="2"/>
    <x v="8"/>
    <x v="0"/>
  </r>
  <r>
    <x v="2"/>
    <x v="3"/>
    <x v="1"/>
    <s v="High"/>
    <x v="437"/>
    <n v="5"/>
    <n v="12"/>
    <x v="463"/>
    <x v="423"/>
    <x v="468"/>
    <x v="460"/>
    <x v="465"/>
    <x v="1"/>
    <n v="6"/>
    <x v="1"/>
    <x v="0"/>
  </r>
  <r>
    <x v="0"/>
    <x v="3"/>
    <x v="1"/>
    <s v="High"/>
    <x v="438"/>
    <n v="5"/>
    <n v="20"/>
    <x v="464"/>
    <x v="424"/>
    <x v="469"/>
    <x v="461"/>
    <x v="466"/>
    <x v="4"/>
    <n v="7"/>
    <x v="4"/>
    <x v="0"/>
  </r>
  <r>
    <x v="0"/>
    <x v="0"/>
    <x v="1"/>
    <s v="High"/>
    <x v="439"/>
    <n v="5"/>
    <n v="20"/>
    <x v="465"/>
    <x v="425"/>
    <x v="470"/>
    <x v="462"/>
    <x v="467"/>
    <x v="10"/>
    <n v="10"/>
    <x v="7"/>
    <x v="0"/>
  </r>
  <r>
    <x v="0"/>
    <x v="4"/>
    <x v="2"/>
    <s v="High"/>
    <x v="440"/>
    <n v="10"/>
    <n v="7"/>
    <x v="466"/>
    <x v="426"/>
    <x v="471"/>
    <x v="463"/>
    <x v="468"/>
    <x v="0"/>
    <n v="1"/>
    <x v="0"/>
    <x v="0"/>
  </r>
  <r>
    <x v="4"/>
    <x v="1"/>
    <x v="2"/>
    <s v="High"/>
    <x v="197"/>
    <n v="10"/>
    <n v="300"/>
    <x v="467"/>
    <x v="427"/>
    <x v="472"/>
    <x v="464"/>
    <x v="469"/>
    <x v="0"/>
    <n v="1"/>
    <x v="0"/>
    <x v="0"/>
  </r>
  <r>
    <x v="0"/>
    <x v="4"/>
    <x v="2"/>
    <s v="High"/>
    <x v="441"/>
    <n v="10"/>
    <n v="20"/>
    <x v="468"/>
    <x v="428"/>
    <x v="473"/>
    <x v="465"/>
    <x v="470"/>
    <x v="8"/>
    <n v="2"/>
    <x v="8"/>
    <x v="0"/>
  </r>
  <r>
    <x v="0"/>
    <x v="1"/>
    <x v="2"/>
    <s v="High"/>
    <x v="442"/>
    <n v="10"/>
    <n v="20"/>
    <x v="469"/>
    <x v="429"/>
    <x v="474"/>
    <x v="466"/>
    <x v="471"/>
    <x v="8"/>
    <n v="2"/>
    <x v="8"/>
    <x v="0"/>
  </r>
  <r>
    <x v="0"/>
    <x v="0"/>
    <x v="2"/>
    <s v="High"/>
    <x v="443"/>
    <n v="10"/>
    <n v="350"/>
    <x v="470"/>
    <x v="430"/>
    <x v="475"/>
    <x v="467"/>
    <x v="472"/>
    <x v="1"/>
    <n v="6"/>
    <x v="1"/>
    <x v="0"/>
  </r>
  <r>
    <x v="3"/>
    <x v="0"/>
    <x v="2"/>
    <s v="High"/>
    <x v="444"/>
    <n v="10"/>
    <n v="125"/>
    <x v="471"/>
    <x v="431"/>
    <x v="476"/>
    <x v="468"/>
    <x v="473"/>
    <x v="1"/>
    <n v="6"/>
    <x v="1"/>
    <x v="0"/>
  </r>
  <r>
    <x v="2"/>
    <x v="3"/>
    <x v="2"/>
    <s v="High"/>
    <x v="445"/>
    <n v="10"/>
    <n v="12"/>
    <x v="472"/>
    <x v="432"/>
    <x v="477"/>
    <x v="469"/>
    <x v="474"/>
    <x v="4"/>
    <n v="7"/>
    <x v="4"/>
    <x v="0"/>
  </r>
  <r>
    <x v="0"/>
    <x v="2"/>
    <x v="2"/>
    <s v="High"/>
    <x v="446"/>
    <n v="10"/>
    <n v="7"/>
    <x v="473"/>
    <x v="433"/>
    <x v="478"/>
    <x v="470"/>
    <x v="475"/>
    <x v="5"/>
    <n v="8"/>
    <x v="5"/>
    <x v="0"/>
  </r>
  <r>
    <x v="1"/>
    <x v="0"/>
    <x v="2"/>
    <s v="High"/>
    <x v="447"/>
    <n v="10"/>
    <n v="15"/>
    <x v="474"/>
    <x v="434"/>
    <x v="479"/>
    <x v="471"/>
    <x v="476"/>
    <x v="10"/>
    <n v="10"/>
    <x v="7"/>
    <x v="0"/>
  </r>
  <r>
    <x v="0"/>
    <x v="0"/>
    <x v="2"/>
    <s v="High"/>
    <x v="439"/>
    <n v="10"/>
    <n v="20"/>
    <x v="465"/>
    <x v="425"/>
    <x v="470"/>
    <x v="462"/>
    <x v="467"/>
    <x v="10"/>
    <n v="10"/>
    <x v="7"/>
    <x v="0"/>
  </r>
  <r>
    <x v="0"/>
    <x v="1"/>
    <x v="2"/>
    <s v="High"/>
    <x v="448"/>
    <n v="10"/>
    <n v="350"/>
    <x v="475"/>
    <x v="435"/>
    <x v="480"/>
    <x v="472"/>
    <x v="477"/>
    <x v="15"/>
    <n v="11"/>
    <x v="9"/>
    <x v="0"/>
  </r>
  <r>
    <x v="2"/>
    <x v="1"/>
    <x v="2"/>
    <s v="High"/>
    <x v="449"/>
    <n v="10"/>
    <n v="12"/>
    <x v="476"/>
    <x v="436"/>
    <x v="481"/>
    <x v="473"/>
    <x v="478"/>
    <x v="2"/>
    <n v="12"/>
    <x v="2"/>
    <x v="0"/>
  </r>
  <r>
    <x v="1"/>
    <x v="2"/>
    <x v="3"/>
    <s v="High"/>
    <x v="450"/>
    <n v="120"/>
    <n v="15"/>
    <x v="477"/>
    <x v="437"/>
    <x v="482"/>
    <x v="474"/>
    <x v="479"/>
    <x v="0"/>
    <n v="1"/>
    <x v="0"/>
    <x v="0"/>
  </r>
  <r>
    <x v="0"/>
    <x v="0"/>
    <x v="3"/>
    <s v="High"/>
    <x v="443"/>
    <n v="120"/>
    <n v="350"/>
    <x v="470"/>
    <x v="430"/>
    <x v="475"/>
    <x v="467"/>
    <x v="472"/>
    <x v="1"/>
    <n v="6"/>
    <x v="1"/>
    <x v="0"/>
  </r>
  <r>
    <x v="0"/>
    <x v="2"/>
    <x v="3"/>
    <s v="High"/>
    <x v="451"/>
    <n v="120"/>
    <n v="7"/>
    <x v="478"/>
    <x v="438"/>
    <x v="483"/>
    <x v="475"/>
    <x v="480"/>
    <x v="1"/>
    <n v="6"/>
    <x v="1"/>
    <x v="0"/>
  </r>
  <r>
    <x v="2"/>
    <x v="3"/>
    <x v="3"/>
    <s v="High"/>
    <x v="437"/>
    <n v="120"/>
    <n v="12"/>
    <x v="463"/>
    <x v="423"/>
    <x v="468"/>
    <x v="460"/>
    <x v="465"/>
    <x v="1"/>
    <n v="6"/>
    <x v="1"/>
    <x v="0"/>
  </r>
  <r>
    <x v="1"/>
    <x v="1"/>
    <x v="3"/>
    <s v="High"/>
    <x v="452"/>
    <n v="120"/>
    <n v="15"/>
    <x v="479"/>
    <x v="439"/>
    <x v="484"/>
    <x v="476"/>
    <x v="481"/>
    <x v="9"/>
    <n v="9"/>
    <x v="6"/>
    <x v="1"/>
  </r>
  <r>
    <x v="2"/>
    <x v="3"/>
    <x v="3"/>
    <s v="High"/>
    <x v="453"/>
    <n v="120"/>
    <n v="12"/>
    <x v="480"/>
    <x v="440"/>
    <x v="485"/>
    <x v="477"/>
    <x v="482"/>
    <x v="10"/>
    <n v="10"/>
    <x v="7"/>
    <x v="0"/>
  </r>
  <r>
    <x v="4"/>
    <x v="3"/>
    <x v="3"/>
    <s v="High"/>
    <x v="454"/>
    <n v="120"/>
    <n v="300"/>
    <x v="481"/>
    <x v="441"/>
    <x v="486"/>
    <x v="478"/>
    <x v="483"/>
    <x v="11"/>
    <n v="11"/>
    <x v="9"/>
    <x v="1"/>
  </r>
  <r>
    <x v="2"/>
    <x v="1"/>
    <x v="3"/>
    <s v="High"/>
    <x v="449"/>
    <n v="120"/>
    <n v="12"/>
    <x v="476"/>
    <x v="436"/>
    <x v="481"/>
    <x v="473"/>
    <x v="478"/>
    <x v="2"/>
    <n v="12"/>
    <x v="2"/>
    <x v="0"/>
  </r>
  <r>
    <x v="3"/>
    <x v="0"/>
    <x v="4"/>
    <s v="High"/>
    <x v="444"/>
    <n v="250"/>
    <n v="125"/>
    <x v="471"/>
    <x v="431"/>
    <x v="476"/>
    <x v="468"/>
    <x v="473"/>
    <x v="1"/>
    <n v="6"/>
    <x v="1"/>
    <x v="0"/>
  </r>
  <r>
    <x v="1"/>
    <x v="0"/>
    <x v="4"/>
    <s v="High"/>
    <x v="447"/>
    <n v="250"/>
    <n v="15"/>
    <x v="474"/>
    <x v="434"/>
    <x v="479"/>
    <x v="471"/>
    <x v="476"/>
    <x v="10"/>
    <n v="10"/>
    <x v="7"/>
    <x v="0"/>
  </r>
  <r>
    <x v="3"/>
    <x v="0"/>
    <x v="5"/>
    <s v="High"/>
    <x v="255"/>
    <n v="260"/>
    <n v="125"/>
    <x v="482"/>
    <x v="442"/>
    <x v="487"/>
    <x v="479"/>
    <x v="484"/>
    <x v="0"/>
    <n v="1"/>
    <x v="0"/>
    <x v="0"/>
  </r>
  <r>
    <x v="0"/>
    <x v="2"/>
    <x v="5"/>
    <s v="High"/>
    <x v="451"/>
    <n v="260"/>
    <n v="7"/>
    <x v="478"/>
    <x v="438"/>
    <x v="483"/>
    <x v="475"/>
    <x v="480"/>
    <x v="1"/>
    <n v="6"/>
    <x v="1"/>
    <x v="0"/>
  </r>
  <r>
    <x v="2"/>
    <x v="3"/>
    <x v="5"/>
    <s v="High"/>
    <x v="453"/>
    <n v="260"/>
    <n v="12"/>
    <x v="480"/>
    <x v="440"/>
    <x v="485"/>
    <x v="477"/>
    <x v="482"/>
    <x v="10"/>
    <n v="10"/>
    <x v="7"/>
    <x v="0"/>
  </r>
  <r>
    <x v="2"/>
    <x v="1"/>
    <x v="5"/>
    <s v="High"/>
    <x v="455"/>
    <n v="260"/>
    <n v="12"/>
    <x v="483"/>
    <x v="443"/>
    <x v="488"/>
    <x v="480"/>
    <x v="485"/>
    <x v="12"/>
    <n v="12"/>
    <x v="2"/>
    <x v="1"/>
  </r>
  <r>
    <x v="0"/>
    <x v="3"/>
    <x v="0"/>
    <s v="High"/>
    <x v="456"/>
    <n v="3"/>
    <n v="20"/>
    <x v="484"/>
    <x v="444"/>
    <x v="489"/>
    <x v="481"/>
    <x v="486"/>
    <x v="13"/>
    <n v="4"/>
    <x v="10"/>
    <x v="0"/>
  </r>
  <r>
    <x v="0"/>
    <x v="4"/>
    <x v="0"/>
    <s v="High"/>
    <x v="228"/>
    <n v="3"/>
    <n v="20"/>
    <x v="485"/>
    <x v="445"/>
    <x v="490"/>
    <x v="235"/>
    <x v="487"/>
    <x v="14"/>
    <n v="5"/>
    <x v="11"/>
    <x v="0"/>
  </r>
  <r>
    <x v="0"/>
    <x v="4"/>
    <x v="0"/>
    <s v="High"/>
    <x v="457"/>
    <n v="3"/>
    <n v="7"/>
    <x v="486"/>
    <x v="446"/>
    <x v="491"/>
    <x v="482"/>
    <x v="488"/>
    <x v="7"/>
    <n v="10"/>
    <x v="7"/>
    <x v="1"/>
  </r>
  <r>
    <x v="0"/>
    <x v="1"/>
    <x v="0"/>
    <s v="High"/>
    <x v="458"/>
    <n v="3"/>
    <n v="7"/>
    <x v="487"/>
    <x v="447"/>
    <x v="492"/>
    <x v="483"/>
    <x v="489"/>
    <x v="2"/>
    <n v="12"/>
    <x v="2"/>
    <x v="0"/>
  </r>
  <r>
    <x v="0"/>
    <x v="2"/>
    <x v="1"/>
    <s v="High"/>
    <x v="459"/>
    <n v="5"/>
    <n v="7"/>
    <x v="488"/>
    <x v="448"/>
    <x v="493"/>
    <x v="484"/>
    <x v="490"/>
    <x v="8"/>
    <n v="2"/>
    <x v="8"/>
    <x v="0"/>
  </r>
  <r>
    <x v="0"/>
    <x v="4"/>
    <x v="1"/>
    <s v="High"/>
    <x v="457"/>
    <n v="5"/>
    <n v="7"/>
    <x v="486"/>
    <x v="446"/>
    <x v="491"/>
    <x v="482"/>
    <x v="488"/>
    <x v="7"/>
    <n v="10"/>
    <x v="7"/>
    <x v="1"/>
  </r>
  <r>
    <x v="1"/>
    <x v="1"/>
    <x v="2"/>
    <s v="High"/>
    <x v="460"/>
    <n v="10"/>
    <n v="15"/>
    <x v="489"/>
    <x v="449"/>
    <x v="494"/>
    <x v="485"/>
    <x v="491"/>
    <x v="8"/>
    <n v="2"/>
    <x v="8"/>
    <x v="0"/>
  </r>
  <r>
    <x v="0"/>
    <x v="0"/>
    <x v="2"/>
    <s v="High"/>
    <x v="461"/>
    <n v="10"/>
    <n v="20"/>
    <x v="490"/>
    <x v="450"/>
    <x v="495"/>
    <x v="486"/>
    <x v="492"/>
    <x v="3"/>
    <n v="3"/>
    <x v="3"/>
    <x v="0"/>
  </r>
  <r>
    <x v="1"/>
    <x v="4"/>
    <x v="2"/>
    <s v="High"/>
    <x v="462"/>
    <n v="10"/>
    <n v="15"/>
    <x v="491"/>
    <x v="451"/>
    <x v="496"/>
    <x v="487"/>
    <x v="493"/>
    <x v="6"/>
    <n v="9"/>
    <x v="6"/>
    <x v="0"/>
  </r>
  <r>
    <x v="2"/>
    <x v="2"/>
    <x v="2"/>
    <s v="High"/>
    <x v="463"/>
    <n v="10"/>
    <n v="12"/>
    <x v="492"/>
    <x v="452"/>
    <x v="497"/>
    <x v="488"/>
    <x v="494"/>
    <x v="10"/>
    <n v="10"/>
    <x v="7"/>
    <x v="0"/>
  </r>
  <r>
    <x v="0"/>
    <x v="1"/>
    <x v="4"/>
    <s v="High"/>
    <x v="458"/>
    <n v="250"/>
    <n v="7"/>
    <x v="487"/>
    <x v="447"/>
    <x v="492"/>
    <x v="483"/>
    <x v="489"/>
    <x v="2"/>
    <n v="12"/>
    <x v="2"/>
    <x v="0"/>
  </r>
  <r>
    <x v="2"/>
    <x v="2"/>
    <x v="5"/>
    <s v="High"/>
    <x v="463"/>
    <n v="260"/>
    <n v="12"/>
    <x v="492"/>
    <x v="452"/>
    <x v="497"/>
    <x v="488"/>
    <x v="494"/>
    <x v="10"/>
    <n v="10"/>
    <x v="7"/>
    <x v="0"/>
  </r>
  <r>
    <x v="2"/>
    <x v="4"/>
    <x v="5"/>
    <s v="High"/>
    <x v="464"/>
    <n v="260"/>
    <n v="12"/>
    <x v="493"/>
    <x v="453"/>
    <x v="279"/>
    <x v="489"/>
    <x v="495"/>
    <x v="12"/>
    <n v="12"/>
    <x v="2"/>
    <x v="1"/>
  </r>
  <r>
    <x v="4"/>
    <x v="3"/>
    <x v="0"/>
    <s v="High"/>
    <x v="465"/>
    <n v="3"/>
    <n v="300"/>
    <x v="494"/>
    <x v="454"/>
    <x v="498"/>
    <x v="490"/>
    <x v="496"/>
    <x v="4"/>
    <n v="7"/>
    <x v="4"/>
    <x v="0"/>
  </r>
  <r>
    <x v="3"/>
    <x v="2"/>
    <x v="0"/>
    <s v="High"/>
    <x v="466"/>
    <n v="3"/>
    <n v="125"/>
    <x v="495"/>
    <x v="455"/>
    <x v="499"/>
    <x v="491"/>
    <x v="497"/>
    <x v="9"/>
    <n v="9"/>
    <x v="6"/>
    <x v="1"/>
  </r>
  <r>
    <x v="4"/>
    <x v="0"/>
    <x v="0"/>
    <s v="High"/>
    <x v="216"/>
    <n v="3"/>
    <n v="300"/>
    <x v="496"/>
    <x v="456"/>
    <x v="500"/>
    <x v="492"/>
    <x v="498"/>
    <x v="10"/>
    <n v="10"/>
    <x v="7"/>
    <x v="0"/>
  </r>
  <r>
    <x v="4"/>
    <x v="4"/>
    <x v="0"/>
    <s v="High"/>
    <x v="467"/>
    <n v="3"/>
    <n v="300"/>
    <x v="497"/>
    <x v="457"/>
    <x v="501"/>
    <x v="493"/>
    <x v="499"/>
    <x v="10"/>
    <n v="10"/>
    <x v="7"/>
    <x v="0"/>
  </r>
  <r>
    <x v="1"/>
    <x v="1"/>
    <x v="0"/>
    <s v="High"/>
    <x v="5"/>
    <n v="3"/>
    <n v="15"/>
    <x v="498"/>
    <x v="458"/>
    <x v="502"/>
    <x v="494"/>
    <x v="500"/>
    <x v="15"/>
    <n v="11"/>
    <x v="9"/>
    <x v="0"/>
  </r>
  <r>
    <x v="1"/>
    <x v="0"/>
    <x v="0"/>
    <s v="High"/>
    <x v="468"/>
    <n v="3"/>
    <n v="15"/>
    <x v="499"/>
    <x v="459"/>
    <x v="503"/>
    <x v="495"/>
    <x v="501"/>
    <x v="2"/>
    <n v="12"/>
    <x v="2"/>
    <x v="0"/>
  </r>
  <r>
    <x v="3"/>
    <x v="3"/>
    <x v="0"/>
    <s v="High"/>
    <x v="31"/>
    <n v="3"/>
    <n v="125"/>
    <x v="31"/>
    <x v="460"/>
    <x v="504"/>
    <x v="31"/>
    <x v="502"/>
    <x v="12"/>
    <n v="12"/>
    <x v="2"/>
    <x v="1"/>
  </r>
  <r>
    <x v="0"/>
    <x v="0"/>
    <x v="1"/>
    <s v="High"/>
    <x v="469"/>
    <n v="5"/>
    <n v="350"/>
    <x v="500"/>
    <x v="461"/>
    <x v="505"/>
    <x v="496"/>
    <x v="503"/>
    <x v="0"/>
    <n v="1"/>
    <x v="0"/>
    <x v="0"/>
  </r>
  <r>
    <x v="0"/>
    <x v="1"/>
    <x v="1"/>
    <s v="High"/>
    <x v="470"/>
    <n v="5"/>
    <n v="350"/>
    <x v="501"/>
    <x v="462"/>
    <x v="506"/>
    <x v="497"/>
    <x v="504"/>
    <x v="13"/>
    <n v="4"/>
    <x v="10"/>
    <x v="0"/>
  </r>
  <r>
    <x v="0"/>
    <x v="0"/>
    <x v="1"/>
    <s v="High"/>
    <x v="471"/>
    <n v="5"/>
    <n v="350"/>
    <x v="502"/>
    <x v="463"/>
    <x v="507"/>
    <x v="498"/>
    <x v="505"/>
    <x v="14"/>
    <n v="5"/>
    <x v="11"/>
    <x v="0"/>
  </r>
  <r>
    <x v="0"/>
    <x v="0"/>
    <x v="1"/>
    <s v="High"/>
    <x v="472"/>
    <n v="5"/>
    <n v="7"/>
    <x v="503"/>
    <x v="464"/>
    <x v="508"/>
    <x v="499"/>
    <x v="506"/>
    <x v="6"/>
    <n v="9"/>
    <x v="6"/>
    <x v="0"/>
  </r>
  <r>
    <x v="0"/>
    <x v="3"/>
    <x v="1"/>
    <s v="High"/>
    <x v="473"/>
    <n v="5"/>
    <n v="7"/>
    <x v="504"/>
    <x v="465"/>
    <x v="509"/>
    <x v="500"/>
    <x v="507"/>
    <x v="7"/>
    <n v="10"/>
    <x v="7"/>
    <x v="1"/>
  </r>
  <r>
    <x v="1"/>
    <x v="0"/>
    <x v="1"/>
    <s v="High"/>
    <x v="468"/>
    <n v="5"/>
    <n v="15"/>
    <x v="499"/>
    <x v="459"/>
    <x v="503"/>
    <x v="495"/>
    <x v="501"/>
    <x v="2"/>
    <n v="12"/>
    <x v="2"/>
    <x v="0"/>
  </r>
  <r>
    <x v="0"/>
    <x v="3"/>
    <x v="2"/>
    <s v="High"/>
    <x v="474"/>
    <n v="10"/>
    <n v="20"/>
    <x v="505"/>
    <x v="466"/>
    <x v="510"/>
    <x v="501"/>
    <x v="508"/>
    <x v="8"/>
    <n v="2"/>
    <x v="8"/>
    <x v="0"/>
  </r>
  <r>
    <x v="1"/>
    <x v="0"/>
    <x v="2"/>
    <s v="High"/>
    <x v="4"/>
    <n v="10"/>
    <n v="15"/>
    <x v="4"/>
    <x v="467"/>
    <x v="511"/>
    <x v="4"/>
    <x v="509"/>
    <x v="9"/>
    <n v="9"/>
    <x v="6"/>
    <x v="1"/>
  </r>
  <r>
    <x v="1"/>
    <x v="0"/>
    <x v="2"/>
    <s v="High"/>
    <x v="228"/>
    <n v="10"/>
    <n v="15"/>
    <x v="235"/>
    <x v="468"/>
    <x v="512"/>
    <x v="235"/>
    <x v="510"/>
    <x v="7"/>
    <n v="10"/>
    <x v="7"/>
    <x v="1"/>
  </r>
  <r>
    <x v="2"/>
    <x v="4"/>
    <x v="2"/>
    <s v="High"/>
    <x v="475"/>
    <n v="10"/>
    <n v="12"/>
    <x v="506"/>
    <x v="469"/>
    <x v="513"/>
    <x v="502"/>
    <x v="511"/>
    <x v="10"/>
    <n v="10"/>
    <x v="7"/>
    <x v="0"/>
  </r>
  <r>
    <x v="0"/>
    <x v="2"/>
    <x v="2"/>
    <s v="High"/>
    <x v="476"/>
    <n v="10"/>
    <n v="7"/>
    <x v="507"/>
    <x v="470"/>
    <x v="514"/>
    <x v="503"/>
    <x v="512"/>
    <x v="10"/>
    <n v="10"/>
    <x v="7"/>
    <x v="0"/>
  </r>
  <r>
    <x v="0"/>
    <x v="0"/>
    <x v="2"/>
    <s v="High"/>
    <x v="477"/>
    <n v="10"/>
    <n v="350"/>
    <x v="508"/>
    <x v="471"/>
    <x v="515"/>
    <x v="504"/>
    <x v="513"/>
    <x v="15"/>
    <n v="11"/>
    <x v="9"/>
    <x v="0"/>
  </r>
  <r>
    <x v="2"/>
    <x v="0"/>
    <x v="2"/>
    <s v="High"/>
    <x v="478"/>
    <n v="10"/>
    <n v="12"/>
    <x v="509"/>
    <x v="472"/>
    <x v="516"/>
    <x v="505"/>
    <x v="514"/>
    <x v="11"/>
    <n v="11"/>
    <x v="9"/>
    <x v="1"/>
  </r>
  <r>
    <x v="0"/>
    <x v="4"/>
    <x v="2"/>
    <s v="High"/>
    <x v="479"/>
    <n v="10"/>
    <n v="350"/>
    <x v="510"/>
    <x v="473"/>
    <x v="517"/>
    <x v="506"/>
    <x v="515"/>
    <x v="15"/>
    <n v="11"/>
    <x v="9"/>
    <x v="0"/>
  </r>
  <r>
    <x v="0"/>
    <x v="2"/>
    <x v="2"/>
    <s v="High"/>
    <x v="480"/>
    <n v="10"/>
    <n v="350"/>
    <x v="511"/>
    <x v="474"/>
    <x v="518"/>
    <x v="507"/>
    <x v="516"/>
    <x v="11"/>
    <n v="11"/>
    <x v="9"/>
    <x v="1"/>
  </r>
  <r>
    <x v="3"/>
    <x v="3"/>
    <x v="3"/>
    <s v="High"/>
    <x v="481"/>
    <n v="120"/>
    <n v="125"/>
    <x v="512"/>
    <x v="475"/>
    <x v="519"/>
    <x v="508"/>
    <x v="517"/>
    <x v="8"/>
    <n v="2"/>
    <x v="8"/>
    <x v="0"/>
  </r>
  <r>
    <x v="0"/>
    <x v="4"/>
    <x v="3"/>
    <s v="High"/>
    <x v="482"/>
    <n v="120"/>
    <n v="20"/>
    <x v="513"/>
    <x v="476"/>
    <x v="520"/>
    <x v="509"/>
    <x v="518"/>
    <x v="13"/>
    <n v="4"/>
    <x v="10"/>
    <x v="0"/>
  </r>
  <r>
    <x v="4"/>
    <x v="4"/>
    <x v="3"/>
    <s v="High"/>
    <x v="283"/>
    <n v="120"/>
    <n v="300"/>
    <x v="293"/>
    <x v="477"/>
    <x v="521"/>
    <x v="292"/>
    <x v="519"/>
    <x v="4"/>
    <n v="7"/>
    <x v="4"/>
    <x v="0"/>
  </r>
  <r>
    <x v="4"/>
    <x v="0"/>
    <x v="3"/>
    <s v="High"/>
    <x v="483"/>
    <n v="120"/>
    <n v="300"/>
    <x v="514"/>
    <x v="478"/>
    <x v="522"/>
    <x v="510"/>
    <x v="520"/>
    <x v="7"/>
    <n v="10"/>
    <x v="7"/>
    <x v="1"/>
  </r>
  <r>
    <x v="4"/>
    <x v="1"/>
    <x v="3"/>
    <s v="High"/>
    <x v="484"/>
    <n v="120"/>
    <n v="300"/>
    <x v="515"/>
    <x v="479"/>
    <x v="523"/>
    <x v="511"/>
    <x v="521"/>
    <x v="11"/>
    <n v="11"/>
    <x v="9"/>
    <x v="1"/>
  </r>
  <r>
    <x v="0"/>
    <x v="3"/>
    <x v="4"/>
    <s v="High"/>
    <x v="485"/>
    <n v="250"/>
    <n v="7"/>
    <x v="516"/>
    <x v="480"/>
    <x v="524"/>
    <x v="512"/>
    <x v="522"/>
    <x v="3"/>
    <n v="3"/>
    <x v="3"/>
    <x v="0"/>
  </r>
  <r>
    <x v="4"/>
    <x v="4"/>
    <x v="4"/>
    <s v="High"/>
    <x v="486"/>
    <n v="250"/>
    <n v="300"/>
    <x v="517"/>
    <x v="481"/>
    <x v="525"/>
    <x v="513"/>
    <x v="523"/>
    <x v="5"/>
    <n v="8"/>
    <x v="5"/>
    <x v="0"/>
  </r>
  <r>
    <x v="4"/>
    <x v="0"/>
    <x v="4"/>
    <s v="High"/>
    <x v="483"/>
    <n v="250"/>
    <n v="300"/>
    <x v="514"/>
    <x v="478"/>
    <x v="522"/>
    <x v="510"/>
    <x v="520"/>
    <x v="7"/>
    <n v="10"/>
    <x v="7"/>
    <x v="1"/>
  </r>
  <r>
    <x v="4"/>
    <x v="0"/>
    <x v="4"/>
    <s v="High"/>
    <x v="216"/>
    <n v="250"/>
    <n v="300"/>
    <x v="496"/>
    <x v="456"/>
    <x v="500"/>
    <x v="492"/>
    <x v="498"/>
    <x v="10"/>
    <n v="10"/>
    <x v="7"/>
    <x v="0"/>
  </r>
  <r>
    <x v="4"/>
    <x v="4"/>
    <x v="4"/>
    <s v="High"/>
    <x v="467"/>
    <n v="250"/>
    <n v="300"/>
    <x v="497"/>
    <x v="457"/>
    <x v="501"/>
    <x v="493"/>
    <x v="499"/>
    <x v="10"/>
    <n v="10"/>
    <x v="7"/>
    <x v="0"/>
  </r>
  <r>
    <x v="0"/>
    <x v="2"/>
    <x v="4"/>
    <s v="High"/>
    <x v="487"/>
    <n v="250"/>
    <n v="350"/>
    <x v="518"/>
    <x v="482"/>
    <x v="526"/>
    <x v="514"/>
    <x v="524"/>
    <x v="12"/>
    <n v="12"/>
    <x v="2"/>
    <x v="1"/>
  </r>
  <r>
    <x v="4"/>
    <x v="0"/>
    <x v="5"/>
    <s v="High"/>
    <x v="3"/>
    <n v="260"/>
    <n v="300"/>
    <x v="519"/>
    <x v="483"/>
    <x v="527"/>
    <x v="515"/>
    <x v="525"/>
    <x v="3"/>
    <n v="3"/>
    <x v="3"/>
    <x v="0"/>
  </r>
  <r>
    <x v="3"/>
    <x v="4"/>
    <x v="5"/>
    <s v="High"/>
    <x v="126"/>
    <n v="260"/>
    <n v="125"/>
    <x v="520"/>
    <x v="484"/>
    <x v="528"/>
    <x v="516"/>
    <x v="526"/>
    <x v="14"/>
    <n v="5"/>
    <x v="11"/>
    <x v="0"/>
  </r>
  <r>
    <x v="2"/>
    <x v="2"/>
    <x v="5"/>
    <s v="High"/>
    <x v="488"/>
    <n v="260"/>
    <n v="12"/>
    <x v="521"/>
    <x v="485"/>
    <x v="529"/>
    <x v="517"/>
    <x v="527"/>
    <x v="5"/>
    <n v="8"/>
    <x v="5"/>
    <x v="0"/>
  </r>
  <r>
    <x v="1"/>
    <x v="0"/>
    <x v="5"/>
    <s v="High"/>
    <x v="228"/>
    <n v="260"/>
    <n v="15"/>
    <x v="235"/>
    <x v="468"/>
    <x v="512"/>
    <x v="235"/>
    <x v="510"/>
    <x v="7"/>
    <n v="10"/>
    <x v="7"/>
    <x v="1"/>
  </r>
  <r>
    <x v="2"/>
    <x v="4"/>
    <x v="5"/>
    <s v="High"/>
    <x v="475"/>
    <n v="260"/>
    <n v="12"/>
    <x v="506"/>
    <x v="469"/>
    <x v="513"/>
    <x v="502"/>
    <x v="511"/>
    <x v="10"/>
    <n v="10"/>
    <x v="7"/>
    <x v="0"/>
  </r>
  <r>
    <x v="0"/>
    <x v="2"/>
    <x v="5"/>
    <s v="High"/>
    <x v="476"/>
    <n v="260"/>
    <n v="7"/>
    <x v="507"/>
    <x v="470"/>
    <x v="514"/>
    <x v="503"/>
    <x v="512"/>
    <x v="10"/>
    <n v="10"/>
    <x v="7"/>
    <x v="0"/>
  </r>
  <r>
    <x v="0"/>
    <x v="3"/>
    <x v="5"/>
    <s v="High"/>
    <x v="473"/>
    <n v="260"/>
    <n v="7"/>
    <x v="504"/>
    <x v="465"/>
    <x v="509"/>
    <x v="500"/>
    <x v="507"/>
    <x v="7"/>
    <n v="10"/>
    <x v="7"/>
    <x v="1"/>
  </r>
  <r>
    <x v="1"/>
    <x v="3"/>
    <x v="5"/>
    <s v="High"/>
    <x v="364"/>
    <n v="260"/>
    <n v="15"/>
    <x v="522"/>
    <x v="486"/>
    <x v="530"/>
    <x v="518"/>
    <x v="528"/>
    <x v="11"/>
    <n v="11"/>
    <x v="9"/>
    <x v="1"/>
  </r>
  <r>
    <x v="3"/>
    <x v="2"/>
    <x v="0"/>
    <s v="High"/>
    <x v="489"/>
    <n v="3"/>
    <n v="125"/>
    <x v="523"/>
    <x v="487"/>
    <x v="531"/>
    <x v="519"/>
    <x v="529"/>
    <x v="5"/>
    <n v="8"/>
    <x v="5"/>
    <x v="0"/>
  </r>
  <r>
    <x v="3"/>
    <x v="1"/>
    <x v="0"/>
    <s v="High"/>
    <x v="490"/>
    <n v="3"/>
    <n v="125"/>
    <x v="524"/>
    <x v="488"/>
    <x v="532"/>
    <x v="520"/>
    <x v="530"/>
    <x v="5"/>
    <n v="8"/>
    <x v="5"/>
    <x v="0"/>
  </r>
  <r>
    <x v="3"/>
    <x v="1"/>
    <x v="0"/>
    <s v="High"/>
    <x v="491"/>
    <n v="3"/>
    <n v="125"/>
    <x v="525"/>
    <x v="489"/>
    <x v="533"/>
    <x v="521"/>
    <x v="531"/>
    <x v="10"/>
    <n v="10"/>
    <x v="7"/>
    <x v="0"/>
  </r>
  <r>
    <x v="4"/>
    <x v="3"/>
    <x v="1"/>
    <s v="High"/>
    <x v="492"/>
    <n v="5"/>
    <n v="300"/>
    <x v="526"/>
    <x v="490"/>
    <x v="534"/>
    <x v="522"/>
    <x v="532"/>
    <x v="10"/>
    <n v="10"/>
    <x v="7"/>
    <x v="0"/>
  </r>
  <r>
    <x v="0"/>
    <x v="1"/>
    <x v="2"/>
    <s v="High"/>
    <x v="493"/>
    <n v="10"/>
    <n v="20"/>
    <x v="527"/>
    <x v="491"/>
    <x v="535"/>
    <x v="523"/>
    <x v="533"/>
    <x v="3"/>
    <n v="3"/>
    <x v="3"/>
    <x v="0"/>
  </r>
  <r>
    <x v="1"/>
    <x v="0"/>
    <x v="2"/>
    <s v="High"/>
    <x v="494"/>
    <n v="10"/>
    <n v="15"/>
    <x v="528"/>
    <x v="492"/>
    <x v="536"/>
    <x v="524"/>
    <x v="534"/>
    <x v="13"/>
    <n v="4"/>
    <x v="10"/>
    <x v="0"/>
  </r>
  <r>
    <x v="0"/>
    <x v="3"/>
    <x v="2"/>
    <s v="High"/>
    <x v="495"/>
    <n v="10"/>
    <n v="7"/>
    <x v="529"/>
    <x v="493"/>
    <x v="537"/>
    <x v="525"/>
    <x v="535"/>
    <x v="13"/>
    <n v="4"/>
    <x v="10"/>
    <x v="0"/>
  </r>
  <r>
    <x v="0"/>
    <x v="3"/>
    <x v="2"/>
    <s v="High"/>
    <x v="136"/>
    <n v="10"/>
    <n v="350"/>
    <x v="530"/>
    <x v="494"/>
    <x v="538"/>
    <x v="526"/>
    <x v="536"/>
    <x v="14"/>
    <n v="5"/>
    <x v="11"/>
    <x v="0"/>
  </r>
  <r>
    <x v="1"/>
    <x v="0"/>
    <x v="2"/>
    <s v="High"/>
    <x v="496"/>
    <n v="10"/>
    <n v="15"/>
    <x v="531"/>
    <x v="495"/>
    <x v="539"/>
    <x v="527"/>
    <x v="537"/>
    <x v="5"/>
    <n v="8"/>
    <x v="5"/>
    <x v="0"/>
  </r>
  <r>
    <x v="0"/>
    <x v="4"/>
    <x v="2"/>
    <s v="High"/>
    <x v="497"/>
    <n v="10"/>
    <n v="20"/>
    <x v="532"/>
    <x v="496"/>
    <x v="540"/>
    <x v="528"/>
    <x v="538"/>
    <x v="7"/>
    <n v="10"/>
    <x v="7"/>
    <x v="1"/>
  </r>
  <r>
    <x v="3"/>
    <x v="1"/>
    <x v="2"/>
    <s v="High"/>
    <x v="491"/>
    <n v="10"/>
    <n v="125"/>
    <x v="525"/>
    <x v="489"/>
    <x v="533"/>
    <x v="521"/>
    <x v="531"/>
    <x v="10"/>
    <n v="10"/>
    <x v="7"/>
    <x v="0"/>
  </r>
  <r>
    <x v="1"/>
    <x v="1"/>
    <x v="2"/>
    <s v="High"/>
    <x v="498"/>
    <n v="10"/>
    <n v="15"/>
    <x v="533"/>
    <x v="497"/>
    <x v="541"/>
    <x v="529"/>
    <x v="539"/>
    <x v="10"/>
    <n v="10"/>
    <x v="7"/>
    <x v="0"/>
  </r>
  <r>
    <x v="0"/>
    <x v="4"/>
    <x v="2"/>
    <s v="High"/>
    <x v="499"/>
    <n v="10"/>
    <n v="350"/>
    <x v="534"/>
    <x v="498"/>
    <x v="542"/>
    <x v="530"/>
    <x v="540"/>
    <x v="11"/>
    <n v="11"/>
    <x v="9"/>
    <x v="1"/>
  </r>
  <r>
    <x v="0"/>
    <x v="3"/>
    <x v="2"/>
    <s v="High"/>
    <x v="35"/>
    <n v="10"/>
    <n v="350"/>
    <x v="535"/>
    <x v="499"/>
    <x v="543"/>
    <x v="531"/>
    <x v="541"/>
    <x v="11"/>
    <n v="11"/>
    <x v="9"/>
    <x v="1"/>
  </r>
  <r>
    <x v="2"/>
    <x v="4"/>
    <x v="2"/>
    <s v="High"/>
    <x v="500"/>
    <n v="10"/>
    <n v="12"/>
    <x v="536"/>
    <x v="500"/>
    <x v="544"/>
    <x v="532"/>
    <x v="542"/>
    <x v="2"/>
    <n v="12"/>
    <x v="2"/>
    <x v="0"/>
  </r>
  <r>
    <x v="0"/>
    <x v="2"/>
    <x v="2"/>
    <s v="High"/>
    <x v="459"/>
    <n v="10"/>
    <n v="20"/>
    <x v="537"/>
    <x v="501"/>
    <x v="545"/>
    <x v="533"/>
    <x v="543"/>
    <x v="2"/>
    <n v="12"/>
    <x v="2"/>
    <x v="0"/>
  </r>
  <r>
    <x v="2"/>
    <x v="3"/>
    <x v="3"/>
    <s v="High"/>
    <x v="501"/>
    <n v="120"/>
    <n v="12"/>
    <x v="538"/>
    <x v="502"/>
    <x v="546"/>
    <x v="534"/>
    <x v="544"/>
    <x v="3"/>
    <n v="3"/>
    <x v="3"/>
    <x v="0"/>
  </r>
  <r>
    <x v="1"/>
    <x v="2"/>
    <x v="3"/>
    <s v="High"/>
    <x v="502"/>
    <n v="120"/>
    <n v="15"/>
    <x v="539"/>
    <x v="503"/>
    <x v="547"/>
    <x v="535"/>
    <x v="545"/>
    <x v="14"/>
    <n v="5"/>
    <x v="11"/>
    <x v="0"/>
  </r>
  <r>
    <x v="3"/>
    <x v="2"/>
    <x v="3"/>
    <s v="High"/>
    <x v="61"/>
    <n v="120"/>
    <n v="125"/>
    <x v="61"/>
    <x v="504"/>
    <x v="548"/>
    <x v="61"/>
    <x v="546"/>
    <x v="6"/>
    <n v="9"/>
    <x v="6"/>
    <x v="0"/>
  </r>
  <r>
    <x v="4"/>
    <x v="4"/>
    <x v="3"/>
    <s v="High"/>
    <x v="369"/>
    <n v="120"/>
    <n v="300"/>
    <x v="540"/>
    <x v="505"/>
    <x v="549"/>
    <x v="536"/>
    <x v="547"/>
    <x v="11"/>
    <n v="11"/>
    <x v="9"/>
    <x v="1"/>
  </r>
  <r>
    <x v="3"/>
    <x v="4"/>
    <x v="3"/>
    <s v="High"/>
    <x v="503"/>
    <n v="120"/>
    <n v="125"/>
    <x v="541"/>
    <x v="506"/>
    <x v="550"/>
    <x v="537"/>
    <x v="548"/>
    <x v="12"/>
    <n v="12"/>
    <x v="2"/>
    <x v="1"/>
  </r>
  <r>
    <x v="2"/>
    <x v="4"/>
    <x v="3"/>
    <s v="High"/>
    <x v="500"/>
    <n v="120"/>
    <n v="12"/>
    <x v="536"/>
    <x v="500"/>
    <x v="544"/>
    <x v="532"/>
    <x v="542"/>
    <x v="2"/>
    <n v="12"/>
    <x v="2"/>
    <x v="0"/>
  </r>
  <r>
    <x v="0"/>
    <x v="0"/>
    <x v="4"/>
    <s v="High"/>
    <x v="504"/>
    <n v="250"/>
    <n v="20"/>
    <x v="542"/>
    <x v="507"/>
    <x v="551"/>
    <x v="503"/>
    <x v="549"/>
    <x v="4"/>
    <n v="7"/>
    <x v="4"/>
    <x v="0"/>
  </r>
  <r>
    <x v="1"/>
    <x v="1"/>
    <x v="4"/>
    <s v="High"/>
    <x v="505"/>
    <n v="250"/>
    <n v="15"/>
    <x v="543"/>
    <x v="508"/>
    <x v="552"/>
    <x v="538"/>
    <x v="550"/>
    <x v="4"/>
    <n v="7"/>
    <x v="4"/>
    <x v="0"/>
  </r>
  <r>
    <x v="0"/>
    <x v="4"/>
    <x v="4"/>
    <s v="High"/>
    <x v="497"/>
    <n v="250"/>
    <n v="20"/>
    <x v="532"/>
    <x v="496"/>
    <x v="540"/>
    <x v="528"/>
    <x v="538"/>
    <x v="7"/>
    <n v="10"/>
    <x v="7"/>
    <x v="1"/>
  </r>
  <r>
    <x v="1"/>
    <x v="1"/>
    <x v="4"/>
    <s v="High"/>
    <x v="498"/>
    <n v="250"/>
    <n v="15"/>
    <x v="533"/>
    <x v="497"/>
    <x v="541"/>
    <x v="529"/>
    <x v="539"/>
    <x v="10"/>
    <n v="10"/>
    <x v="7"/>
    <x v="0"/>
  </r>
  <r>
    <x v="3"/>
    <x v="0"/>
    <x v="4"/>
    <s v="High"/>
    <x v="506"/>
    <n v="250"/>
    <n v="125"/>
    <x v="544"/>
    <x v="509"/>
    <x v="553"/>
    <x v="539"/>
    <x v="551"/>
    <x v="11"/>
    <n v="11"/>
    <x v="9"/>
    <x v="1"/>
  </r>
  <r>
    <x v="3"/>
    <x v="1"/>
    <x v="4"/>
    <s v="High"/>
    <x v="205"/>
    <n v="250"/>
    <n v="125"/>
    <x v="545"/>
    <x v="510"/>
    <x v="554"/>
    <x v="540"/>
    <x v="552"/>
    <x v="15"/>
    <n v="11"/>
    <x v="9"/>
    <x v="0"/>
  </r>
  <r>
    <x v="0"/>
    <x v="2"/>
    <x v="4"/>
    <s v="High"/>
    <x v="459"/>
    <n v="250"/>
    <n v="20"/>
    <x v="537"/>
    <x v="501"/>
    <x v="545"/>
    <x v="533"/>
    <x v="543"/>
    <x v="2"/>
    <n v="12"/>
    <x v="2"/>
    <x v="0"/>
  </r>
  <r>
    <x v="4"/>
    <x v="2"/>
    <x v="5"/>
    <s v="High"/>
    <x v="488"/>
    <n v="260"/>
    <n v="300"/>
    <x v="546"/>
    <x v="511"/>
    <x v="555"/>
    <x v="541"/>
    <x v="553"/>
    <x v="3"/>
    <n v="3"/>
    <x v="3"/>
    <x v="0"/>
  </r>
  <r>
    <x v="4"/>
    <x v="3"/>
    <x v="5"/>
    <s v="High"/>
    <x v="492"/>
    <n v="260"/>
    <n v="300"/>
    <x v="526"/>
    <x v="490"/>
    <x v="534"/>
    <x v="522"/>
    <x v="532"/>
    <x v="10"/>
    <n v="10"/>
    <x v="7"/>
    <x v="0"/>
  </r>
  <r>
    <x v="0"/>
    <x v="3"/>
    <x v="1"/>
    <s v="High"/>
    <x v="507"/>
    <n v="5"/>
    <n v="7"/>
    <x v="547"/>
    <x v="512"/>
    <x v="556"/>
    <x v="542"/>
    <x v="554"/>
    <x v="8"/>
    <n v="2"/>
    <x v="8"/>
    <x v="0"/>
  </r>
  <r>
    <x v="0"/>
    <x v="0"/>
    <x v="2"/>
    <s v="High"/>
    <x v="508"/>
    <n v="10"/>
    <n v="7"/>
    <x v="548"/>
    <x v="513"/>
    <x v="557"/>
    <x v="543"/>
    <x v="555"/>
    <x v="13"/>
    <n v="4"/>
    <x v="10"/>
    <x v="0"/>
  </r>
  <r>
    <x v="2"/>
    <x v="4"/>
    <x v="4"/>
    <s v="High"/>
    <x v="509"/>
    <n v="250"/>
    <n v="12"/>
    <x v="549"/>
    <x v="514"/>
    <x v="558"/>
    <x v="544"/>
    <x v="556"/>
    <x v="14"/>
    <n v="5"/>
    <x v="11"/>
    <x v="0"/>
  </r>
  <r>
    <x v="5"/>
    <x v="5"/>
    <x v="6"/>
    <m/>
    <x v="510"/>
    <m/>
    <m/>
    <x v="550"/>
    <x v="515"/>
    <x v="559"/>
    <x v="545"/>
    <x v="557"/>
    <x v="16"/>
    <m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4" rowHeaderCaption="Country">
  <location ref="A3:C8" firstHeaderRow="0" firstDataRow="1" firstDataCol="1"/>
  <pivotFields count="16">
    <pivotField showAll="0"/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dataField="1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showAll="0"/>
    <pivotField dataField="1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Profit" fld="11" baseField="1" baseItem="0"/>
    <dataField name="Sum of  Sales" fld="9" baseField="1" baseItem="0"/>
  </dataFields>
  <chartFormats count="4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3" rowHeaderCaption="Product">
  <location ref="A3:C9" firstHeaderRow="0" firstDataRow="1" firstDataCol="1"/>
  <pivotFields count="16">
    <pivotField showAll="0"/>
    <pivotField showAll="0"/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showAll="0"/>
    <pivotField showAll="0"/>
    <pivotField showAll="0"/>
    <pivotField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dataField="1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showAll="0"/>
    <pivotField dataField="1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11529688"/>
    <dataField name="Sum of  Sales" fld="9" baseField="2" baseItem="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3" rowHeaderCaption="Product">
  <location ref="A3:B9" firstHeaderRow="1" firstDataRow="1" firstDataCol="1"/>
  <pivotFields count="16">
    <pivotField showAll="0"/>
    <pivotField showAll="0"/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dataField="1" showAll="0">
      <items count="512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Units Sold" fld="4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chartFormat="3" rowHeaderCaption="Month">
  <location ref="A3:B1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showAll="0"/>
    <pivotField dataField="1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h="1" x="12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 Sales" fld="9" baseField="14" baseItem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outline="1" outlineData="1" compactData="0" multipleFieldFilters="0" chartFormat="8">
  <location ref="A3:C7" firstHeaderRow="0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compact="0" showAll="0"/>
    <pivotField dataField="1" compact="0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compact="0" showAll="0"/>
    <pivotField dataField="1" compact="0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axis="axisRow" compact="0" showAll="0">
      <items count="7">
        <item h="1"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>
      <items count="4">
        <item x="1"/>
        <item x="0"/>
        <item h="1" x="2"/>
        <item t="default"/>
      </items>
    </pivotField>
  </pivotFields>
  <rowFields count="1">
    <field x="12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Sales" fld="9" baseField="12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 chartFormat="3">
  <location ref="A3:E10" firstHeaderRow="1" firstDataRow="2" firstDataCol="1"/>
  <pivotFields count="16">
    <pivotField compact="0" showAll="0"/>
    <pivotField compact="0" showAll="0">
      <items count="7">
        <item x="0"/>
        <item x="2"/>
        <item x="1"/>
        <item x="3"/>
        <item x="4"/>
        <item x="5"/>
        <item t="default"/>
      </items>
    </pivotField>
    <pivotField axis="axisRow" compact="0" showAll="0">
      <items count="8">
        <item x="5"/>
        <item x="0"/>
        <item x="1"/>
        <item x="2"/>
        <item x="3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compact="0" showAll="0"/>
    <pivotField dataField="1" compact="0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compact="0" showAll="0"/>
    <pivotField compact="0" showAll="0"/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2"/>
  </colFields>
  <colItems count="4">
    <i>
      <x v="1"/>
    </i>
    <i>
      <x v="2"/>
    </i>
    <i>
      <x v="3"/>
    </i>
    <i>
      <x v="4"/>
    </i>
  </colItems>
  <dataFields count="1">
    <dataField name="Sum of  Sales" fld="9" baseField="2" baseItem="2"/>
  </dataFields>
  <chartFormats count="12">
    <chartFormat chart="2" format="12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2" format="15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outline="1" outlineData="1" compactData="0" multipleFieldFilters="0" chartFormat="6">
  <location ref="A3:C8" firstHeaderRow="0" firstDataRow="1" firstDataCol="1"/>
  <pivotFields count="16">
    <pivotField axis="axisRow" compact="0" showAll="0">
      <items count="7">
        <item x="2"/>
        <item x="3"/>
        <item x="0"/>
        <item x="1"/>
        <item x="4"/>
        <item h="1"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552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x="550"/>
        <item t="default"/>
      </items>
    </pivotField>
    <pivotField compact="0" showAll="0"/>
    <pivotField dataField="1" compact="0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compact="0" showAll="0"/>
    <pivotField dataField="1" compact="0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Sales" fld="9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3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outline="1" outlineData="1" compactData="0" multipleFieldFilters="0" chartFormat="3">
  <location ref="A3:C9" firstHeaderRow="0" firstDataRow="1" firstDataCol="1"/>
  <pivotFields count="16">
    <pivotField compact="0" showAll="0"/>
    <pivotField compact="0" showAll="0"/>
    <pivotField axis="axisRow" compact="0" showAll="0">
      <items count="8">
        <item x="5"/>
        <item x="0"/>
        <item x="1"/>
        <item x="2"/>
        <item x="3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47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x="545"/>
        <item t="default"/>
      </items>
    </pivotField>
    <pivotField dataField="1" compact="0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1"/>
    <dataField name="Sum of Profit" fld="11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4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outline="1" outlineData="1" compactData="0" multipleFieldFilters="0" chartFormat="3">
  <location ref="A3:C9" firstHeaderRow="0" firstDataRow="1" firstDataCol="1"/>
  <pivotFields count="16">
    <pivotField compact="0" showAll="0"/>
    <pivotField compact="0" showAll="0"/>
    <pivotField axis="axisRow" compact="0" showAll="0">
      <items count="8">
        <item x="5"/>
        <item x="0"/>
        <item x="1"/>
        <item x="2"/>
        <item x="3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17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x="515"/>
        <item t="default"/>
      </items>
    </pivotField>
    <pivotField compact="0" showAll="0"/>
    <pivotField compact="0" showAll="0"/>
    <pivotField dataField="1" compact="0" showAll="0">
      <items count="559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" fld="11" baseField="2" baseItem="0"/>
    <dataField name="Sum of Discounts" fld="8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tabSelected="1" topLeftCell="B1" workbookViewId="0">
      <selection activeCell="N1" sqref="N1"/>
    </sheetView>
  </sheetViews>
  <sheetFormatPr defaultRowHeight="14.5" x14ac:dyDescent="0.35"/>
  <cols>
    <col min="1" max="1" width="23.26953125" customWidth="1"/>
    <col min="2" max="2" width="12.54296875" bestFit="1" customWidth="1"/>
    <col min="3" max="3" width="12.54296875" customWidth="1"/>
    <col min="4" max="4" width="7" customWidth="1"/>
    <col min="5" max="6" width="8.7265625" customWidth="1"/>
    <col min="7" max="8" width="9.7265625" bestFit="1" customWidth="1"/>
    <col min="9" max="11" width="7" customWidth="1"/>
    <col min="12" max="12" width="9.7265625" bestFit="1" customWidth="1"/>
    <col min="13" max="14" width="8.7265625" customWidth="1"/>
    <col min="15" max="17" width="9.7265625" bestFit="1" customWidth="1"/>
    <col min="18" max="18" width="8.7265625" customWidth="1"/>
    <col min="19" max="19" width="9.7265625" bestFit="1" customWidth="1"/>
    <col min="20" max="21" width="7" customWidth="1"/>
    <col min="22" max="22" width="8.7265625" customWidth="1"/>
    <col min="23" max="23" width="9.7265625" bestFit="1" customWidth="1"/>
    <col min="24" max="24" width="8.7265625" customWidth="1"/>
    <col min="25" max="25" width="9.7265625" bestFit="1" customWidth="1"/>
    <col min="26" max="26" width="7" customWidth="1"/>
    <col min="27" max="27" width="9.7265625" bestFit="1" customWidth="1"/>
    <col min="28" max="29" width="7" customWidth="1"/>
    <col min="30" max="32" width="8.7265625" customWidth="1"/>
    <col min="33" max="33" width="7" customWidth="1"/>
    <col min="34" max="34" width="6" customWidth="1"/>
    <col min="35" max="35" width="7.7265625" customWidth="1"/>
    <col min="36" max="36" width="8.7265625" customWidth="1"/>
    <col min="37" max="37" width="7" customWidth="1"/>
    <col min="38" max="38" width="8.7265625" customWidth="1"/>
    <col min="39" max="39" width="9" customWidth="1"/>
    <col min="40" max="40" width="7.7265625" customWidth="1"/>
    <col min="41" max="41" width="8.7265625" customWidth="1"/>
    <col min="42" max="42" width="7.7265625" customWidth="1"/>
    <col min="43" max="43" width="7" customWidth="1"/>
    <col min="44" max="44" width="7.7265625" customWidth="1"/>
    <col min="45" max="46" width="8.7265625" customWidth="1"/>
    <col min="47" max="47" width="7.7265625" customWidth="1"/>
    <col min="48" max="48" width="7" customWidth="1"/>
    <col min="49" max="49" width="7.7265625" customWidth="1"/>
    <col min="50" max="51" width="8.7265625" customWidth="1"/>
    <col min="52" max="53" width="7" customWidth="1"/>
    <col min="54" max="54" width="6" customWidth="1"/>
    <col min="55" max="58" width="7" customWidth="1"/>
    <col min="59" max="60" width="6" customWidth="1"/>
    <col min="61" max="65" width="7" customWidth="1"/>
    <col min="66" max="66" width="6" customWidth="1"/>
    <col min="67" max="68" width="7" customWidth="1"/>
    <col min="69" max="70" width="6" customWidth="1"/>
    <col min="71" max="72" width="7" customWidth="1"/>
    <col min="73" max="73" width="8" customWidth="1"/>
    <col min="74" max="74" width="5" customWidth="1"/>
    <col min="75" max="75" width="8" customWidth="1"/>
    <col min="76" max="79" width="7" customWidth="1"/>
    <col min="80" max="80" width="5" customWidth="1"/>
    <col min="81" max="83" width="8" customWidth="1"/>
    <col min="84" max="84" width="9" customWidth="1"/>
    <col min="85" max="85" width="7" customWidth="1"/>
    <col min="86" max="86" width="8" customWidth="1"/>
    <col min="87" max="88" width="7" customWidth="1"/>
    <col min="89" max="89" width="8" customWidth="1"/>
    <col min="90" max="90" width="6" customWidth="1"/>
    <col min="91" max="93" width="8" customWidth="1"/>
    <col min="94" max="95" width="5" customWidth="1"/>
    <col min="96" max="97" width="8" customWidth="1"/>
    <col min="98" max="98" width="5" customWidth="1"/>
    <col min="99" max="99" width="6" customWidth="1"/>
    <col min="100" max="100" width="5" customWidth="1"/>
    <col min="101" max="101" width="8" customWidth="1"/>
    <col min="102" max="102" width="5" customWidth="1"/>
    <col min="103" max="103" width="8" customWidth="1"/>
    <col min="104" max="105" width="7" customWidth="1"/>
    <col min="106" max="106" width="5" customWidth="1"/>
    <col min="107" max="107" width="7" customWidth="1"/>
    <col min="108" max="108" width="6" customWidth="1"/>
    <col min="109" max="109" width="8" customWidth="1"/>
    <col min="110" max="112" width="7" customWidth="1"/>
    <col min="113" max="115" width="8" customWidth="1"/>
    <col min="116" max="116" width="7" customWidth="1"/>
    <col min="117" max="117" width="8" customWidth="1"/>
    <col min="118" max="119" width="7" customWidth="1"/>
    <col min="120" max="120" width="6" customWidth="1"/>
    <col min="121" max="123" width="8" customWidth="1"/>
    <col min="124" max="124" width="7" customWidth="1"/>
    <col min="125" max="130" width="8" customWidth="1"/>
    <col min="131" max="131" width="7" customWidth="1"/>
    <col min="132" max="132" width="8" customWidth="1"/>
    <col min="133" max="133" width="7" customWidth="1"/>
    <col min="134" max="134" width="5" customWidth="1"/>
    <col min="135" max="135" width="6" customWidth="1"/>
    <col min="136" max="137" width="8" customWidth="1"/>
    <col min="138" max="138" width="7" customWidth="1"/>
    <col min="139" max="139" width="8" customWidth="1"/>
    <col min="140" max="140" width="5" customWidth="1"/>
    <col min="141" max="142" width="8" customWidth="1"/>
    <col min="143" max="143" width="7" customWidth="1"/>
    <col min="144" max="144" width="8" customWidth="1"/>
    <col min="145" max="145" width="6" customWidth="1"/>
    <col min="146" max="148" width="7" customWidth="1"/>
    <col min="149" max="149" width="8" customWidth="1"/>
    <col min="150" max="150" width="6" customWidth="1"/>
    <col min="151" max="151" width="8" customWidth="1"/>
    <col min="152" max="152" width="7" customWidth="1"/>
    <col min="153" max="155" width="8" customWidth="1"/>
    <col min="156" max="156" width="7" customWidth="1"/>
    <col min="157" max="157" width="5" customWidth="1"/>
    <col min="158" max="159" width="8" customWidth="1"/>
    <col min="160" max="160" width="6" customWidth="1"/>
    <col min="161" max="161" width="8" customWidth="1"/>
    <col min="162" max="162" width="7" customWidth="1"/>
    <col min="163" max="164" width="8" customWidth="1"/>
    <col min="165" max="167" width="7" customWidth="1"/>
    <col min="168" max="168" width="5" customWidth="1"/>
    <col min="169" max="170" width="8" customWidth="1"/>
    <col min="171" max="171" width="7" customWidth="1"/>
    <col min="172" max="175" width="8" customWidth="1"/>
    <col min="176" max="176" width="7" customWidth="1"/>
    <col min="177" max="178" width="8" customWidth="1"/>
    <col min="179" max="179" width="7" customWidth="1"/>
    <col min="180" max="181" width="8" customWidth="1"/>
    <col min="182" max="182" width="6" customWidth="1"/>
    <col min="183" max="184" width="7" customWidth="1"/>
    <col min="185" max="185" width="8" customWidth="1"/>
    <col min="186" max="186" width="7" customWidth="1"/>
    <col min="187" max="187" width="6" customWidth="1"/>
    <col min="188" max="189" width="8" customWidth="1"/>
    <col min="190" max="190" width="6" customWidth="1"/>
    <col min="191" max="191" width="8" customWidth="1"/>
    <col min="192" max="192" width="7" customWidth="1"/>
    <col min="193" max="194" width="8" customWidth="1"/>
    <col min="195" max="195" width="6" customWidth="1"/>
    <col min="196" max="197" width="8" customWidth="1"/>
    <col min="198" max="202" width="7" customWidth="1"/>
    <col min="203" max="203" width="6" customWidth="1"/>
    <col min="204" max="204" width="7" customWidth="1"/>
    <col min="205" max="205" width="9" customWidth="1"/>
    <col min="206" max="206" width="7" customWidth="1"/>
    <col min="207" max="208" width="6" customWidth="1"/>
    <col min="209" max="210" width="7" customWidth="1"/>
    <col min="211" max="211" width="8" customWidth="1"/>
    <col min="212" max="212" width="7" customWidth="1"/>
    <col min="213" max="213" width="9" customWidth="1"/>
    <col min="214" max="215" width="7" customWidth="1"/>
    <col min="216" max="216" width="6" customWidth="1"/>
    <col min="217" max="221" width="7" customWidth="1"/>
    <col min="222" max="222" width="6" customWidth="1"/>
    <col min="223" max="223" width="7" customWidth="1"/>
    <col min="224" max="224" width="8" customWidth="1"/>
    <col min="225" max="225" width="7" customWidth="1"/>
    <col min="226" max="226" width="8" customWidth="1"/>
    <col min="227" max="227" width="6" customWidth="1"/>
    <col min="228" max="228" width="7" customWidth="1"/>
    <col min="229" max="229" width="8" customWidth="1"/>
    <col min="230" max="231" width="7" customWidth="1"/>
    <col min="232" max="232" width="6" customWidth="1"/>
    <col min="233" max="233" width="8" customWidth="1"/>
    <col min="234" max="234" width="6" customWidth="1"/>
    <col min="235" max="235" width="8" customWidth="1"/>
    <col min="236" max="236" width="7" customWidth="1"/>
    <col min="237" max="237" width="8" customWidth="1"/>
    <col min="238" max="238" width="6" customWidth="1"/>
    <col min="239" max="239" width="8" customWidth="1"/>
    <col min="240" max="240" width="7" customWidth="1"/>
    <col min="241" max="241" width="8" customWidth="1"/>
    <col min="242" max="245" width="7" customWidth="1"/>
    <col min="246" max="247" width="8" customWidth="1"/>
    <col min="248" max="249" width="7" customWidth="1"/>
    <col min="250" max="250" width="6" customWidth="1"/>
    <col min="251" max="251" width="7" customWidth="1"/>
    <col min="252" max="253" width="6" customWidth="1"/>
    <col min="254" max="254" width="8" customWidth="1"/>
    <col min="255" max="255" width="6" customWidth="1"/>
    <col min="256" max="259" width="7" customWidth="1"/>
    <col min="260" max="260" width="9" customWidth="1"/>
    <col min="261" max="262" width="7" customWidth="1"/>
    <col min="263" max="263" width="8" customWidth="1"/>
    <col min="264" max="265" width="7" customWidth="1"/>
    <col min="266" max="266" width="6" customWidth="1"/>
    <col min="267" max="270" width="7" customWidth="1"/>
    <col min="271" max="271" width="8" customWidth="1"/>
    <col min="272" max="273" width="7" customWidth="1"/>
    <col min="274" max="274" width="6" customWidth="1"/>
    <col min="275" max="278" width="7" customWidth="1"/>
    <col min="279" max="279" width="8" customWidth="1"/>
    <col min="280" max="283" width="7" customWidth="1"/>
    <col min="284" max="284" width="6" customWidth="1"/>
    <col min="285" max="286" width="7" customWidth="1"/>
    <col min="287" max="287" width="9" customWidth="1"/>
    <col min="288" max="288" width="7" customWidth="1"/>
    <col min="289" max="289" width="9" customWidth="1"/>
    <col min="290" max="290" width="10" bestFit="1" customWidth="1"/>
    <col min="291" max="291" width="8" customWidth="1"/>
    <col min="292" max="292" width="6" customWidth="1"/>
    <col min="293" max="293" width="8" customWidth="1"/>
    <col min="294" max="295" width="6" customWidth="1"/>
    <col min="296" max="296" width="8" customWidth="1"/>
    <col min="297" max="297" width="6" customWidth="1"/>
    <col min="298" max="299" width="8" customWidth="1"/>
    <col min="300" max="301" width="6" customWidth="1"/>
    <col min="302" max="302" width="8" customWidth="1"/>
    <col min="303" max="303" width="9" customWidth="1"/>
    <col min="304" max="305" width="8" customWidth="1"/>
    <col min="306" max="306" width="6" customWidth="1"/>
    <col min="307" max="307" width="7" customWidth="1"/>
    <col min="308" max="309" width="9" customWidth="1"/>
    <col min="310" max="310" width="8" customWidth="1"/>
    <col min="311" max="311" width="7" customWidth="1"/>
    <col min="312" max="312" width="9" customWidth="1"/>
    <col min="313" max="313" width="10" bestFit="1" customWidth="1"/>
    <col min="314" max="314" width="8" customWidth="1"/>
    <col min="315" max="316" width="6" customWidth="1"/>
    <col min="317" max="317" width="7" customWidth="1"/>
    <col min="318" max="319" width="8" customWidth="1"/>
    <col min="320" max="320" width="6" customWidth="1"/>
    <col min="321" max="322" width="8" customWidth="1"/>
    <col min="323" max="323" width="6" customWidth="1"/>
    <col min="324" max="324" width="8" customWidth="1"/>
    <col min="325" max="325" width="7" customWidth="1"/>
    <col min="326" max="326" width="6" customWidth="1"/>
    <col min="327" max="327" width="7" customWidth="1"/>
    <col min="328" max="328" width="8" customWidth="1"/>
    <col min="329" max="329" width="6" customWidth="1"/>
    <col min="330" max="330" width="8" customWidth="1"/>
    <col min="331" max="332" width="6" customWidth="1"/>
    <col min="333" max="335" width="9" customWidth="1"/>
    <col min="336" max="337" width="8" customWidth="1"/>
    <col min="338" max="340" width="6" customWidth="1"/>
    <col min="341" max="341" width="7" customWidth="1"/>
    <col min="342" max="342" width="9" customWidth="1"/>
    <col min="343" max="343" width="6" customWidth="1"/>
    <col min="344" max="344" width="8" customWidth="1"/>
    <col min="345" max="345" width="7" customWidth="1"/>
    <col min="346" max="346" width="9" customWidth="1"/>
    <col min="347" max="347" width="8" customWidth="1"/>
    <col min="348" max="348" width="9" customWidth="1"/>
    <col min="349" max="349" width="8" customWidth="1"/>
    <col min="350" max="351" width="9" customWidth="1"/>
    <col min="352" max="352" width="8" customWidth="1"/>
    <col min="353" max="353" width="6" customWidth="1"/>
    <col min="354" max="354" width="8" customWidth="1"/>
    <col min="355" max="355" width="6" customWidth="1"/>
    <col min="356" max="357" width="8" customWidth="1"/>
    <col min="358" max="358" width="9" customWidth="1"/>
    <col min="359" max="360" width="6" customWidth="1"/>
    <col min="361" max="361" width="8" customWidth="1"/>
    <col min="362" max="362" width="9" customWidth="1"/>
    <col min="363" max="363" width="6" customWidth="1"/>
    <col min="364" max="365" width="9" customWidth="1"/>
    <col min="366" max="366" width="7" customWidth="1"/>
    <col min="367" max="367" width="9" customWidth="1"/>
    <col min="368" max="368" width="7" customWidth="1"/>
    <col min="369" max="369" width="6" customWidth="1"/>
    <col min="370" max="370" width="9" customWidth="1"/>
    <col min="371" max="371" width="8" customWidth="1"/>
    <col min="372" max="372" width="7" customWidth="1"/>
    <col min="373" max="373" width="8" customWidth="1"/>
    <col min="374" max="374" width="6" customWidth="1"/>
    <col min="375" max="376" width="9" customWidth="1"/>
    <col min="377" max="377" width="7" customWidth="1"/>
    <col min="378" max="378" width="8" customWidth="1"/>
    <col min="379" max="380" width="6" customWidth="1"/>
    <col min="381" max="381" width="9" customWidth="1"/>
    <col min="382" max="382" width="8" customWidth="1"/>
    <col min="383" max="383" width="9" customWidth="1"/>
    <col min="384" max="384" width="8" customWidth="1"/>
    <col min="385" max="385" width="6" customWidth="1"/>
    <col min="386" max="386" width="7" customWidth="1"/>
    <col min="387" max="387" width="9" customWidth="1"/>
    <col min="388" max="389" width="8" customWidth="1"/>
    <col min="390" max="390" width="9" customWidth="1"/>
    <col min="391" max="391" width="8" customWidth="1"/>
    <col min="392" max="393" width="6" customWidth="1"/>
    <col min="394" max="395" width="8" customWidth="1"/>
    <col min="396" max="396" width="7" customWidth="1"/>
    <col min="397" max="398" width="8" customWidth="1"/>
    <col min="399" max="399" width="9" customWidth="1"/>
    <col min="400" max="401" width="7" customWidth="1"/>
    <col min="402" max="403" width="8" customWidth="1"/>
    <col min="404" max="404" width="6" customWidth="1"/>
    <col min="405" max="405" width="7" customWidth="1"/>
    <col min="406" max="406" width="9" customWidth="1"/>
    <col min="407" max="407" width="7" customWidth="1"/>
    <col min="408" max="410" width="9" customWidth="1"/>
    <col min="411" max="411" width="6" customWidth="1"/>
    <col min="412" max="412" width="8" customWidth="1"/>
    <col min="413" max="413" width="6" customWidth="1"/>
    <col min="414" max="415" width="9" customWidth="1"/>
    <col min="416" max="417" width="6" customWidth="1"/>
    <col min="418" max="419" width="7" customWidth="1"/>
    <col min="420" max="420" width="8" customWidth="1"/>
    <col min="421" max="421" width="7" customWidth="1"/>
    <col min="422" max="422" width="9" customWidth="1"/>
    <col min="423" max="423" width="7" customWidth="1"/>
    <col min="424" max="424" width="6" customWidth="1"/>
    <col min="425" max="425" width="8" customWidth="1"/>
    <col min="426" max="426" width="7" customWidth="1"/>
    <col min="427" max="427" width="8" customWidth="1"/>
    <col min="428" max="428" width="7" customWidth="1"/>
    <col min="429" max="430" width="6" customWidth="1"/>
    <col min="431" max="431" width="7" customWidth="1"/>
    <col min="432" max="432" width="9" customWidth="1"/>
    <col min="433" max="433" width="7" customWidth="1"/>
    <col min="434" max="434" width="8" customWidth="1"/>
    <col min="435" max="441" width="7" customWidth="1"/>
    <col min="442" max="442" width="9" customWidth="1"/>
    <col min="443" max="447" width="7" customWidth="1"/>
    <col min="448" max="449" width="8" customWidth="1"/>
    <col min="450" max="460" width="7" customWidth="1"/>
    <col min="461" max="461" width="8" customWidth="1"/>
    <col min="462" max="464" width="7" customWidth="1"/>
    <col min="465" max="465" width="9" customWidth="1"/>
    <col min="466" max="466" width="7" customWidth="1"/>
    <col min="467" max="467" width="8" customWidth="1"/>
    <col min="468" max="474" width="7" customWidth="1"/>
    <col min="475" max="475" width="8" customWidth="1"/>
    <col min="476" max="487" width="7" customWidth="1"/>
    <col min="488" max="489" width="8" customWidth="1"/>
    <col min="490" max="492" width="7" customWidth="1"/>
    <col min="493" max="494" width="8" customWidth="1"/>
    <col min="495" max="495" width="7" customWidth="1"/>
    <col min="496" max="496" width="8" customWidth="1"/>
    <col min="497" max="497" width="7" customWidth="1"/>
    <col min="498" max="498" width="8" customWidth="1"/>
    <col min="499" max="501" width="7" customWidth="1"/>
    <col min="502" max="502" width="9" customWidth="1"/>
    <col min="503" max="504" width="7" customWidth="1"/>
    <col min="505" max="505" width="8" customWidth="1"/>
    <col min="506" max="506" width="9" customWidth="1"/>
    <col min="507" max="507" width="8" customWidth="1"/>
    <col min="508" max="508" width="7" customWidth="1"/>
    <col min="509" max="510" width="8" customWidth="1"/>
    <col min="511" max="512" width="7" customWidth="1"/>
    <col min="513" max="513" width="8" customWidth="1"/>
    <col min="514" max="515" width="7" customWidth="1"/>
    <col min="516" max="516" width="8" customWidth="1"/>
    <col min="517" max="517" width="7" customWidth="1"/>
    <col min="518" max="518" width="10" bestFit="1" customWidth="1"/>
    <col min="519" max="520" width="7" customWidth="1"/>
    <col min="521" max="521" width="8" customWidth="1"/>
    <col min="522" max="522" width="7" customWidth="1"/>
    <col min="523" max="523" width="9" customWidth="1"/>
    <col min="524" max="525" width="7" customWidth="1"/>
    <col min="526" max="526" width="10" bestFit="1" customWidth="1"/>
    <col min="527" max="527" width="7" customWidth="1"/>
    <col min="528" max="528" width="9" customWidth="1"/>
    <col min="529" max="530" width="7" customWidth="1"/>
    <col min="531" max="531" width="8" customWidth="1"/>
    <col min="532" max="532" width="7" customWidth="1"/>
    <col min="533" max="534" width="9" customWidth="1"/>
    <col min="535" max="539" width="7" customWidth="1"/>
    <col min="540" max="540" width="8" customWidth="1"/>
    <col min="541" max="542" width="7" customWidth="1"/>
    <col min="543" max="543" width="9" customWidth="1"/>
    <col min="544" max="544" width="7" customWidth="1"/>
    <col min="545" max="545" width="9" customWidth="1"/>
    <col min="546" max="546" width="8" customWidth="1"/>
    <col min="547" max="550" width="7" customWidth="1"/>
    <col min="551" max="551" width="8" customWidth="1"/>
    <col min="552" max="552" width="9" customWidth="1"/>
    <col min="553" max="556" width="8" customWidth="1"/>
    <col min="557" max="557" width="7" customWidth="1"/>
    <col min="558" max="558" width="8" customWidth="1"/>
    <col min="559" max="559" width="11.26953125" bestFit="1" customWidth="1"/>
  </cols>
  <sheetData>
    <row r="3" spans="1:3" x14ac:dyDescent="0.35">
      <c r="A3" s="11" t="s">
        <v>36</v>
      </c>
      <c r="B3" t="s">
        <v>51</v>
      </c>
      <c r="C3" t="s">
        <v>61</v>
      </c>
    </row>
    <row r="4" spans="1:3" x14ac:dyDescent="0.35">
      <c r="A4" s="12" t="s">
        <v>16</v>
      </c>
      <c r="B4" s="13">
        <v>3529228.8850000002</v>
      </c>
      <c r="C4" s="13">
        <v>24887654.885000005</v>
      </c>
    </row>
    <row r="5" spans="1:3" x14ac:dyDescent="0.35">
      <c r="A5" s="12" t="s">
        <v>18</v>
      </c>
      <c r="B5" s="13">
        <v>3781020.7800000007</v>
      </c>
      <c r="C5" s="13">
        <v>24354172.280000009</v>
      </c>
    </row>
    <row r="6" spans="1:3" x14ac:dyDescent="0.35">
      <c r="A6" s="12" t="s">
        <v>19</v>
      </c>
      <c r="B6" s="13">
        <v>3680388.8200000008</v>
      </c>
      <c r="C6" s="13">
        <v>23505340.820000011</v>
      </c>
    </row>
    <row r="7" spans="1:3" x14ac:dyDescent="0.35">
      <c r="A7" s="12" t="s">
        <v>20</v>
      </c>
      <c r="B7" s="13">
        <v>2907523.1100000003</v>
      </c>
      <c r="C7" s="13">
        <v>20949352.109999999</v>
      </c>
    </row>
    <row r="8" spans="1:3" x14ac:dyDescent="0.35">
      <c r="A8" s="12" t="s">
        <v>17</v>
      </c>
      <c r="B8" s="13">
        <v>2995540.6649999991</v>
      </c>
      <c r="C8" s="13">
        <v>25029830.165000014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01"/>
  <sheetViews>
    <sheetView zoomScale="85" zoomScaleNormal="85" workbookViewId="0">
      <selection activeCell="I1" sqref="I1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23" style="1" customWidth="1"/>
    <col min="9" max="9" width="13.453125" style="1" bestFit="1" customWidth="1"/>
    <col min="10" max="10" width="17.7265625" style="1" customWidth="1"/>
    <col min="11" max="11" width="18.54296875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1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10">
        <v>41791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 t="s">
        <v>65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K12"/>
  <sheetViews>
    <sheetView showGridLines="0" zoomScale="70" zoomScaleNormal="70" workbookViewId="0">
      <selection activeCell="Y13" sqref="Y13"/>
    </sheetView>
  </sheetViews>
  <sheetFormatPr defaultRowHeight="14.5" x14ac:dyDescent="0.35"/>
  <cols>
    <col min="1" max="1" width="8.7265625" style="15" customWidth="1"/>
    <col min="2" max="2" width="11.26953125" style="15" customWidth="1"/>
    <col min="3" max="3" width="11.81640625" style="15" customWidth="1"/>
    <col min="4" max="4" width="12.453125" style="15" customWidth="1"/>
    <col min="5" max="6" width="13.1796875" style="15" customWidth="1"/>
    <col min="7" max="7" width="12.453125" style="15" customWidth="1"/>
    <col min="8" max="10" width="14.26953125" style="15" customWidth="1"/>
    <col min="11" max="11" width="15.453125" style="15" customWidth="1"/>
    <col min="12" max="13" width="17.1796875" style="15" customWidth="1"/>
    <col min="14" max="14" width="11.7265625" style="15" bestFit="1" customWidth="1"/>
    <col min="15" max="15" width="11.7265625" style="15" customWidth="1"/>
    <col min="16" max="16" width="16.54296875" style="15" customWidth="1"/>
    <col min="17" max="17" width="13.26953125" style="15" customWidth="1"/>
    <col min="18" max="20" width="11.453125" style="15" customWidth="1"/>
    <col min="21" max="21" width="11.81640625" style="15" customWidth="1"/>
    <col min="22" max="37" width="9.1796875" style="15"/>
  </cols>
  <sheetData>
    <row r="2" spans="2:22" ht="15" thickBot="1" x14ac:dyDescent="0.4"/>
    <row r="3" spans="2:22" ht="15" thickBot="1" x14ac:dyDescent="0.4">
      <c r="H3" s="36">
        <v>2013</v>
      </c>
      <c r="I3" s="37"/>
      <c r="J3" s="37"/>
      <c r="K3" s="38"/>
      <c r="L3" s="33">
        <v>2014</v>
      </c>
      <c r="M3" s="34"/>
      <c r="N3" s="34"/>
      <c r="O3" s="34"/>
      <c r="P3" s="35"/>
      <c r="Q3" s="19"/>
    </row>
    <row r="4" spans="2:22" ht="15" thickBot="1" x14ac:dyDescent="0.4">
      <c r="H4" s="52" t="s">
        <v>59</v>
      </c>
      <c r="I4" s="53"/>
      <c r="J4" s="39" t="s">
        <v>33</v>
      </c>
      <c r="K4" s="41"/>
      <c r="L4" s="52" t="s">
        <v>60</v>
      </c>
      <c r="M4" s="53"/>
      <c r="N4" s="39" t="s">
        <v>33</v>
      </c>
      <c r="O4" s="40"/>
      <c r="P4" s="41"/>
      <c r="Q4" s="19"/>
    </row>
    <row r="5" spans="2:22" ht="15" thickBot="1" x14ac:dyDescent="0.4">
      <c r="H5" s="42">
        <f>SUMIF(financials[[#All],[Year]],2013,financials[[#All],[ Sales]])</f>
        <v>26415255.510000009</v>
      </c>
      <c r="I5" s="44"/>
      <c r="J5" s="42">
        <f>SUMIF(financials[[#All],[Year]],2013,financials[[#All],[Profit]])</f>
        <v>3878464.5100000007</v>
      </c>
      <c r="K5" s="44"/>
      <c r="L5" s="42">
        <f>SUMIF(financials[[#All],[Year]],2014,financials[[#All],[ Sales]])</f>
        <v>92012432.749999985</v>
      </c>
      <c r="M5" s="44"/>
      <c r="N5" s="42">
        <f>SUMIF(Financials!P1:P701,2014,Financials!L1:L701)</f>
        <v>13015237.749999994</v>
      </c>
      <c r="O5" s="43"/>
      <c r="P5" s="44"/>
      <c r="Q5" s="28"/>
    </row>
    <row r="7" spans="2:22" ht="15" thickBot="1" x14ac:dyDescent="0.4"/>
    <row r="8" spans="2:22" ht="15" thickBot="1" x14ac:dyDescent="0.4">
      <c r="B8" s="33">
        <v>2013</v>
      </c>
      <c r="C8" s="34"/>
      <c r="D8" s="34"/>
      <c r="E8" s="34"/>
      <c r="F8" s="34"/>
      <c r="G8" s="34"/>
      <c r="H8" s="34"/>
      <c r="I8" s="34"/>
      <c r="J8" s="34"/>
      <c r="K8" s="35"/>
      <c r="L8" s="33">
        <v>2014</v>
      </c>
      <c r="M8" s="34"/>
      <c r="N8" s="34"/>
      <c r="O8" s="34"/>
      <c r="P8" s="34"/>
      <c r="Q8" s="34"/>
      <c r="R8" s="34"/>
      <c r="S8" s="34"/>
      <c r="T8" s="34"/>
      <c r="U8" s="34"/>
      <c r="V8" s="35"/>
    </row>
    <row r="9" spans="2:22" ht="15" thickBot="1" x14ac:dyDescent="0.4">
      <c r="B9" s="31" t="s">
        <v>62</v>
      </c>
      <c r="C9" s="32"/>
      <c r="D9" s="31" t="s">
        <v>9</v>
      </c>
      <c r="E9" s="32"/>
      <c r="F9" s="31" t="s">
        <v>10</v>
      </c>
      <c r="G9" s="32"/>
      <c r="H9" s="31" t="s">
        <v>8</v>
      </c>
      <c r="I9" s="32"/>
      <c r="J9" s="31" t="s">
        <v>63</v>
      </c>
      <c r="K9" s="32"/>
      <c r="L9" s="49" t="s">
        <v>62</v>
      </c>
      <c r="M9" s="50"/>
      <c r="N9" s="49" t="s">
        <v>9</v>
      </c>
      <c r="O9" s="50"/>
      <c r="P9" s="49" t="s">
        <v>10</v>
      </c>
      <c r="Q9" s="50"/>
      <c r="R9" s="49" t="s">
        <v>8</v>
      </c>
      <c r="S9" s="51"/>
      <c r="T9" s="29"/>
      <c r="U9" s="29" t="s">
        <v>63</v>
      </c>
      <c r="V9" s="30"/>
    </row>
    <row r="10" spans="2:22" x14ac:dyDescent="0.35">
      <c r="B10" s="23" t="s">
        <v>59</v>
      </c>
      <c r="C10" s="24" t="s">
        <v>33</v>
      </c>
      <c r="D10" s="25" t="s">
        <v>59</v>
      </c>
      <c r="E10" s="25" t="s">
        <v>33</v>
      </c>
      <c r="F10" s="25" t="s">
        <v>59</v>
      </c>
      <c r="G10" s="25" t="s">
        <v>33</v>
      </c>
      <c r="H10" s="25" t="s">
        <v>59</v>
      </c>
      <c r="I10" s="25" t="s">
        <v>33</v>
      </c>
      <c r="J10" s="25" t="s">
        <v>59</v>
      </c>
      <c r="K10" s="25" t="s">
        <v>33</v>
      </c>
      <c r="L10" s="25" t="s">
        <v>59</v>
      </c>
      <c r="M10" s="25" t="s">
        <v>33</v>
      </c>
      <c r="N10" s="25" t="s">
        <v>59</v>
      </c>
      <c r="O10" s="25" t="s">
        <v>33</v>
      </c>
      <c r="P10" s="26" t="s">
        <v>59</v>
      </c>
      <c r="Q10" s="25" t="s">
        <v>33</v>
      </c>
      <c r="R10" s="25" t="s">
        <v>59</v>
      </c>
      <c r="S10" s="27" t="s">
        <v>33</v>
      </c>
      <c r="T10" s="27" t="s">
        <v>59</v>
      </c>
      <c r="U10" s="45" t="s">
        <v>33</v>
      </c>
      <c r="V10" s="46"/>
    </row>
    <row r="11" spans="2:22" ht="15" thickBot="1" x14ac:dyDescent="0.4">
      <c r="B11" s="20">
        <f>SUMIFS(financials[[ Sales]],financials[Segment],"Channel Partners",financials[Year],2013)</f>
        <v>398090.27999999997</v>
      </c>
      <c r="C11" s="21">
        <f>SUMIFS(financials[Profit],financials[Segment],"Channel Partners",financials[Year],2013)</f>
        <v>289889.27999999997</v>
      </c>
      <c r="D11" s="18">
        <f>SUMIFS(financials[[ Sales]],financials[Segment],"Enterprise",financials[Year],2013)</f>
        <v>4049562.5</v>
      </c>
      <c r="E11" s="18">
        <f>SUMIFS(financials[Profit],financials[Segment],"Enterprise",financials[Year],2013)</f>
        <v>-193757.5</v>
      </c>
      <c r="F11" s="18">
        <f>SUMIFS(financials[[ Sales]],financials[Segment],"Government",financials[Year],2013)</f>
        <v>13085685.280000003</v>
      </c>
      <c r="G11" s="18">
        <f>SUMIFS(financials[Profit],financials[Segment],"Government",financials[Year],2013)</f>
        <v>2886645.2799999993</v>
      </c>
      <c r="H11" s="18">
        <f>SUMIFS(financials[[ Sales]],financials[Segment],"Midmarket",financials[Year],2013)</f>
        <v>546243.44999999995</v>
      </c>
      <c r="I11" s="18">
        <f>SUMIFS(financials[Profit],financials[Segment],"Midmarket",financials[Year],2013)</f>
        <v>151763.45000000001</v>
      </c>
      <c r="J11" s="17">
        <f>SUMIFS(financials[[ Sales]],financials[Segment],"Small business",financials[Year],2013)</f>
        <v>8335674</v>
      </c>
      <c r="K11" s="18">
        <f>SUMIFS(financials[Profit],financials[Segment],"small business",financials[Year],2013)</f>
        <v>743924</v>
      </c>
      <c r="L11" s="18">
        <f>SUMIFS(financials[[ Sales]],financials[Segment],"Channel Partners",financials[Year],2014)</f>
        <v>1402503.3599999996</v>
      </c>
      <c r="M11" s="17">
        <f>SUMIFS(financials[Profit],financials[Segment],"Channel Partners",financials[Year],2014)</f>
        <v>1026913.8600000001</v>
      </c>
      <c r="N11" s="18">
        <f>SUMIFS(financials[[ Sales]],financials[Segment],"Enterprise",financials[Year],2014)</f>
        <v>15562131.875</v>
      </c>
      <c r="O11" s="17">
        <f>SUMIFS(financials[Profit],financials[Segment],"Enterprise",financials[Year],2014)</f>
        <v>-420788.125</v>
      </c>
      <c r="P11" s="22">
        <f>SUMIFS(financials[[ Sales]],financials[Segment],"Government",financials[Year],2014)</f>
        <v>39418575.39000003</v>
      </c>
      <c r="Q11" s="17">
        <f>SUMIFS(financials[Profit],financials[Segment],"Government",financials[Year],2014)</f>
        <v>8501527.8899999931</v>
      </c>
      <c r="R11" s="18">
        <f>SUMIFS(financials[[ Sales]],financials[Segment],"Midmarket",financials[Year],2014)</f>
        <v>1835639.625</v>
      </c>
      <c r="S11" s="16">
        <f>SUMIFS(financials[Profit],financials[Segment],"Midmarket",financials[Year],2014)</f>
        <v>508339.625</v>
      </c>
      <c r="T11" s="16">
        <f>SUMIFS(financials[[ Sales]],financials[Segment],"Small business",financials[Year],2014)</f>
        <v>33793582.5</v>
      </c>
      <c r="U11" s="47">
        <f>SUMIFS(financials[Profit],financials[Segment],"Small business",financials[Year],2014)</f>
        <v>3399244.5</v>
      </c>
      <c r="V11" s="48"/>
    </row>
    <row r="12" spans="2:22" x14ac:dyDescent="0.35">
      <c r="C12" s="15" t="s">
        <v>64</v>
      </c>
    </row>
  </sheetData>
  <mergeCells count="23">
    <mergeCell ref="U10:V10"/>
    <mergeCell ref="U11:V11"/>
    <mergeCell ref="J9:K9"/>
    <mergeCell ref="L9:M9"/>
    <mergeCell ref="P9:Q9"/>
    <mergeCell ref="N9:O9"/>
    <mergeCell ref="R9:S9"/>
    <mergeCell ref="B9:C9"/>
    <mergeCell ref="B8:K8"/>
    <mergeCell ref="L8:V8"/>
    <mergeCell ref="L3:P3"/>
    <mergeCell ref="H3:K3"/>
    <mergeCell ref="N4:P4"/>
    <mergeCell ref="N5:P5"/>
    <mergeCell ref="D9:E9"/>
    <mergeCell ref="F9:G9"/>
    <mergeCell ref="H9:I9"/>
    <mergeCell ref="L4:M4"/>
    <mergeCell ref="L5:M5"/>
    <mergeCell ref="H4:I4"/>
    <mergeCell ref="H5:I5"/>
    <mergeCell ref="J4:K4"/>
    <mergeCell ref="J5:K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workbookViewId="0">
      <selection activeCell="N15" sqref="N15"/>
    </sheetView>
  </sheetViews>
  <sheetFormatPr defaultRowHeight="14.5" x14ac:dyDescent="0.35"/>
  <cols>
    <col min="1" max="1" width="10.1796875" customWidth="1"/>
    <col min="2" max="2" width="12.54296875" bestFit="1" customWidth="1"/>
    <col min="3" max="3" width="12.54296875" customWidth="1"/>
  </cols>
  <sheetData>
    <row r="3" spans="1:3" x14ac:dyDescent="0.35">
      <c r="A3" s="11" t="s">
        <v>37</v>
      </c>
      <c r="B3" t="s">
        <v>51</v>
      </c>
      <c r="C3" t="s">
        <v>61</v>
      </c>
    </row>
    <row r="4" spans="1:3" x14ac:dyDescent="0.35">
      <c r="A4" s="12" t="s">
        <v>43</v>
      </c>
      <c r="B4" s="13">
        <v>2814104.06</v>
      </c>
      <c r="C4" s="13">
        <v>17747116.059999999</v>
      </c>
    </row>
    <row r="5" spans="1:3" x14ac:dyDescent="0.35">
      <c r="A5" s="12" t="s">
        <v>38</v>
      </c>
      <c r="B5" s="13">
        <v>1826804.8849999998</v>
      </c>
      <c r="C5" s="13">
        <v>13815307.885000004</v>
      </c>
    </row>
    <row r="6" spans="1:3" x14ac:dyDescent="0.35">
      <c r="A6" s="12" t="s">
        <v>39</v>
      </c>
      <c r="B6" s="13">
        <v>2114754.8800000004</v>
      </c>
      <c r="C6" s="13">
        <v>15390801.879999995</v>
      </c>
    </row>
    <row r="7" spans="1:3" x14ac:dyDescent="0.35">
      <c r="A7" s="12" t="s">
        <v>40</v>
      </c>
      <c r="B7" s="13">
        <v>4797437.9499999993</v>
      </c>
      <c r="C7" s="13">
        <v>33011143.95000001</v>
      </c>
    </row>
    <row r="8" spans="1:3" x14ac:dyDescent="0.35">
      <c r="A8" s="12" t="s">
        <v>41</v>
      </c>
      <c r="B8" s="13">
        <v>2305992.4649999999</v>
      </c>
      <c r="C8" s="13">
        <v>18250059.465</v>
      </c>
    </row>
    <row r="9" spans="1:3" x14ac:dyDescent="0.35">
      <c r="A9" s="12" t="s">
        <v>42</v>
      </c>
      <c r="B9" s="13">
        <v>3034608.0200000005</v>
      </c>
      <c r="C9" s="13">
        <v>20511921.02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0"/>
  <sheetViews>
    <sheetView workbookViewId="0">
      <selection activeCell="O12" sqref="O12"/>
    </sheetView>
  </sheetViews>
  <sheetFormatPr defaultRowHeight="14.5" x14ac:dyDescent="0.35"/>
  <cols>
    <col min="1" max="1" width="10.1796875" customWidth="1"/>
    <col min="2" max="2" width="16.7265625" customWidth="1"/>
  </cols>
  <sheetData>
    <row r="3" spans="1:15" x14ac:dyDescent="0.35">
      <c r="A3" s="11" t="s">
        <v>37</v>
      </c>
      <c r="B3" t="s">
        <v>50</v>
      </c>
    </row>
    <row r="4" spans="1:15" x14ac:dyDescent="0.35">
      <c r="A4" s="12" t="s">
        <v>43</v>
      </c>
      <c r="B4" s="13">
        <v>155315</v>
      </c>
    </row>
    <row r="5" spans="1:15" x14ac:dyDescent="0.35">
      <c r="A5" s="12" t="s">
        <v>38</v>
      </c>
      <c r="B5" s="13">
        <v>146846</v>
      </c>
    </row>
    <row r="6" spans="1:15" x14ac:dyDescent="0.35">
      <c r="A6" s="12" t="s">
        <v>39</v>
      </c>
      <c r="B6" s="13">
        <v>154198</v>
      </c>
    </row>
    <row r="7" spans="1:15" x14ac:dyDescent="0.35">
      <c r="A7" s="12" t="s">
        <v>40</v>
      </c>
      <c r="B7" s="13">
        <v>338239.5</v>
      </c>
    </row>
    <row r="8" spans="1:15" x14ac:dyDescent="0.35">
      <c r="A8" s="12" t="s">
        <v>41</v>
      </c>
      <c r="B8" s="13">
        <v>162424.5</v>
      </c>
    </row>
    <row r="9" spans="1:15" x14ac:dyDescent="0.35">
      <c r="A9" s="12" t="s">
        <v>42</v>
      </c>
      <c r="B9" s="13">
        <v>168783</v>
      </c>
    </row>
    <row r="10" spans="1:15" x14ac:dyDescent="0.35">
      <c r="O10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N15" sqref="N15"/>
    </sheetView>
  </sheetViews>
  <sheetFormatPr defaultRowHeight="14.5" x14ac:dyDescent="0.35"/>
  <cols>
    <col min="1" max="1" width="10.81640625" customWidth="1"/>
    <col min="2" max="2" width="12.54296875" customWidth="1"/>
    <col min="3" max="3" width="14.1796875" bestFit="1" customWidth="1"/>
  </cols>
  <sheetData>
    <row r="3" spans="1:2" x14ac:dyDescent="0.35">
      <c r="A3" s="11" t="s">
        <v>52</v>
      </c>
      <c r="B3" t="s">
        <v>61</v>
      </c>
    </row>
    <row r="4" spans="1:2" x14ac:dyDescent="0.35">
      <c r="A4" s="12" t="s">
        <v>21</v>
      </c>
      <c r="B4" s="13">
        <v>6607761.6800000006</v>
      </c>
    </row>
    <row r="5" spans="1:2" x14ac:dyDescent="0.35">
      <c r="A5" s="12" t="s">
        <v>22</v>
      </c>
      <c r="B5" s="13">
        <v>7297531.3900000006</v>
      </c>
    </row>
    <row r="6" spans="1:2" x14ac:dyDescent="0.35">
      <c r="A6" s="12" t="s">
        <v>23</v>
      </c>
      <c r="B6" s="13">
        <v>5586859.8699999992</v>
      </c>
    </row>
    <row r="7" spans="1:2" x14ac:dyDescent="0.35">
      <c r="A7" s="12" t="s">
        <v>24</v>
      </c>
      <c r="B7" s="13">
        <v>6964775.0700000003</v>
      </c>
    </row>
    <row r="8" spans="1:2" x14ac:dyDescent="0.35">
      <c r="A8" s="12" t="s">
        <v>25</v>
      </c>
      <c r="B8" s="13">
        <v>6210211.0600000005</v>
      </c>
    </row>
    <row r="9" spans="1:2" x14ac:dyDescent="0.35">
      <c r="A9" s="12" t="s">
        <v>26</v>
      </c>
      <c r="B9" s="13">
        <v>9518893.8199999966</v>
      </c>
    </row>
    <row r="10" spans="1:2" x14ac:dyDescent="0.35">
      <c r="A10" s="12" t="s">
        <v>27</v>
      </c>
      <c r="B10" s="13">
        <v>8102920.1800000016</v>
      </c>
    </row>
    <row r="11" spans="1:2" x14ac:dyDescent="0.35">
      <c r="A11" s="12" t="s">
        <v>28</v>
      </c>
      <c r="B11" s="13">
        <v>5864622.4199999999</v>
      </c>
    </row>
    <row r="12" spans="1:2" x14ac:dyDescent="0.35">
      <c r="A12" s="12" t="s">
        <v>29</v>
      </c>
      <c r="B12" s="13">
        <v>10882697.270000003</v>
      </c>
    </row>
    <row r="13" spans="1:2" x14ac:dyDescent="0.35">
      <c r="A13" s="12" t="s">
        <v>30</v>
      </c>
      <c r="B13" s="13">
        <v>21671431.020000018</v>
      </c>
    </row>
    <row r="14" spans="1:2" x14ac:dyDescent="0.35">
      <c r="A14" s="12" t="s">
        <v>31</v>
      </c>
      <c r="B14" s="13">
        <v>12651417.499999998</v>
      </c>
    </row>
    <row r="15" spans="1:2" x14ac:dyDescent="0.35">
      <c r="A15" s="12" t="s">
        <v>32</v>
      </c>
      <c r="B15" s="13">
        <v>17367228.980000004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7"/>
  <sheetViews>
    <sheetView topLeftCell="B1" workbookViewId="0">
      <selection activeCell="N18" sqref="N18"/>
    </sheetView>
  </sheetViews>
  <sheetFormatPr defaultRowHeight="14.5" x14ac:dyDescent="0.35"/>
  <cols>
    <col min="1" max="1" width="7.453125" customWidth="1"/>
    <col min="2" max="2" width="12.54296875" bestFit="1" customWidth="1"/>
    <col min="3" max="3" width="12.54296875" customWidth="1"/>
    <col min="4" max="4" width="17.81640625" customWidth="1"/>
  </cols>
  <sheetData>
    <row r="3" spans="1:3" x14ac:dyDescent="0.35">
      <c r="A3" s="11" t="s">
        <v>12</v>
      </c>
      <c r="B3" t="s">
        <v>51</v>
      </c>
      <c r="C3" t="s">
        <v>61</v>
      </c>
    </row>
    <row r="4" spans="1:3" x14ac:dyDescent="0.35">
      <c r="A4" t="s">
        <v>55</v>
      </c>
      <c r="B4" s="13">
        <v>2632442.94</v>
      </c>
      <c r="C4" s="13">
        <v>19492152.939999998</v>
      </c>
    </row>
    <row r="5" spans="1:3" x14ac:dyDescent="0.35">
      <c r="A5" t="s">
        <v>56</v>
      </c>
      <c r="B5" s="13">
        <v>3232378.4500000011</v>
      </c>
      <c r="C5" s="13">
        <v>22693879.95000001</v>
      </c>
    </row>
    <row r="6" spans="1:3" x14ac:dyDescent="0.35">
      <c r="A6" t="s">
        <v>53</v>
      </c>
      <c r="B6" s="13">
        <v>3501667.37</v>
      </c>
      <c r="C6" s="13">
        <v>24850239.869999997</v>
      </c>
    </row>
    <row r="7" spans="1:3" x14ac:dyDescent="0.35">
      <c r="A7" t="s">
        <v>54</v>
      </c>
      <c r="B7" s="13">
        <v>7527213.4999999935</v>
      </c>
      <c r="C7" s="13">
        <v>51690077.499999993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0"/>
  <sheetViews>
    <sheetView topLeftCell="A4" workbookViewId="0">
      <selection activeCell="F4" sqref="F4"/>
    </sheetView>
  </sheetViews>
  <sheetFormatPr defaultRowHeight="14.5" x14ac:dyDescent="0.35"/>
  <cols>
    <col min="1" max="1" width="12.54296875" customWidth="1"/>
    <col min="2" max="2" width="12" customWidth="1"/>
    <col min="3" max="3" width="12" bestFit="1" customWidth="1"/>
    <col min="4" max="4" width="11" customWidth="1"/>
    <col min="5" max="6" width="12" bestFit="1" customWidth="1"/>
    <col min="7" max="7" width="11.26953125" bestFit="1" customWidth="1"/>
  </cols>
  <sheetData>
    <row r="3" spans="1:5" x14ac:dyDescent="0.35">
      <c r="A3" s="11" t="s">
        <v>61</v>
      </c>
      <c r="B3" s="11" t="s">
        <v>12</v>
      </c>
    </row>
    <row r="4" spans="1:5" x14ac:dyDescent="0.35">
      <c r="A4" s="11" t="s">
        <v>37</v>
      </c>
      <c r="B4" t="s">
        <v>55</v>
      </c>
      <c r="C4" t="s">
        <v>56</v>
      </c>
      <c r="D4" t="s">
        <v>53</v>
      </c>
      <c r="E4" t="s">
        <v>54</v>
      </c>
    </row>
    <row r="5" spans="1:5" x14ac:dyDescent="0.35">
      <c r="A5" t="s">
        <v>43</v>
      </c>
      <c r="B5" s="13">
        <v>5772941.4500000002</v>
      </c>
      <c r="C5" s="13">
        <v>2520608.4300000002</v>
      </c>
      <c r="D5" s="13">
        <v>3669706.6700000004</v>
      </c>
      <c r="E5" s="13">
        <v>5783859.5099999998</v>
      </c>
    </row>
    <row r="6" spans="1:5" x14ac:dyDescent="0.35">
      <c r="A6" t="s">
        <v>38</v>
      </c>
      <c r="B6" s="13">
        <v>2274321.3199999998</v>
      </c>
      <c r="C6" s="13">
        <v>2511490.5249999999</v>
      </c>
      <c r="D6" s="13">
        <v>2150322.0099999998</v>
      </c>
      <c r="E6" s="13">
        <v>6879174.0299999984</v>
      </c>
    </row>
    <row r="7" spans="1:5" x14ac:dyDescent="0.35">
      <c r="A7" t="s">
        <v>39</v>
      </c>
      <c r="B7" s="13">
        <v>1847432.1200000003</v>
      </c>
      <c r="C7" s="13">
        <v>4902991.9800000004</v>
      </c>
      <c r="D7" s="13">
        <v>4192846.17</v>
      </c>
      <c r="E7" s="13">
        <v>4447531.6099999994</v>
      </c>
    </row>
    <row r="8" spans="1:5" x14ac:dyDescent="0.35">
      <c r="A8" t="s">
        <v>40</v>
      </c>
      <c r="B8" s="13">
        <v>5067765.2850000001</v>
      </c>
      <c r="C8" s="13">
        <v>8641430.4350000005</v>
      </c>
      <c r="D8" s="13">
        <v>4099975.5900000008</v>
      </c>
      <c r="E8" s="13">
        <v>15201972.640000001</v>
      </c>
    </row>
    <row r="9" spans="1:5" x14ac:dyDescent="0.35">
      <c r="A9" t="s">
        <v>41</v>
      </c>
      <c r="B9" s="13">
        <v>1127822.8850000002</v>
      </c>
      <c r="C9" s="13">
        <v>2225123.9600000004</v>
      </c>
      <c r="D9" s="13">
        <v>4690529.3499999996</v>
      </c>
      <c r="E9" s="13">
        <v>10206583.27</v>
      </c>
    </row>
    <row r="10" spans="1:5" x14ac:dyDescent="0.35">
      <c r="A10" t="s">
        <v>42</v>
      </c>
      <c r="B10" s="13">
        <v>3401869.8800000004</v>
      </c>
      <c r="C10" s="13">
        <v>1892234.62</v>
      </c>
      <c r="D10" s="13">
        <v>6046860.0800000001</v>
      </c>
      <c r="E10" s="13">
        <v>9170956.4399999995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8"/>
  <sheetViews>
    <sheetView workbookViewId="0">
      <selection activeCell="A4" sqref="A4"/>
    </sheetView>
  </sheetViews>
  <sheetFormatPr defaultRowHeight="14.5" x14ac:dyDescent="0.35"/>
  <cols>
    <col min="1" max="1" width="16.26953125" customWidth="1"/>
    <col min="2" max="2" width="12.54296875" bestFit="1" customWidth="1"/>
    <col min="3" max="3" width="12.54296875" customWidth="1"/>
    <col min="4" max="4" width="17.81640625" bestFit="1" customWidth="1"/>
  </cols>
  <sheetData>
    <row r="3" spans="1:3" x14ac:dyDescent="0.35">
      <c r="A3" s="11" t="s">
        <v>6</v>
      </c>
      <c r="B3" t="s">
        <v>51</v>
      </c>
      <c r="C3" t="s">
        <v>61</v>
      </c>
    </row>
    <row r="4" spans="1:3" x14ac:dyDescent="0.35">
      <c r="A4" t="s">
        <v>11</v>
      </c>
      <c r="B4" s="13">
        <v>1316803.1400000001</v>
      </c>
      <c r="C4" s="13">
        <v>1800593.6399999994</v>
      </c>
    </row>
    <row r="5" spans="1:3" x14ac:dyDescent="0.35">
      <c r="A5" t="s">
        <v>9</v>
      </c>
      <c r="B5" s="13">
        <v>-614545.625</v>
      </c>
      <c r="C5" s="13">
        <v>19611694.375</v>
      </c>
    </row>
    <row r="6" spans="1:3" x14ac:dyDescent="0.35">
      <c r="A6" t="s">
        <v>10</v>
      </c>
      <c r="B6" s="13">
        <v>11388173.169999985</v>
      </c>
      <c r="C6" s="13">
        <v>52504260.670000039</v>
      </c>
    </row>
    <row r="7" spans="1:3" x14ac:dyDescent="0.35">
      <c r="A7" t="s">
        <v>8</v>
      </c>
      <c r="B7" s="13">
        <v>660103.07499999984</v>
      </c>
      <c r="C7" s="13">
        <v>2381883.0750000002</v>
      </c>
    </row>
    <row r="8" spans="1:3" x14ac:dyDescent="0.35">
      <c r="A8" t="s">
        <v>7</v>
      </c>
      <c r="B8" s="13">
        <v>4143168.5</v>
      </c>
      <c r="C8" s="13">
        <v>42427918.5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9"/>
  <sheetViews>
    <sheetView workbookViewId="0">
      <selection activeCell="C14" sqref="C14"/>
    </sheetView>
  </sheetViews>
  <sheetFormatPr defaultRowHeight="14.5" x14ac:dyDescent="0.35"/>
  <cols>
    <col min="1" max="1" width="10.1796875" customWidth="1"/>
    <col min="2" max="2" width="12.54296875" customWidth="1"/>
    <col min="3" max="3" width="12.54296875" bestFit="1" customWidth="1"/>
  </cols>
  <sheetData>
    <row r="3" spans="1:3" x14ac:dyDescent="0.35">
      <c r="A3" s="11" t="s">
        <v>37</v>
      </c>
      <c r="B3" t="s">
        <v>57</v>
      </c>
      <c r="C3" t="s">
        <v>51</v>
      </c>
    </row>
    <row r="4" spans="1:3" x14ac:dyDescent="0.35">
      <c r="A4" t="s">
        <v>43</v>
      </c>
      <c r="B4" s="13">
        <v>14933012</v>
      </c>
      <c r="C4" s="13">
        <v>2814104.06</v>
      </c>
    </row>
    <row r="5" spans="1:3" x14ac:dyDescent="0.35">
      <c r="A5" t="s">
        <v>38</v>
      </c>
      <c r="B5" s="13">
        <v>11988503</v>
      </c>
      <c r="C5" s="13">
        <v>1826804.8849999998</v>
      </c>
    </row>
    <row r="6" spans="1:3" x14ac:dyDescent="0.35">
      <c r="A6" t="s">
        <v>39</v>
      </c>
      <c r="B6" s="13">
        <v>13276047</v>
      </c>
      <c r="C6" s="13">
        <v>2114754.8800000004</v>
      </c>
    </row>
    <row r="7" spans="1:3" x14ac:dyDescent="0.35">
      <c r="A7" t="s">
        <v>40</v>
      </c>
      <c r="B7" s="13">
        <v>28213706</v>
      </c>
      <c r="C7" s="13">
        <v>4797437.9499999993</v>
      </c>
    </row>
    <row r="8" spans="1:3" x14ac:dyDescent="0.35">
      <c r="A8" t="s">
        <v>41</v>
      </c>
      <c r="B8" s="13">
        <v>15944067</v>
      </c>
      <c r="C8" s="13">
        <v>2305992.4649999999</v>
      </c>
    </row>
    <row r="9" spans="1:3" x14ac:dyDescent="0.35">
      <c r="A9" t="s">
        <v>42</v>
      </c>
      <c r="B9" s="13">
        <v>17477313</v>
      </c>
      <c r="C9" s="13">
        <v>3034608.0200000005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9"/>
  <sheetViews>
    <sheetView workbookViewId="0">
      <selection activeCell="O22" sqref="O22"/>
    </sheetView>
  </sheetViews>
  <sheetFormatPr defaultRowHeight="14.5" x14ac:dyDescent="0.35"/>
  <cols>
    <col min="1" max="1" width="10.1796875" customWidth="1"/>
    <col min="2" max="2" width="12.54296875" customWidth="1"/>
    <col min="3" max="3" width="16.26953125" customWidth="1"/>
  </cols>
  <sheetData>
    <row r="3" spans="1:3" x14ac:dyDescent="0.35">
      <c r="A3" s="11" t="s">
        <v>37</v>
      </c>
      <c r="B3" t="s">
        <v>51</v>
      </c>
      <c r="C3" t="s">
        <v>58</v>
      </c>
    </row>
    <row r="4" spans="1:3" x14ac:dyDescent="0.35">
      <c r="A4" t="s">
        <v>43</v>
      </c>
      <c r="B4" s="13">
        <v>2814104.06</v>
      </c>
      <c r="C4" s="13">
        <v>1290163.4400000002</v>
      </c>
    </row>
    <row r="5" spans="1:3" x14ac:dyDescent="0.35">
      <c r="A5" t="s">
        <v>38</v>
      </c>
      <c r="B5" s="13">
        <v>1826804.8849999998</v>
      </c>
      <c r="C5" s="13">
        <v>1122212.615</v>
      </c>
    </row>
    <row r="6" spans="1:3" x14ac:dyDescent="0.35">
      <c r="A6" t="s">
        <v>39</v>
      </c>
      <c r="B6" s="13">
        <v>2114754.8800000004</v>
      </c>
      <c r="C6" s="13">
        <v>1159032.6200000001</v>
      </c>
    </row>
    <row r="7" spans="1:3" x14ac:dyDescent="0.35">
      <c r="A7" t="s">
        <v>40</v>
      </c>
      <c r="B7" s="13">
        <v>4797437.9499999993</v>
      </c>
      <c r="C7" s="13">
        <v>2600518.0500000003</v>
      </c>
    </row>
    <row r="8" spans="1:3" x14ac:dyDescent="0.35">
      <c r="A8" t="s">
        <v>41</v>
      </c>
      <c r="B8" s="13">
        <v>2305992.4649999999</v>
      </c>
      <c r="C8" s="13">
        <v>1576709.0350000004</v>
      </c>
    </row>
    <row r="9" spans="1:3" x14ac:dyDescent="0.35">
      <c r="A9" t="s">
        <v>42</v>
      </c>
      <c r="B9" s="13">
        <v>3034608.0200000005</v>
      </c>
      <c r="C9" s="13">
        <v>1456612.4799999995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Country wise sales &amp; profit</vt:lpstr>
      <vt:lpstr>Product wise sales &amp; profit</vt:lpstr>
      <vt:lpstr>product wise unit sold</vt:lpstr>
      <vt:lpstr>Sales in each month</vt:lpstr>
      <vt:lpstr>Quarterly sales and profit</vt:lpstr>
      <vt:lpstr>Product sold quarterly</vt:lpstr>
      <vt:lpstr>Segment wise sales &amp;profit</vt:lpstr>
      <vt:lpstr>COGS- Profit realation</vt:lpstr>
      <vt:lpstr>Profit discount realation</vt:lpstr>
      <vt:lpstr>Financials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VYSHNAV KUMAR P</cp:lastModifiedBy>
  <dcterms:created xsi:type="dcterms:W3CDTF">2014-01-28T02:45:41Z</dcterms:created>
  <dcterms:modified xsi:type="dcterms:W3CDTF">2022-06-07T04:43:09Z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