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48" i="1" l="1"/>
  <c r="H48" i="1"/>
  <c r="M48" i="1"/>
  <c r="C49" i="1"/>
  <c r="H49" i="1"/>
  <c r="M49" i="1"/>
  <c r="C50" i="1"/>
  <c r="H50" i="1"/>
  <c r="M50" i="1"/>
  <c r="C51" i="1"/>
  <c r="H51" i="1"/>
  <c r="M51" i="1"/>
  <c r="C52" i="1"/>
  <c r="H52" i="1"/>
  <c r="M52" i="1"/>
  <c r="C53" i="1"/>
  <c r="H53" i="1"/>
  <c r="M53" i="1"/>
  <c r="C54" i="1"/>
  <c r="C55" i="1"/>
  <c r="C56" i="1"/>
  <c r="H54" i="1"/>
  <c r="M54" i="1"/>
  <c r="H55" i="1"/>
  <c r="M55" i="1"/>
  <c r="H56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L45" i="1"/>
  <c r="L58" i="1" s="1"/>
  <c r="N58" i="1" s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G45" i="1"/>
  <c r="G49" i="1" s="1"/>
  <c r="I49" i="1" s="1"/>
  <c r="B45" i="1"/>
  <c r="B48" i="1" s="1"/>
  <c r="D48" i="1" s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G35" i="1"/>
  <c r="C35" i="1"/>
  <c r="F35" i="1"/>
  <c r="B35" i="1"/>
  <c r="G32" i="1"/>
  <c r="G31" i="1"/>
  <c r="C32" i="1"/>
  <c r="C31" i="1"/>
  <c r="H17" i="1"/>
  <c r="G17" i="1"/>
  <c r="H16" i="1"/>
  <c r="G16" i="1"/>
  <c r="D17" i="1"/>
  <c r="C17" i="1"/>
  <c r="D16" i="1"/>
  <c r="C16" i="1"/>
  <c r="L52" i="1" s="1"/>
  <c r="N52" i="1" s="1"/>
  <c r="G72" i="1" l="1"/>
  <c r="I72" i="1" s="1"/>
  <c r="G64" i="1"/>
  <c r="I64" i="1" s="1"/>
  <c r="G60" i="1"/>
  <c r="I60" i="1" s="1"/>
  <c r="L72" i="1"/>
  <c r="N72" i="1" s="1"/>
  <c r="L64" i="1"/>
  <c r="N64" i="1" s="1"/>
  <c r="L60" i="1"/>
  <c r="N60" i="1" s="1"/>
  <c r="L56" i="1"/>
  <c r="N56" i="1" s="1"/>
  <c r="G53" i="1"/>
  <c r="I53" i="1" s="1"/>
  <c r="L51" i="1"/>
  <c r="N51" i="1" s="1"/>
  <c r="L50" i="1"/>
  <c r="N50" i="1" s="1"/>
  <c r="B66" i="1"/>
  <c r="D66" i="1" s="1"/>
  <c r="G71" i="1"/>
  <c r="I71" i="1" s="1"/>
  <c r="G63" i="1"/>
  <c r="I63" i="1" s="1"/>
  <c r="L67" i="1"/>
  <c r="N67" i="1" s="1"/>
  <c r="L59" i="1"/>
  <c r="N59" i="1" s="1"/>
  <c r="B56" i="1"/>
  <c r="D56" i="1" s="1"/>
  <c r="B51" i="1"/>
  <c r="D51" i="1" s="1"/>
  <c r="B49" i="1"/>
  <c r="D49" i="1" s="1"/>
  <c r="B58" i="1"/>
  <c r="D58" i="1" s="1"/>
  <c r="G73" i="1"/>
  <c r="I73" i="1" s="1"/>
  <c r="G69" i="1"/>
  <c r="I69" i="1" s="1"/>
  <c r="G65" i="1"/>
  <c r="I65" i="1" s="1"/>
  <c r="G61" i="1"/>
  <c r="I61" i="1" s="1"/>
  <c r="G57" i="1"/>
  <c r="I57" i="1" s="1"/>
  <c r="L73" i="1"/>
  <c r="N73" i="1" s="1"/>
  <c r="L69" i="1"/>
  <c r="N69" i="1" s="1"/>
  <c r="L65" i="1"/>
  <c r="N65" i="1" s="1"/>
  <c r="L61" i="1"/>
  <c r="N61" i="1" s="1"/>
  <c r="L57" i="1"/>
  <c r="N57" i="1" s="1"/>
  <c r="B54" i="1"/>
  <c r="D54" i="1" s="1"/>
  <c r="G52" i="1"/>
  <c r="I52" i="1" s="1"/>
  <c r="G51" i="1"/>
  <c r="I51" i="1" s="1"/>
  <c r="L49" i="1"/>
  <c r="N49" i="1" s="1"/>
  <c r="G48" i="1"/>
  <c r="I48" i="1" s="1"/>
  <c r="B70" i="1"/>
  <c r="D70" i="1" s="1"/>
  <c r="G68" i="1"/>
  <c r="I68" i="1" s="1"/>
  <c r="L68" i="1"/>
  <c r="N68" i="1" s="1"/>
  <c r="L55" i="1"/>
  <c r="N55" i="1" s="1"/>
  <c r="L54" i="1"/>
  <c r="N54" i="1" s="1"/>
  <c r="B55" i="1"/>
  <c r="D55" i="1" s="1"/>
  <c r="L48" i="1"/>
  <c r="N48" i="1" s="1"/>
  <c r="G67" i="1"/>
  <c r="I67" i="1" s="1"/>
  <c r="G59" i="1"/>
  <c r="I59" i="1" s="1"/>
  <c r="L71" i="1"/>
  <c r="N71" i="1" s="1"/>
  <c r="L63" i="1"/>
  <c r="N63" i="1" s="1"/>
  <c r="L53" i="1"/>
  <c r="N53" i="1" s="1"/>
  <c r="B50" i="1"/>
  <c r="D50" i="1" s="1"/>
  <c r="B62" i="1"/>
  <c r="D62" i="1" s="1"/>
  <c r="G70" i="1"/>
  <c r="I70" i="1" s="1"/>
  <c r="G66" i="1"/>
  <c r="I66" i="1" s="1"/>
  <c r="G62" i="1"/>
  <c r="I62" i="1" s="1"/>
  <c r="G58" i="1"/>
  <c r="I58" i="1" s="1"/>
  <c r="L70" i="1"/>
  <c r="N70" i="1" s="1"/>
  <c r="L66" i="1"/>
  <c r="N66" i="1" s="1"/>
  <c r="L62" i="1"/>
  <c r="N62" i="1" s="1"/>
  <c r="G56" i="1"/>
  <c r="I56" i="1" s="1"/>
  <c r="G55" i="1"/>
  <c r="I55" i="1" s="1"/>
  <c r="G54" i="1"/>
  <c r="I54" i="1" s="1"/>
  <c r="B53" i="1"/>
  <c r="D53" i="1" s="1"/>
  <c r="B52" i="1"/>
  <c r="D52" i="1" s="1"/>
  <c r="G50" i="1"/>
  <c r="I50" i="1" s="1"/>
  <c r="B72" i="1"/>
  <c r="D72" i="1" s="1"/>
  <c r="B68" i="1"/>
  <c r="D68" i="1" s="1"/>
  <c r="B64" i="1"/>
  <c r="D64" i="1" s="1"/>
  <c r="B60" i="1"/>
  <c r="D60" i="1" s="1"/>
  <c r="B73" i="1"/>
  <c r="D73" i="1" s="1"/>
  <c r="B71" i="1"/>
  <c r="D71" i="1" s="1"/>
  <c r="B69" i="1"/>
  <c r="D69" i="1" s="1"/>
  <c r="B67" i="1"/>
  <c r="D67" i="1" s="1"/>
  <c r="B65" i="1"/>
  <c r="D65" i="1" s="1"/>
  <c r="B63" i="1"/>
  <c r="D63" i="1" s="1"/>
  <c r="B61" i="1"/>
  <c r="D61" i="1" s="1"/>
  <c r="B59" i="1"/>
  <c r="D59" i="1" s="1"/>
  <c r="B57" i="1"/>
  <c r="D57" i="1" s="1"/>
</calcChain>
</file>

<file path=xl/sharedStrings.xml><?xml version="1.0" encoding="utf-8"?>
<sst xmlns="http://schemas.openxmlformats.org/spreadsheetml/2006/main" count="81" uniqueCount="44">
  <si>
    <t xml:space="preserve">where </t>
  </si>
  <si>
    <t>P=</t>
  </si>
  <si>
    <t>T=</t>
  </si>
  <si>
    <t>v=</t>
  </si>
  <si>
    <t>Pressure</t>
  </si>
  <si>
    <t>Temperature</t>
  </si>
  <si>
    <t>Volume</t>
  </si>
  <si>
    <t>w=</t>
  </si>
  <si>
    <t>Accentric factor</t>
  </si>
  <si>
    <t>Tc=</t>
  </si>
  <si>
    <t>Critical Temperature</t>
  </si>
  <si>
    <t>Pc=</t>
  </si>
  <si>
    <t>Critical pressure</t>
  </si>
  <si>
    <t>a(T)=</t>
  </si>
  <si>
    <t>function of temperature</t>
  </si>
  <si>
    <t>Data</t>
  </si>
  <si>
    <t>w</t>
  </si>
  <si>
    <t>Tc(K)</t>
  </si>
  <si>
    <t>Pc(bar)</t>
  </si>
  <si>
    <t>Vc (cm3/mol)</t>
  </si>
  <si>
    <t>Benzene</t>
  </si>
  <si>
    <t>Methane</t>
  </si>
  <si>
    <t>Ωa</t>
  </si>
  <si>
    <t>Ωb</t>
  </si>
  <si>
    <t>SRK</t>
  </si>
  <si>
    <t>PR</t>
  </si>
  <si>
    <t>b=</t>
  </si>
  <si>
    <t>a=</t>
  </si>
  <si>
    <t>Ωb=</t>
  </si>
  <si>
    <t>Ωa=</t>
  </si>
  <si>
    <t>R=</t>
  </si>
  <si>
    <t>J/mol/K</t>
  </si>
  <si>
    <t>ε</t>
  </si>
  <si>
    <t>σ</t>
  </si>
  <si>
    <t>k</t>
  </si>
  <si>
    <t>For SRK</t>
  </si>
  <si>
    <t>For PR</t>
  </si>
  <si>
    <t>Tr=</t>
  </si>
  <si>
    <t>therefore</t>
  </si>
  <si>
    <t>K</t>
  </si>
  <si>
    <t>V(m3/mol)</t>
  </si>
  <si>
    <t>P (pa)</t>
  </si>
  <si>
    <t>Pr</t>
  </si>
  <si>
    <t>Vr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</si>
</sst>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2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Tr=0.85</c:v>
          </c:tx>
          <c:marker>
            <c:symbol val="none"/>
          </c:marker>
          <c:xVal>
            <c:numRef>
              <c:f>Sheet1!$C$48:$C$73</c:f>
              <c:numCache>
                <c:formatCode>General</c:formatCode>
                <c:ptCount val="26"/>
                <c:pt idx="0">
                  <c:v>1.0463699372653076E-3</c:v>
                </c:pt>
                <c:pt idx="1">
                  <c:v>1.0463699372653078E-2</c:v>
                </c:pt>
                <c:pt idx="2">
                  <c:v>2.0927398745306157E-2</c:v>
                </c:pt>
                <c:pt idx="3">
                  <c:v>3.1391098117959232E-2</c:v>
                </c:pt>
                <c:pt idx="4">
                  <c:v>4.1854797490612314E-2</c:v>
                </c:pt>
                <c:pt idx="5">
                  <c:v>5.2318496863265382E-2</c:v>
                </c:pt>
                <c:pt idx="6">
                  <c:v>6.2782196235918464E-2</c:v>
                </c:pt>
                <c:pt idx="7">
                  <c:v>7.3245895608571532E-2</c:v>
                </c:pt>
                <c:pt idx="8">
                  <c:v>8.3709594981224628E-2</c:v>
                </c:pt>
                <c:pt idx="9">
                  <c:v>9.4173294353877696E-2</c:v>
                </c:pt>
                <c:pt idx="10">
                  <c:v>0.10463699372653076</c:v>
                </c:pt>
                <c:pt idx="11">
                  <c:v>0.11510069309918385</c:v>
                </c:pt>
                <c:pt idx="12">
                  <c:v>0.12556439247183693</c:v>
                </c:pt>
                <c:pt idx="13">
                  <c:v>0.13602809184449</c:v>
                </c:pt>
                <c:pt idx="14">
                  <c:v>0.14649179121714306</c:v>
                </c:pt>
                <c:pt idx="15">
                  <c:v>0.15695549058979613</c:v>
                </c:pt>
                <c:pt idx="16">
                  <c:v>0.16741918996244926</c:v>
                </c:pt>
                <c:pt idx="17">
                  <c:v>0.17788288933510232</c:v>
                </c:pt>
                <c:pt idx="18">
                  <c:v>0.18834658870775539</c:v>
                </c:pt>
                <c:pt idx="19">
                  <c:v>0.19881028808040846</c:v>
                </c:pt>
                <c:pt idx="20">
                  <c:v>0.20927398745306153</c:v>
                </c:pt>
                <c:pt idx="21">
                  <c:v>0.21973768682571462</c:v>
                </c:pt>
                <c:pt idx="22">
                  <c:v>0.23020138619836769</c:v>
                </c:pt>
                <c:pt idx="23">
                  <c:v>0.24066508557102079</c:v>
                </c:pt>
                <c:pt idx="24">
                  <c:v>0.25112878494367386</c:v>
                </c:pt>
                <c:pt idx="25">
                  <c:v>0.26159248431632692</c:v>
                </c:pt>
              </c:numCache>
            </c:numRef>
          </c:xVal>
          <c:yVal>
            <c:numRef>
              <c:f>Sheet1!$D$48:$D$73</c:f>
              <c:numCache>
                <c:formatCode>General</c:formatCode>
                <c:ptCount val="26"/>
                <c:pt idx="0">
                  <c:v>-9.9308580618652051</c:v>
                </c:pt>
                <c:pt idx="1">
                  <c:v>-11.158349589612133</c:v>
                </c:pt>
                <c:pt idx="2">
                  <c:v>-12.935127211311785</c:v>
                </c:pt>
                <c:pt idx="3">
                  <c:v>-15.384930702569051</c:v>
                </c:pt>
                <c:pt idx="4">
                  <c:v>-18.979491016428426</c:v>
                </c:pt>
                <c:pt idx="5">
                  <c:v>-24.765821817393764</c:v>
                </c:pt>
                <c:pt idx="6">
                  <c:v>-35.627761566462162</c:v>
                </c:pt>
                <c:pt idx="7">
                  <c:v>-63.460762236120914</c:v>
                </c:pt>
                <c:pt idx="8">
                  <c:v>-290.06229844609311</c:v>
                </c:pt>
                <c:pt idx="9">
                  <c:v>112.8324373625366</c:v>
                </c:pt>
                <c:pt idx="10">
                  <c:v>47.230105732144303</c:v>
                </c:pt>
                <c:pt idx="11">
                  <c:v>29.865747489895412</c:v>
                </c:pt>
                <c:pt idx="12">
                  <c:v>21.837202309120727</c:v>
                </c:pt>
                <c:pt idx="13">
                  <c:v>17.210622302305548</c:v>
                </c:pt>
                <c:pt idx="14">
                  <c:v>14.201743024688419</c:v>
                </c:pt>
                <c:pt idx="15">
                  <c:v>12.088370799982323</c:v>
                </c:pt>
                <c:pt idx="16">
                  <c:v>10.522508204268586</c:v>
                </c:pt>
                <c:pt idx="17">
                  <c:v>9.3157906559279642</c:v>
                </c:pt>
                <c:pt idx="18">
                  <c:v>8.3573702963059286</c:v>
                </c:pt>
                <c:pt idx="19">
                  <c:v>7.5777606181980035</c:v>
                </c:pt>
                <c:pt idx="20">
                  <c:v>6.9311907561336676</c:v>
                </c:pt>
                <c:pt idx="21">
                  <c:v>6.3862832602517088</c:v>
                </c:pt>
                <c:pt idx="22">
                  <c:v>5.9208086616230302</c:v>
                </c:pt>
                <c:pt idx="23">
                  <c:v>5.5185781302684527</c:v>
                </c:pt>
                <c:pt idx="24">
                  <c:v>5.1675221456752904</c:v>
                </c:pt>
                <c:pt idx="25">
                  <c:v>4.8584586418628071</c:v>
                </c:pt>
              </c:numCache>
            </c:numRef>
          </c:yVal>
          <c:smooth val="1"/>
        </c:ser>
        <c:ser>
          <c:idx val="1"/>
          <c:order val="1"/>
          <c:tx>
            <c:v>Tr=1</c:v>
          </c:tx>
          <c:marker>
            <c:symbol val="none"/>
          </c:marker>
          <c:xVal>
            <c:numRef>
              <c:f>Sheet1!$H$48:$H$73</c:f>
              <c:numCache>
                <c:formatCode>General</c:formatCode>
                <c:ptCount val="26"/>
                <c:pt idx="0">
                  <c:v>1.0463699372653076E-3</c:v>
                </c:pt>
                <c:pt idx="1">
                  <c:v>1.0463699372653078E-2</c:v>
                </c:pt>
                <c:pt idx="2">
                  <c:v>2.0927398745306157E-2</c:v>
                </c:pt>
                <c:pt idx="3">
                  <c:v>3.1391098117959232E-2</c:v>
                </c:pt>
                <c:pt idx="4">
                  <c:v>4.1854797490612314E-2</c:v>
                </c:pt>
                <c:pt idx="5">
                  <c:v>5.2318496863265382E-2</c:v>
                </c:pt>
                <c:pt idx="6">
                  <c:v>6.2782196235918464E-2</c:v>
                </c:pt>
                <c:pt idx="7">
                  <c:v>7.3245895608571532E-2</c:v>
                </c:pt>
                <c:pt idx="8">
                  <c:v>8.3709594981224628E-2</c:v>
                </c:pt>
                <c:pt idx="9">
                  <c:v>9.4173294353877696E-2</c:v>
                </c:pt>
                <c:pt idx="10">
                  <c:v>0.10463699372653076</c:v>
                </c:pt>
                <c:pt idx="11">
                  <c:v>0.11510069309918385</c:v>
                </c:pt>
                <c:pt idx="12">
                  <c:v>0.12556439247183693</c:v>
                </c:pt>
                <c:pt idx="13">
                  <c:v>0.13602809184449</c:v>
                </c:pt>
                <c:pt idx="14">
                  <c:v>0.14649179121714306</c:v>
                </c:pt>
                <c:pt idx="15">
                  <c:v>0.15695549058979613</c:v>
                </c:pt>
                <c:pt idx="16">
                  <c:v>0.16741918996244926</c:v>
                </c:pt>
                <c:pt idx="17">
                  <c:v>0.17788288933510232</c:v>
                </c:pt>
                <c:pt idx="18">
                  <c:v>0.18834658870775539</c:v>
                </c:pt>
                <c:pt idx="19">
                  <c:v>0.19881028808040846</c:v>
                </c:pt>
                <c:pt idx="20">
                  <c:v>0.20927398745306153</c:v>
                </c:pt>
                <c:pt idx="21">
                  <c:v>0.21973768682571462</c:v>
                </c:pt>
                <c:pt idx="22">
                  <c:v>0.23020138619836769</c:v>
                </c:pt>
                <c:pt idx="23">
                  <c:v>0.24066508557102079</c:v>
                </c:pt>
                <c:pt idx="24">
                  <c:v>0.25112878494367386</c:v>
                </c:pt>
                <c:pt idx="25">
                  <c:v>0.26159248431632692</c:v>
                </c:pt>
              </c:numCache>
            </c:numRef>
          </c:xVal>
          <c:yVal>
            <c:numRef>
              <c:f>Sheet1!$I$48:$I$73</c:f>
              <c:numCache>
                <c:formatCode>General</c:formatCode>
                <c:ptCount val="26"/>
                <c:pt idx="0">
                  <c:v>-11.683335538103067</c:v>
                </c:pt>
                <c:pt idx="1">
                  <c:v>-13.127467127896642</c:v>
                </c:pt>
                <c:pt idx="2">
                  <c:v>-15.217795069999347</c:v>
                </c:pt>
                <c:pt idx="3">
                  <c:v>-18.099917267199128</c:v>
                </c:pt>
                <c:pt idx="4">
                  <c:v>-22.328811975482243</c:v>
                </c:pt>
                <c:pt idx="5">
                  <c:v>-29.136260109451772</c:v>
                </c:pt>
                <c:pt idx="6">
                  <c:v>-41.915012843970487</c:v>
                </c:pt>
                <c:pt idx="7">
                  <c:v>-74.659719577411451</c:v>
                </c:pt>
                <c:pt idx="8">
                  <c:v>-341.24976222481939</c:v>
                </c:pt>
                <c:pt idx="9">
                  <c:v>132.74404457196425</c:v>
                </c:pt>
                <c:pt idx="10">
                  <c:v>55.564830859631201</c:v>
                </c:pt>
                <c:pt idx="11">
                  <c:v>35.136174079892662</c:v>
                </c:pt>
                <c:pt idx="12">
                  <c:v>25.690826788266694</c:v>
                </c:pt>
                <c:pt idx="13">
                  <c:v>20.247791469101212</c:v>
                </c:pt>
                <c:pt idx="14">
                  <c:v>16.707933480836875</c:v>
                </c:pt>
                <c:pt idx="15">
                  <c:v>14.221613203825921</c:v>
                </c:pt>
                <c:pt idx="16">
                  <c:v>12.37942190368145</c:v>
                </c:pt>
                <c:pt idx="17">
                  <c:v>10.95975418998411</c:v>
                </c:pt>
                <c:pt idx="18">
                  <c:v>9.8322008170409436</c:v>
                </c:pt>
                <c:pt idx="19">
                  <c:v>8.9150129526753243</c:v>
                </c:pt>
                <c:pt idx="20">
                  <c:v>8.1543425197260291</c:v>
                </c:pt>
                <c:pt idx="21">
                  <c:v>7.5132748711865389</c:v>
                </c:pt>
                <c:pt idx="22">
                  <c:v>6.9656576905788867</c:v>
                </c:pt>
                <c:pt idx="23">
                  <c:v>6.4924452954996221</c:v>
                </c:pt>
                <c:pt idx="24">
                  <c:v>6.0794382499889643</c:v>
                </c:pt>
                <c:pt idx="25">
                  <c:v>5.7158341234288352</c:v>
                </c:pt>
              </c:numCache>
            </c:numRef>
          </c:yVal>
          <c:smooth val="1"/>
        </c:ser>
        <c:ser>
          <c:idx val="2"/>
          <c:order val="2"/>
          <c:tx>
            <c:v>Tr=1.2</c:v>
          </c:tx>
          <c:marker>
            <c:symbol val="none"/>
          </c:marker>
          <c:xVal>
            <c:numRef>
              <c:f>Sheet1!$M$48:$M$73</c:f>
              <c:numCache>
                <c:formatCode>General</c:formatCode>
                <c:ptCount val="26"/>
                <c:pt idx="0">
                  <c:v>1.0463699372653076E-3</c:v>
                </c:pt>
                <c:pt idx="1">
                  <c:v>1.0463699372653078E-2</c:v>
                </c:pt>
                <c:pt idx="2">
                  <c:v>2.0927398745306157E-2</c:v>
                </c:pt>
                <c:pt idx="3">
                  <c:v>3.1391098117959232E-2</c:v>
                </c:pt>
                <c:pt idx="4">
                  <c:v>4.1854797490612314E-2</c:v>
                </c:pt>
                <c:pt idx="5">
                  <c:v>5.2318496863265382E-2</c:v>
                </c:pt>
                <c:pt idx="6">
                  <c:v>6.2782196235918464E-2</c:v>
                </c:pt>
                <c:pt idx="7">
                  <c:v>7.3245895608571532E-2</c:v>
                </c:pt>
                <c:pt idx="8">
                  <c:v>8.3709594981224628E-2</c:v>
                </c:pt>
                <c:pt idx="9">
                  <c:v>9.4173294353877696E-2</c:v>
                </c:pt>
                <c:pt idx="10">
                  <c:v>0.10463699372653076</c:v>
                </c:pt>
                <c:pt idx="11">
                  <c:v>0.11510069309918385</c:v>
                </c:pt>
                <c:pt idx="12">
                  <c:v>0.12556439247183693</c:v>
                </c:pt>
                <c:pt idx="13">
                  <c:v>0.13602809184449</c:v>
                </c:pt>
                <c:pt idx="14">
                  <c:v>0.14649179121714306</c:v>
                </c:pt>
                <c:pt idx="15">
                  <c:v>0.15695549058979613</c:v>
                </c:pt>
                <c:pt idx="16">
                  <c:v>0.16741918996244926</c:v>
                </c:pt>
                <c:pt idx="17">
                  <c:v>0.17788288933510232</c:v>
                </c:pt>
                <c:pt idx="18">
                  <c:v>0.18834658870775539</c:v>
                </c:pt>
                <c:pt idx="19">
                  <c:v>0.19881028808040846</c:v>
                </c:pt>
                <c:pt idx="20">
                  <c:v>0.20927398745306153</c:v>
                </c:pt>
                <c:pt idx="21">
                  <c:v>0.21973768682571462</c:v>
                </c:pt>
                <c:pt idx="22">
                  <c:v>0.23020138619836769</c:v>
                </c:pt>
                <c:pt idx="23">
                  <c:v>0.24066508557102079</c:v>
                </c:pt>
                <c:pt idx="24">
                  <c:v>0.25112878494367386</c:v>
                </c:pt>
                <c:pt idx="25">
                  <c:v>0.26159248431632692</c:v>
                </c:pt>
              </c:numCache>
            </c:numRef>
          </c:xVal>
          <c:yVal>
            <c:numRef>
              <c:f>Sheet1!$N$48:$N$73</c:f>
              <c:numCache>
                <c:formatCode>General</c:formatCode>
                <c:ptCount val="26"/>
                <c:pt idx="0">
                  <c:v>-14.019971352757032</c:v>
                </c:pt>
                <c:pt idx="1">
                  <c:v>-15.752957088099508</c:v>
                </c:pt>
                <c:pt idx="2">
                  <c:v>-18.261352164599984</c:v>
                </c:pt>
                <c:pt idx="3">
                  <c:v>-21.719899316565467</c:v>
                </c:pt>
                <c:pt idx="4">
                  <c:v>-26.794573224168076</c:v>
                </c:pt>
                <c:pt idx="5">
                  <c:v>-34.963511139529245</c:v>
                </c:pt>
                <c:pt idx="6">
                  <c:v>-50.298014524016843</c:v>
                </c:pt>
                <c:pt idx="7">
                  <c:v>-89.591662677763964</c:v>
                </c:pt>
                <c:pt idx="8">
                  <c:v>-409.49971390986701</c:v>
                </c:pt>
                <c:pt idx="9">
                  <c:v>159.29285420332965</c:v>
                </c:pt>
                <c:pt idx="10">
                  <c:v>66.677797714174886</c:v>
                </c:pt>
                <c:pt idx="11">
                  <c:v>42.16340955037996</c:v>
                </c:pt>
                <c:pt idx="12">
                  <c:v>30.828992777004906</c:v>
                </c:pt>
                <c:pt idx="13">
                  <c:v>24.297350374186102</c:v>
                </c:pt>
                <c:pt idx="14">
                  <c:v>20.049520771280143</c:v>
                </c:pt>
                <c:pt idx="15">
                  <c:v>17.065936424143406</c:v>
                </c:pt>
                <c:pt idx="16">
                  <c:v>14.855306851086896</c:v>
                </c:pt>
                <c:pt idx="17">
                  <c:v>13.151705583282608</c:v>
                </c:pt>
                <c:pt idx="18">
                  <c:v>11.79864152564638</c:v>
                </c:pt>
                <c:pt idx="19">
                  <c:v>10.698016079366836</c:v>
                </c:pt>
                <c:pt idx="20">
                  <c:v>9.7852115516909581</c:v>
                </c:pt>
                <c:pt idx="21">
                  <c:v>9.015930366081772</c:v>
                </c:pt>
                <c:pt idx="22">
                  <c:v>8.358789742660047</c:v>
                </c:pt>
                <c:pt idx="23">
                  <c:v>7.7909348624543497</c:v>
                </c:pt>
                <c:pt idx="24">
                  <c:v>7.2953264022401916</c:v>
                </c:pt>
                <c:pt idx="25">
                  <c:v>6.8590014452147798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0260976"/>
        <c:axId val="270262152"/>
      </c:scatterChart>
      <c:valAx>
        <c:axId val="27026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70262152"/>
        <c:crosses val="autoZero"/>
        <c:crossBetween val="midCat"/>
      </c:valAx>
      <c:valAx>
        <c:axId val="270262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0260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238125</xdr:colOff>
      <xdr:row>77</xdr:row>
      <xdr:rowOff>161925</xdr:rowOff>
    </xdr:from>
    <xdr:to>
      <xdr:col>8</xdr:col>
      <xdr:colOff>390525</xdr:colOff>
      <xdr:row>92</xdr:row>
      <xdr:rowOff>47625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742950</xdr:colOff>
          <xdr:row>2</xdr:row>
          <xdr:rowOff>28575</xdr:rowOff>
        </xdr:from>
        <xdr:to>
          <xdr:col>6</xdr:col>
          <xdr:colOff>733425</xdr:colOff>
          <xdr:row>10</xdr:row>
          <xdr:rowOff>66675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23</xdr:row>
          <xdr:rowOff>76200</xdr:rowOff>
        </xdr:from>
        <xdr:to>
          <xdr:col>13</xdr:col>
          <xdr:colOff>38100</xdr:colOff>
          <xdr:row>27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34</xdr:row>
          <xdr:rowOff>38100</xdr:rowOff>
        </xdr:from>
        <xdr:to>
          <xdr:col>13</xdr:col>
          <xdr:colOff>495300</xdr:colOff>
          <xdr:row>38</xdr:row>
          <xdr:rowOff>142875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23</xdr:row>
          <xdr:rowOff>180975</xdr:rowOff>
        </xdr:from>
        <xdr:to>
          <xdr:col>4</xdr:col>
          <xdr:colOff>190500</xdr:colOff>
          <xdr:row>25</xdr:row>
          <xdr:rowOff>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25</xdr:row>
          <xdr:rowOff>180975</xdr:rowOff>
        </xdr:from>
        <xdr:to>
          <xdr:col>5</xdr:col>
          <xdr:colOff>123825</xdr:colOff>
          <xdr:row>27</xdr:row>
          <xdr:rowOff>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73"/>
  <sheetViews>
    <sheetView tabSelected="1" workbookViewId="0">
      <selection activeCell="E10" sqref="E10"/>
    </sheetView>
  </sheetViews>
  <sheetFormatPr defaultRowHeight="15" x14ac:dyDescent="0.25"/>
  <cols>
    <col min="1" max="1" width="12.42578125" customWidth="1"/>
    <col min="2" max="2" width="9.7109375" bestFit="1" customWidth="1"/>
    <col min="3" max="4" width="12" bestFit="1" customWidth="1"/>
    <col min="7" max="8" width="12" bestFit="1" customWidth="1"/>
    <col min="11" max="11" width="11.7109375" customWidth="1"/>
    <col min="12" max="12" width="9.7109375" bestFit="1" customWidth="1"/>
  </cols>
  <sheetData>
    <row r="2" spans="1:8" x14ac:dyDescent="0.25">
      <c r="A2" s="1" t="s">
        <v>15</v>
      </c>
      <c r="B2" s="1"/>
      <c r="C2" s="1"/>
    </row>
    <row r="3" spans="1:8" x14ac:dyDescent="0.25">
      <c r="A3" s="1"/>
      <c r="B3" s="1" t="s">
        <v>20</v>
      </c>
      <c r="C3" s="1" t="s">
        <v>21</v>
      </c>
    </row>
    <row r="4" spans="1:8" x14ac:dyDescent="0.25">
      <c r="A4" s="1" t="s">
        <v>17</v>
      </c>
      <c r="B4" s="1">
        <v>562.1</v>
      </c>
      <c r="C4" s="1">
        <v>190.4</v>
      </c>
    </row>
    <row r="5" spans="1:8" x14ac:dyDescent="0.25">
      <c r="A5" s="1" t="s">
        <v>18</v>
      </c>
      <c r="B5" s="1">
        <v>48.9</v>
      </c>
      <c r="C5" s="1">
        <v>46.4</v>
      </c>
    </row>
    <row r="6" spans="1:8" x14ac:dyDescent="0.25">
      <c r="A6" s="1" t="s">
        <v>19</v>
      </c>
      <c r="B6" s="1">
        <v>259</v>
      </c>
      <c r="C6" s="1">
        <v>99.2</v>
      </c>
    </row>
    <row r="7" spans="1:8" x14ac:dyDescent="0.25">
      <c r="A7" s="1" t="s">
        <v>16</v>
      </c>
      <c r="B7" s="1">
        <v>0.21199999999999999</v>
      </c>
      <c r="C7" s="1">
        <v>1.0999999999999999E-2</v>
      </c>
    </row>
    <row r="8" spans="1:8" x14ac:dyDescent="0.25">
      <c r="A8" s="1"/>
      <c r="B8" s="1"/>
      <c r="C8" s="1"/>
    </row>
    <row r="9" spans="1:8" x14ac:dyDescent="0.25">
      <c r="A9" s="1" t="s">
        <v>30</v>
      </c>
      <c r="B9" s="1">
        <v>8.3140000000000001</v>
      </c>
      <c r="C9" s="1" t="s">
        <v>31</v>
      </c>
    </row>
    <row r="12" spans="1:8" x14ac:dyDescent="0.25">
      <c r="B12" s="1" t="s">
        <v>20</v>
      </c>
      <c r="C12" s="1"/>
      <c r="D12" s="1"/>
      <c r="F12" s="1" t="s">
        <v>21</v>
      </c>
      <c r="G12" s="1"/>
      <c r="H12" s="1"/>
    </row>
    <row r="13" spans="1:8" x14ac:dyDescent="0.25">
      <c r="B13" s="1"/>
      <c r="C13" s="1" t="s">
        <v>24</v>
      </c>
      <c r="D13" s="1" t="s">
        <v>25</v>
      </c>
      <c r="F13" s="1"/>
      <c r="G13" s="1" t="s">
        <v>24</v>
      </c>
      <c r="H13" s="1" t="s">
        <v>25</v>
      </c>
    </row>
    <row r="14" spans="1:8" x14ac:dyDescent="0.25">
      <c r="B14" s="2" t="s">
        <v>29</v>
      </c>
      <c r="C14" s="1">
        <v>0.42748000000000003</v>
      </c>
      <c r="D14" s="1">
        <v>0.457235</v>
      </c>
      <c r="F14" s="2" t="s">
        <v>29</v>
      </c>
      <c r="G14" s="1">
        <v>0.42748000000000003</v>
      </c>
      <c r="H14" s="1">
        <v>0.457235</v>
      </c>
    </row>
    <row r="15" spans="1:8" x14ac:dyDescent="0.25">
      <c r="B15" s="1" t="s">
        <v>28</v>
      </c>
      <c r="C15" s="1">
        <v>8.6639999999999995E-2</v>
      </c>
      <c r="D15" s="1">
        <v>7.7796000000000004E-2</v>
      </c>
      <c r="F15" s="1" t="s">
        <v>28</v>
      </c>
      <c r="G15" s="1">
        <v>8.6639999999999995E-2</v>
      </c>
      <c r="H15" s="1">
        <v>7.7796000000000004E-2</v>
      </c>
    </row>
    <row r="16" spans="1:8" x14ac:dyDescent="0.25">
      <c r="B16" s="1" t="s">
        <v>27</v>
      </c>
      <c r="C16" s="1">
        <f>(C14*B9*B9*B4*B4)/(B5*100000)</f>
        <v>1.9092119874287552</v>
      </c>
      <c r="D16" s="1">
        <f>(D14*B9*B9*B4*B4)/(B5*100000)</f>
        <v>2.0421038249087373</v>
      </c>
      <c r="F16" s="1" t="s">
        <v>27</v>
      </c>
      <c r="G16" s="1">
        <f>(G14*B9*B9*C4*C4)/(C5*100000)</f>
        <v>0.23086162517768324</v>
      </c>
      <c r="H16" s="1">
        <f>(H14*B9*B9*C4*C4)/(C5*100000)</f>
        <v>0.24693088609553199</v>
      </c>
    </row>
    <row r="17" spans="1:12" x14ac:dyDescent="0.25">
      <c r="B17" s="1" t="s">
        <v>26</v>
      </c>
      <c r="C17" s="1">
        <f>(C15*B9*B4)/(B5*100000)</f>
        <v>8.2800543970552163E-5</v>
      </c>
      <c r="D17" s="1">
        <f>(D15*B9*B4)/(B5*100000)</f>
        <v>7.4348466282699396E-5</v>
      </c>
      <c r="F17" s="1" t="s">
        <v>26</v>
      </c>
      <c r="G17" s="1">
        <f>(G15*B9*C4)/(C5*100000)</f>
        <v>2.9558162151724143E-5</v>
      </c>
      <c r="H17" s="1">
        <f>(H15*B9*C4)/(C5*100000)</f>
        <v>2.6540937012413796E-5</v>
      </c>
    </row>
    <row r="24" spans="1:12" x14ac:dyDescent="0.25">
      <c r="A24" t="s">
        <v>15</v>
      </c>
    </row>
    <row r="25" spans="1:12" x14ac:dyDescent="0.25">
      <c r="B25" t="s">
        <v>35</v>
      </c>
    </row>
    <row r="27" spans="1:12" x14ac:dyDescent="0.25">
      <c r="B27" t="s">
        <v>36</v>
      </c>
    </row>
    <row r="28" spans="1:12" x14ac:dyDescent="0.25">
      <c r="K28" t="s">
        <v>0</v>
      </c>
    </row>
    <row r="29" spans="1:12" x14ac:dyDescent="0.25">
      <c r="A29" s="1" t="s">
        <v>20</v>
      </c>
      <c r="B29" s="1"/>
      <c r="C29" s="1"/>
      <c r="E29" s="1" t="s">
        <v>21</v>
      </c>
      <c r="F29" s="1"/>
      <c r="G29" s="1"/>
      <c r="K29" t="s">
        <v>1</v>
      </c>
      <c r="L29" t="s">
        <v>4</v>
      </c>
    </row>
    <row r="30" spans="1:12" x14ac:dyDescent="0.25">
      <c r="A30" s="1"/>
      <c r="B30" s="1" t="s">
        <v>24</v>
      </c>
      <c r="C30" s="1" t="s">
        <v>25</v>
      </c>
      <c r="E30" s="1"/>
      <c r="F30" s="1" t="s">
        <v>24</v>
      </c>
      <c r="G30" s="1" t="s">
        <v>25</v>
      </c>
      <c r="K30" t="s">
        <v>2</v>
      </c>
      <c r="L30" t="s">
        <v>5</v>
      </c>
    </row>
    <row r="31" spans="1:12" x14ac:dyDescent="0.25">
      <c r="A31" s="2" t="s">
        <v>32</v>
      </c>
      <c r="B31" s="1">
        <v>0</v>
      </c>
      <c r="C31" s="1">
        <f>1-SQRT(2)</f>
        <v>-0.41421356237309515</v>
      </c>
      <c r="E31" s="2" t="s">
        <v>32</v>
      </c>
      <c r="F31" s="1">
        <v>0</v>
      </c>
      <c r="G31" s="1">
        <f>1-SQRT(2)</f>
        <v>-0.41421356237309515</v>
      </c>
      <c r="K31" t="s">
        <v>3</v>
      </c>
      <c r="L31" t="s">
        <v>6</v>
      </c>
    </row>
    <row r="32" spans="1:12" ht="15.75" x14ac:dyDescent="0.25">
      <c r="A32" s="3" t="s">
        <v>33</v>
      </c>
      <c r="B32" s="1">
        <v>1</v>
      </c>
      <c r="C32" s="1">
        <f>1+SQRT(2)</f>
        <v>2.4142135623730949</v>
      </c>
      <c r="E32" s="3" t="s">
        <v>33</v>
      </c>
      <c r="F32" s="1">
        <v>1</v>
      </c>
      <c r="G32" s="1">
        <f>1+SQRT(2)</f>
        <v>2.4142135623730949</v>
      </c>
      <c r="K32" t="s">
        <v>7</v>
      </c>
      <c r="L32" t="s">
        <v>8</v>
      </c>
    </row>
    <row r="33" spans="1:14" x14ac:dyDescent="0.25">
      <c r="A33" s="2" t="s">
        <v>22</v>
      </c>
      <c r="B33" s="1">
        <v>0.42748000000000003</v>
      </c>
      <c r="C33" s="1">
        <v>0.457235</v>
      </c>
      <c r="E33" s="2" t="s">
        <v>22</v>
      </c>
      <c r="F33" s="1">
        <v>0.42748000000000003</v>
      </c>
      <c r="G33" s="1">
        <v>0.457235</v>
      </c>
      <c r="K33" t="s">
        <v>9</v>
      </c>
      <c r="L33" t="s">
        <v>10</v>
      </c>
    </row>
    <row r="34" spans="1:14" x14ac:dyDescent="0.25">
      <c r="A34" s="1" t="s">
        <v>23</v>
      </c>
      <c r="B34" s="1">
        <v>8.6639999999999995E-2</v>
      </c>
      <c r="C34" s="1">
        <v>7.7796000000000004E-2</v>
      </c>
      <c r="E34" s="1" t="s">
        <v>23</v>
      </c>
      <c r="F34" s="1">
        <v>8.6639999999999995E-2</v>
      </c>
      <c r="G34" s="1">
        <v>7.7796000000000004E-2</v>
      </c>
      <c r="K34" t="s">
        <v>11</v>
      </c>
      <c r="L34" t="s">
        <v>12</v>
      </c>
    </row>
    <row r="35" spans="1:14" x14ac:dyDescent="0.25">
      <c r="A35" s="1" t="s">
        <v>34</v>
      </c>
      <c r="B35" s="1">
        <f>0.48+1.574*B7-0.176*B7*B7</f>
        <v>0.80577785599999996</v>
      </c>
      <c r="C35" s="1">
        <f>0.37464+1.54226*B7-0.26992*B7*B7</f>
        <v>0.68946783552000002</v>
      </c>
      <c r="E35" s="1" t="s">
        <v>34</v>
      </c>
      <c r="F35" s="1">
        <f>0.48+1.574*C7-0.176*C7*C7</f>
        <v>0.49729270399999997</v>
      </c>
      <c r="G35" s="1">
        <f>0.37464+1.54226*C7-0.26992*C7*C7</f>
        <v>0.39157219967999995</v>
      </c>
    </row>
    <row r="40" spans="1:14" x14ac:dyDescent="0.25">
      <c r="K40" t="s">
        <v>13</v>
      </c>
      <c r="L40" t="s">
        <v>14</v>
      </c>
    </row>
    <row r="43" spans="1:14" x14ac:dyDescent="0.25">
      <c r="A43" t="s">
        <v>37</v>
      </c>
      <c r="B43">
        <v>0.85</v>
      </c>
      <c r="F43" t="s">
        <v>37</v>
      </c>
      <c r="G43">
        <v>1</v>
      </c>
      <c r="K43" t="s">
        <v>37</v>
      </c>
      <c r="L43">
        <v>1.2</v>
      </c>
    </row>
    <row r="44" spans="1:14" x14ac:dyDescent="0.25">
      <c r="A44" t="s">
        <v>38</v>
      </c>
      <c r="F44" t="s">
        <v>38</v>
      </c>
      <c r="K44" t="s">
        <v>38</v>
      </c>
    </row>
    <row r="45" spans="1:14" x14ac:dyDescent="0.25">
      <c r="A45" t="s">
        <v>2</v>
      </c>
      <c r="B45">
        <f>B43*$B$4</f>
        <v>477.78500000000003</v>
      </c>
      <c r="C45" t="s">
        <v>39</v>
      </c>
      <c r="F45" t="s">
        <v>2</v>
      </c>
      <c r="G45">
        <f>G43*$B$4</f>
        <v>562.1</v>
      </c>
      <c r="H45" t="s">
        <v>39</v>
      </c>
      <c r="K45" t="s">
        <v>2</v>
      </c>
      <c r="L45">
        <f>L43*$B$4</f>
        <v>674.52</v>
      </c>
      <c r="M45" t="s">
        <v>39</v>
      </c>
    </row>
    <row r="47" spans="1:14" x14ac:dyDescent="0.25">
      <c r="A47" t="s">
        <v>40</v>
      </c>
      <c r="B47" t="s">
        <v>41</v>
      </c>
      <c r="C47" t="s">
        <v>43</v>
      </c>
      <c r="D47" t="s">
        <v>42</v>
      </c>
      <c r="F47" t="s">
        <v>40</v>
      </c>
      <c r="G47" t="s">
        <v>41</v>
      </c>
      <c r="H47" t="s">
        <v>43</v>
      </c>
      <c r="I47" t="s">
        <v>42</v>
      </c>
      <c r="K47" t="s">
        <v>40</v>
      </c>
      <c r="L47" t="s">
        <v>41</v>
      </c>
      <c r="M47" t="s">
        <v>43</v>
      </c>
      <c r="N47" t="s">
        <v>42</v>
      </c>
    </row>
    <row r="48" spans="1:14" x14ac:dyDescent="0.25">
      <c r="A48" s="4">
        <v>9.9999999999999995E-7</v>
      </c>
      <c r="B48">
        <f t="shared" ref="B48:B73" si="0">(($B$9*$B$45)/(A48-$C$17)-(($C$16*(1+$B$35*(1+SQRT($B$43)))^2)/(A48-$B$31*$C$17)*(A48+($B$32*$C$17))))</f>
        <v>-48561895.922520854</v>
      </c>
      <c r="C48">
        <f t="shared" ref="C48:C73" si="1">($B$5*100000*A48)/($B$9*$B$4)</f>
        <v>1.0463699372653076E-3</v>
      </c>
      <c r="D48">
        <f t="shared" ref="D48:D73" si="2">B48/($B$5*100000)</f>
        <v>-9.9308580618652051</v>
      </c>
      <c r="F48" s="4">
        <v>9.9999999999999995E-7</v>
      </c>
      <c r="G48">
        <f>(($B$9*$G$45)/(F48-$C$17)-(($C$16*(1+$B$35*(1+SQRT($G$43)))^2)/(F48-$B$31*$C$17)*(F48+($B$32*$C$17))))</f>
        <v>-57131510.781323999</v>
      </c>
      <c r="H48">
        <f>($B$5*100000*F48)/($B$9*$B$4)</f>
        <v>1.0463699372653076E-3</v>
      </c>
      <c r="I48">
        <f>G48/($B$5*100000)</f>
        <v>-11.683335538103067</v>
      </c>
      <c r="K48" s="4">
        <v>9.9999999999999995E-7</v>
      </c>
      <c r="L48">
        <f>(($B$9*$L$45)/(K48-$C$17)-(($C$16*(1+$B$35*(1+SQRT($L$43)))^2)/(K48-$B$31*$C$17)*(K48+($B$32*$C$17))))</f>
        <v>-68557659.914981887</v>
      </c>
      <c r="M48">
        <f>($B$5*100000*K48)/($B$9*$B$4)</f>
        <v>1.0463699372653076E-3</v>
      </c>
      <c r="N48">
        <f>L48/($B$5*100000)</f>
        <v>-14.019971352757032</v>
      </c>
    </row>
    <row r="49" spans="1:14" x14ac:dyDescent="0.25">
      <c r="A49" s="4">
        <v>1.0000000000000001E-5</v>
      </c>
      <c r="B49">
        <f t="shared" si="0"/>
        <v>-54564329.493203327</v>
      </c>
      <c r="C49">
        <f t="shared" si="1"/>
        <v>1.0463699372653078E-2</v>
      </c>
      <c r="D49">
        <f t="shared" si="2"/>
        <v>-11.158349589612133</v>
      </c>
      <c r="F49" s="4">
        <v>1.0000000000000001E-5</v>
      </c>
      <c r="G49">
        <f t="shared" ref="G49:G73" si="3">(($B$9*$G$45)/(F49-$C$17)-(($C$16*(1+$B$35*(1+SQRT($G$43)))^2)/(F49-$B$31*$C$17)*(F49+($B$32*$C$17))))</f>
        <v>-64193314.255414583</v>
      </c>
      <c r="H49">
        <f t="shared" ref="H49:H73" si="4">($B$5*100000*F49)/($B$9*$B$4)</f>
        <v>1.0463699372653078E-2</v>
      </c>
      <c r="I49">
        <f t="shared" ref="I49:I73" si="5">G49/($B$5*100000)</f>
        <v>-13.127467127896642</v>
      </c>
      <c r="K49" s="4">
        <v>1.0000000000000001E-5</v>
      </c>
      <c r="L49">
        <f t="shared" ref="L49:L73" si="6">(($B$9*$L$45)/(K49-$C$17)-(($C$16*(1+$B$35*(1+SQRT($L$43)))^2)/(K49-$B$31*$C$17)*(K49+($B$32*$C$17))))</f>
        <v>-77031960.160806596</v>
      </c>
      <c r="M49">
        <f t="shared" ref="M49:M73" si="7">($B$5*100000*K49)/($B$9*$B$4)</f>
        <v>1.0463699372653078E-2</v>
      </c>
      <c r="N49">
        <f t="shared" ref="N49:N73" si="8">L49/($B$5*100000)</f>
        <v>-15.752957088099508</v>
      </c>
    </row>
    <row r="50" spans="1:14" x14ac:dyDescent="0.25">
      <c r="A50" s="4">
        <v>2.0000000000000002E-5</v>
      </c>
      <c r="B50">
        <f t="shared" si="0"/>
        <v>-63252772.063314632</v>
      </c>
      <c r="C50">
        <f t="shared" si="1"/>
        <v>2.0927398745306157E-2</v>
      </c>
      <c r="D50">
        <f t="shared" si="2"/>
        <v>-12.935127211311785</v>
      </c>
      <c r="F50" s="4">
        <v>2.0000000000000002E-5</v>
      </c>
      <c r="G50">
        <f t="shared" si="3"/>
        <v>-74415017.892296806</v>
      </c>
      <c r="H50">
        <f t="shared" si="4"/>
        <v>2.0927398745306157E-2</v>
      </c>
      <c r="I50">
        <f t="shared" si="5"/>
        <v>-15.217795069999347</v>
      </c>
      <c r="K50" s="4">
        <v>2.0000000000000002E-5</v>
      </c>
      <c r="L50">
        <f t="shared" si="6"/>
        <v>-89298012.084893927</v>
      </c>
      <c r="M50">
        <f t="shared" si="7"/>
        <v>2.0927398745306157E-2</v>
      </c>
      <c r="N50">
        <f t="shared" si="8"/>
        <v>-18.261352164599984</v>
      </c>
    </row>
    <row r="51" spans="1:14" x14ac:dyDescent="0.25">
      <c r="A51" s="4">
        <v>3.0000000000000001E-5</v>
      </c>
      <c r="B51">
        <f t="shared" si="0"/>
        <v>-75232311.135562658</v>
      </c>
      <c r="C51">
        <f t="shared" si="1"/>
        <v>3.1391098117959232E-2</v>
      </c>
      <c r="D51">
        <f t="shared" si="2"/>
        <v>-15.384930702569051</v>
      </c>
      <c r="F51" s="4">
        <v>3.0000000000000001E-5</v>
      </c>
      <c r="G51">
        <f t="shared" si="3"/>
        <v>-88508595.43660374</v>
      </c>
      <c r="H51">
        <f t="shared" si="4"/>
        <v>3.1391098117959232E-2</v>
      </c>
      <c r="I51">
        <f t="shared" si="5"/>
        <v>-18.099917267199128</v>
      </c>
      <c r="K51" s="4">
        <v>3.0000000000000001E-5</v>
      </c>
      <c r="L51">
        <f t="shared" si="6"/>
        <v>-106210307.65800513</v>
      </c>
      <c r="M51">
        <f t="shared" si="7"/>
        <v>3.1391098117959232E-2</v>
      </c>
      <c r="N51">
        <f t="shared" si="8"/>
        <v>-21.719899316565467</v>
      </c>
    </row>
    <row r="52" spans="1:14" x14ac:dyDescent="0.25">
      <c r="A52" s="4">
        <v>4.0000000000000003E-5</v>
      </c>
      <c r="B52">
        <f t="shared" si="0"/>
        <v>-92809711.070335001</v>
      </c>
      <c r="C52">
        <f t="shared" si="1"/>
        <v>4.1854797490612314E-2</v>
      </c>
      <c r="D52">
        <f t="shared" si="2"/>
        <v>-18.979491016428426</v>
      </c>
      <c r="F52" s="4">
        <v>4.0000000000000003E-5</v>
      </c>
      <c r="G52">
        <f t="shared" si="3"/>
        <v>-109187890.56010817</v>
      </c>
      <c r="H52">
        <f t="shared" si="4"/>
        <v>4.1854797490612314E-2</v>
      </c>
      <c r="I52">
        <f t="shared" si="5"/>
        <v>-22.328811975482243</v>
      </c>
      <c r="K52" s="4">
        <v>4.0000000000000003E-5</v>
      </c>
      <c r="L52">
        <f t="shared" si="6"/>
        <v>-131025463.0661819</v>
      </c>
      <c r="M52">
        <f t="shared" si="7"/>
        <v>4.1854797490612314E-2</v>
      </c>
      <c r="N52">
        <f t="shared" si="8"/>
        <v>-26.794573224168076</v>
      </c>
    </row>
    <row r="53" spans="1:14" x14ac:dyDescent="0.25">
      <c r="A53" s="4">
        <v>5.0000000000000002E-5</v>
      </c>
      <c r="B53">
        <f t="shared" si="0"/>
        <v>-121104868.6870555</v>
      </c>
      <c r="C53">
        <f t="shared" si="1"/>
        <v>5.2318496863265382E-2</v>
      </c>
      <c r="D53">
        <f t="shared" si="2"/>
        <v>-24.765821817393764</v>
      </c>
      <c r="F53" s="4">
        <v>5.0000000000000002E-5</v>
      </c>
      <c r="G53">
        <f t="shared" si="3"/>
        <v>-142476311.93521917</v>
      </c>
      <c r="H53">
        <f t="shared" si="4"/>
        <v>5.2318496863265382E-2</v>
      </c>
      <c r="I53">
        <f t="shared" si="5"/>
        <v>-29.136260109451772</v>
      </c>
      <c r="K53" s="4">
        <v>5.0000000000000002E-5</v>
      </c>
      <c r="L53">
        <f t="shared" si="6"/>
        <v>-170971569.472298</v>
      </c>
      <c r="M53">
        <f t="shared" si="7"/>
        <v>5.2318496863265382E-2</v>
      </c>
      <c r="N53">
        <f t="shared" si="8"/>
        <v>-34.963511139529245</v>
      </c>
    </row>
    <row r="54" spans="1:14" x14ac:dyDescent="0.25">
      <c r="A54" s="4">
        <v>6.0000000000000002E-5</v>
      </c>
      <c r="B54">
        <f t="shared" si="0"/>
        <v>-174219754.05999997</v>
      </c>
      <c r="C54">
        <f t="shared" si="1"/>
        <v>6.2782196235918464E-2</v>
      </c>
      <c r="D54">
        <f t="shared" si="2"/>
        <v>-35.627761566462162</v>
      </c>
      <c r="F54" s="4">
        <v>6.0000000000000002E-5</v>
      </c>
      <c r="G54">
        <f t="shared" si="3"/>
        <v>-204964412.80701569</v>
      </c>
      <c r="H54">
        <f t="shared" si="4"/>
        <v>6.2782196235918464E-2</v>
      </c>
      <c r="I54">
        <f t="shared" si="5"/>
        <v>-41.915012843970487</v>
      </c>
      <c r="K54" s="4">
        <v>6.0000000000000002E-5</v>
      </c>
      <c r="L54">
        <f t="shared" si="6"/>
        <v>-245957291.02244237</v>
      </c>
      <c r="M54">
        <f t="shared" si="7"/>
        <v>6.2782196235918464E-2</v>
      </c>
      <c r="N54">
        <f t="shared" si="8"/>
        <v>-50.298014524016843</v>
      </c>
    </row>
    <row r="55" spans="1:14" x14ac:dyDescent="0.25">
      <c r="A55" s="4">
        <v>6.9999999999999994E-5</v>
      </c>
      <c r="B55">
        <f t="shared" si="0"/>
        <v>-310323127.33463126</v>
      </c>
      <c r="C55">
        <f t="shared" si="1"/>
        <v>7.3245895608571532E-2</v>
      </c>
      <c r="D55">
        <f t="shared" si="2"/>
        <v>-63.460762236120914</v>
      </c>
      <c r="F55" s="4">
        <v>6.9999999999999994E-5</v>
      </c>
      <c r="G55">
        <f t="shared" si="3"/>
        <v>-365086028.73354203</v>
      </c>
      <c r="H55">
        <f t="shared" si="4"/>
        <v>7.3245895608571532E-2</v>
      </c>
      <c r="I55">
        <f t="shared" si="5"/>
        <v>-74.659719577411451</v>
      </c>
      <c r="K55" s="4">
        <v>6.9999999999999994E-5</v>
      </c>
      <c r="L55">
        <f t="shared" si="6"/>
        <v>-438103230.49426579</v>
      </c>
      <c r="M55">
        <f t="shared" si="7"/>
        <v>7.3245895608571532E-2</v>
      </c>
      <c r="N55">
        <f t="shared" si="8"/>
        <v>-89.591662677763964</v>
      </c>
    </row>
    <row r="56" spans="1:14" x14ac:dyDescent="0.25">
      <c r="A56" s="4">
        <v>8.0000000000000007E-5</v>
      </c>
      <c r="B56">
        <f t="shared" si="0"/>
        <v>-1418404639.4013953</v>
      </c>
      <c r="C56">
        <f t="shared" si="1"/>
        <v>8.3709594981224628E-2</v>
      </c>
      <c r="D56">
        <f t="shared" si="2"/>
        <v>-290.06229844609311</v>
      </c>
      <c r="F56" s="4">
        <v>8.0000000000000007E-5</v>
      </c>
      <c r="G56">
        <f t="shared" si="3"/>
        <v>-1668711337.2793667</v>
      </c>
      <c r="H56">
        <f t="shared" si="4"/>
        <v>8.3709594981224628E-2</v>
      </c>
      <c r="I56">
        <f t="shared" si="5"/>
        <v>-341.24976222481939</v>
      </c>
      <c r="K56" s="4">
        <v>8.0000000000000007E-5</v>
      </c>
      <c r="L56">
        <f t="shared" si="6"/>
        <v>-2002453601.0192497</v>
      </c>
      <c r="M56">
        <f t="shared" si="7"/>
        <v>8.3709594981224628E-2</v>
      </c>
      <c r="N56">
        <f t="shared" si="8"/>
        <v>-409.49971390986701</v>
      </c>
    </row>
    <row r="57" spans="1:14" x14ac:dyDescent="0.25">
      <c r="A57" s="4">
        <v>9.0000000000000006E-5</v>
      </c>
      <c r="B57">
        <f t="shared" si="0"/>
        <v>551750618.70280397</v>
      </c>
      <c r="C57">
        <f t="shared" si="1"/>
        <v>9.4173294353877696E-2</v>
      </c>
      <c r="D57">
        <f t="shared" si="2"/>
        <v>112.8324373625366</v>
      </c>
      <c r="F57" s="4">
        <v>9.0000000000000006E-5</v>
      </c>
      <c r="G57">
        <f t="shared" si="3"/>
        <v>649118377.95690525</v>
      </c>
      <c r="H57">
        <f t="shared" si="4"/>
        <v>9.4173294353877696E-2</v>
      </c>
      <c r="I57">
        <f t="shared" si="5"/>
        <v>132.74404457196425</v>
      </c>
      <c r="K57" s="4">
        <v>9.0000000000000006E-5</v>
      </c>
      <c r="L57">
        <f t="shared" si="6"/>
        <v>778942057.05428195</v>
      </c>
      <c r="M57">
        <f t="shared" si="7"/>
        <v>9.4173294353877696E-2</v>
      </c>
      <c r="N57">
        <f t="shared" si="8"/>
        <v>159.29285420332965</v>
      </c>
    </row>
    <row r="58" spans="1:14" x14ac:dyDescent="0.25">
      <c r="A58" s="4">
        <v>1E-4</v>
      </c>
      <c r="B58">
        <f t="shared" si="0"/>
        <v>230955217.03018564</v>
      </c>
      <c r="C58">
        <f t="shared" si="1"/>
        <v>0.10463699372653076</v>
      </c>
      <c r="D58">
        <f t="shared" si="2"/>
        <v>47.230105732144303</v>
      </c>
      <c r="F58" s="4">
        <v>1E-4</v>
      </c>
      <c r="G58">
        <f t="shared" si="3"/>
        <v>271712022.90359658</v>
      </c>
      <c r="H58">
        <f t="shared" si="4"/>
        <v>0.10463699372653076</v>
      </c>
      <c r="I58">
        <f t="shared" si="5"/>
        <v>55.564830859631201</v>
      </c>
      <c r="K58" s="4">
        <v>1E-4</v>
      </c>
      <c r="L58">
        <f t="shared" si="6"/>
        <v>326054430.82231522</v>
      </c>
      <c r="M58">
        <f t="shared" si="7"/>
        <v>0.10463699372653076</v>
      </c>
      <c r="N58">
        <f t="shared" si="8"/>
        <v>66.677797714174886</v>
      </c>
    </row>
    <row r="59" spans="1:14" x14ac:dyDescent="0.25">
      <c r="A59" s="4">
        <v>1.1E-4</v>
      </c>
      <c r="B59">
        <f t="shared" si="0"/>
        <v>146043505.22558856</v>
      </c>
      <c r="C59">
        <f t="shared" si="1"/>
        <v>0.11510069309918385</v>
      </c>
      <c r="D59">
        <f t="shared" si="2"/>
        <v>29.865747489895412</v>
      </c>
      <c r="F59" s="4">
        <v>1.1E-4</v>
      </c>
      <c r="G59">
        <f t="shared" si="3"/>
        <v>171815891.25067511</v>
      </c>
      <c r="H59">
        <f t="shared" si="4"/>
        <v>0.11510069309918385</v>
      </c>
      <c r="I59">
        <f t="shared" si="5"/>
        <v>35.136174079892662</v>
      </c>
      <c r="K59" s="4">
        <v>1.1E-4</v>
      </c>
      <c r="L59">
        <f t="shared" si="6"/>
        <v>206179072.70135802</v>
      </c>
      <c r="M59">
        <f t="shared" si="7"/>
        <v>0.11510069309918385</v>
      </c>
      <c r="N59">
        <f t="shared" si="8"/>
        <v>42.16340955037996</v>
      </c>
    </row>
    <row r="60" spans="1:14" x14ac:dyDescent="0.25">
      <c r="A60" s="4">
        <v>1.2E-4</v>
      </c>
      <c r="B60">
        <f t="shared" si="0"/>
        <v>106783919.29160035</v>
      </c>
      <c r="C60">
        <f t="shared" si="1"/>
        <v>0.12556439247183693</v>
      </c>
      <c r="D60">
        <f t="shared" si="2"/>
        <v>21.837202309120727</v>
      </c>
      <c r="F60" s="4">
        <v>1.2E-4</v>
      </c>
      <c r="G60">
        <f t="shared" si="3"/>
        <v>125628142.99462414</v>
      </c>
      <c r="H60">
        <f t="shared" si="4"/>
        <v>0.12556439247183693</v>
      </c>
      <c r="I60">
        <f t="shared" si="5"/>
        <v>25.690826788266694</v>
      </c>
      <c r="K60" s="4">
        <v>1.2E-4</v>
      </c>
      <c r="L60">
        <f t="shared" si="6"/>
        <v>150753774.67955399</v>
      </c>
      <c r="M60">
        <f t="shared" si="7"/>
        <v>0.12556439247183693</v>
      </c>
      <c r="N60">
        <f t="shared" si="8"/>
        <v>30.828992777004906</v>
      </c>
    </row>
    <row r="61" spans="1:14" x14ac:dyDescent="0.25">
      <c r="A61" s="4">
        <v>1.2999999999999999E-4</v>
      </c>
      <c r="B61">
        <f t="shared" si="0"/>
        <v>84159943.058274135</v>
      </c>
      <c r="C61">
        <f t="shared" si="1"/>
        <v>0.13602809184449</v>
      </c>
      <c r="D61">
        <f t="shared" si="2"/>
        <v>17.210622302305548</v>
      </c>
      <c r="F61" s="4">
        <v>1.2999999999999999E-4</v>
      </c>
      <c r="G61">
        <f t="shared" si="3"/>
        <v>99011700.283904925</v>
      </c>
      <c r="H61">
        <f t="shared" si="4"/>
        <v>0.13602809184449</v>
      </c>
      <c r="I61">
        <f t="shared" si="5"/>
        <v>20.247791469101212</v>
      </c>
      <c r="K61" s="4">
        <v>1.2999999999999999E-4</v>
      </c>
      <c r="L61">
        <f t="shared" si="6"/>
        <v>118814043.32977004</v>
      </c>
      <c r="M61">
        <f t="shared" si="7"/>
        <v>0.13602809184449</v>
      </c>
      <c r="N61">
        <f t="shared" si="8"/>
        <v>24.297350374186102</v>
      </c>
    </row>
    <row r="62" spans="1:14" x14ac:dyDescent="0.25">
      <c r="A62" s="4">
        <v>1.3999999999999999E-4</v>
      </c>
      <c r="B62">
        <f t="shared" si="0"/>
        <v>69446523.390726373</v>
      </c>
      <c r="C62">
        <f t="shared" si="1"/>
        <v>0.14649179121714306</v>
      </c>
      <c r="D62">
        <f t="shared" si="2"/>
        <v>14.201743024688419</v>
      </c>
      <c r="F62" s="4">
        <v>1.3999999999999999E-4</v>
      </c>
      <c r="G62">
        <f t="shared" si="3"/>
        <v>81701794.721292317</v>
      </c>
      <c r="H62">
        <f t="shared" si="4"/>
        <v>0.14649179121714306</v>
      </c>
      <c r="I62">
        <f t="shared" si="5"/>
        <v>16.707933480836875</v>
      </c>
      <c r="K62" s="4">
        <v>1.3999999999999999E-4</v>
      </c>
      <c r="L62">
        <f t="shared" si="6"/>
        <v>98042156.571559891</v>
      </c>
      <c r="M62">
        <f t="shared" si="7"/>
        <v>0.14649179121714306</v>
      </c>
      <c r="N62">
        <f t="shared" si="8"/>
        <v>20.049520771280143</v>
      </c>
    </row>
    <row r="63" spans="1:14" x14ac:dyDescent="0.25">
      <c r="A63" s="4">
        <v>1.4999999999999999E-4</v>
      </c>
      <c r="B63">
        <f t="shared" si="0"/>
        <v>59112133.211913563</v>
      </c>
      <c r="C63">
        <f t="shared" si="1"/>
        <v>0.15695549058979613</v>
      </c>
      <c r="D63">
        <f t="shared" si="2"/>
        <v>12.088370799982323</v>
      </c>
      <c r="F63" s="4">
        <v>1.4999999999999999E-4</v>
      </c>
      <c r="G63">
        <f t="shared" si="3"/>
        <v>69543688.566708758</v>
      </c>
      <c r="H63">
        <f t="shared" si="4"/>
        <v>0.15695549058979613</v>
      </c>
      <c r="I63">
        <f t="shared" si="5"/>
        <v>14.221613203825921</v>
      </c>
      <c r="K63" s="4">
        <v>1.4999999999999999E-4</v>
      </c>
      <c r="L63">
        <f t="shared" si="6"/>
        <v>83452429.114061251</v>
      </c>
      <c r="M63">
        <f t="shared" si="7"/>
        <v>0.15695549058979613</v>
      </c>
      <c r="N63">
        <f t="shared" si="8"/>
        <v>17.065936424143406</v>
      </c>
    </row>
    <row r="64" spans="1:14" x14ac:dyDescent="0.25">
      <c r="A64" s="4">
        <v>1.6000000000000001E-4</v>
      </c>
      <c r="B64">
        <f t="shared" si="0"/>
        <v>51455065.118873388</v>
      </c>
      <c r="C64">
        <f t="shared" si="1"/>
        <v>0.16741918996244926</v>
      </c>
      <c r="D64">
        <f t="shared" si="2"/>
        <v>10.522508204268586</v>
      </c>
      <c r="F64" s="4">
        <v>1.6000000000000001E-4</v>
      </c>
      <c r="G64">
        <f t="shared" si="3"/>
        <v>60535373.109002292</v>
      </c>
      <c r="H64">
        <f t="shared" si="4"/>
        <v>0.16741918996244926</v>
      </c>
      <c r="I64">
        <f t="shared" si="5"/>
        <v>12.37942190368145</v>
      </c>
      <c r="K64" s="4">
        <v>1.6000000000000001E-4</v>
      </c>
      <c r="L64">
        <f t="shared" si="6"/>
        <v>72642450.501814917</v>
      </c>
      <c r="M64">
        <f t="shared" si="7"/>
        <v>0.16741918996244926</v>
      </c>
      <c r="N64">
        <f t="shared" si="8"/>
        <v>14.855306851086896</v>
      </c>
    </row>
    <row r="65" spans="1:14" x14ac:dyDescent="0.25">
      <c r="A65" s="4">
        <v>1.7000000000000001E-4</v>
      </c>
      <c r="B65">
        <f t="shared" si="0"/>
        <v>45554216.307487741</v>
      </c>
      <c r="C65">
        <f t="shared" si="1"/>
        <v>0.17788288933510232</v>
      </c>
      <c r="D65">
        <f t="shared" si="2"/>
        <v>9.3157906559279642</v>
      </c>
      <c r="F65" s="4">
        <v>1.7000000000000001E-4</v>
      </c>
      <c r="G65">
        <f t="shared" si="3"/>
        <v>53593197.9890223</v>
      </c>
      <c r="H65">
        <f t="shared" si="4"/>
        <v>0.17788288933510232</v>
      </c>
      <c r="I65">
        <f t="shared" si="5"/>
        <v>10.95975418998411</v>
      </c>
      <c r="K65" s="4">
        <v>1.7000000000000001E-4</v>
      </c>
      <c r="L65">
        <f t="shared" si="6"/>
        <v>64311840.30225195</v>
      </c>
      <c r="M65">
        <f t="shared" si="7"/>
        <v>0.17788288933510232</v>
      </c>
      <c r="N65">
        <f t="shared" si="8"/>
        <v>13.151705583282608</v>
      </c>
    </row>
    <row r="66" spans="1:14" x14ac:dyDescent="0.25">
      <c r="A66" s="4">
        <v>1.8000000000000001E-4</v>
      </c>
      <c r="B66">
        <f t="shared" si="0"/>
        <v>40867540.74893599</v>
      </c>
      <c r="C66">
        <f t="shared" si="1"/>
        <v>0.18834658870775539</v>
      </c>
      <c r="D66">
        <f t="shared" si="2"/>
        <v>8.3573702963059286</v>
      </c>
      <c r="F66" s="4">
        <v>1.8000000000000001E-4</v>
      </c>
      <c r="G66">
        <f t="shared" si="3"/>
        <v>48079461.995330215</v>
      </c>
      <c r="H66">
        <f t="shared" si="4"/>
        <v>0.18834658870775539</v>
      </c>
      <c r="I66">
        <f t="shared" si="5"/>
        <v>9.8322008170409436</v>
      </c>
      <c r="K66" s="4">
        <v>1.8000000000000001E-4</v>
      </c>
      <c r="L66">
        <f t="shared" si="6"/>
        <v>57695357.060410798</v>
      </c>
      <c r="M66">
        <f t="shared" si="7"/>
        <v>0.18834658870775539</v>
      </c>
      <c r="N66">
        <f t="shared" si="8"/>
        <v>11.79864152564638</v>
      </c>
    </row>
    <row r="67" spans="1:14" x14ac:dyDescent="0.25">
      <c r="A67" s="4">
        <v>1.9000000000000001E-4</v>
      </c>
      <c r="B67">
        <f t="shared" si="0"/>
        <v>37055249.422988236</v>
      </c>
      <c r="C67">
        <f t="shared" si="1"/>
        <v>0.19881028808040846</v>
      </c>
      <c r="D67">
        <f t="shared" si="2"/>
        <v>7.5777606181980035</v>
      </c>
      <c r="F67" s="4">
        <v>1.9000000000000001E-4</v>
      </c>
      <c r="G67">
        <f t="shared" si="3"/>
        <v>43594413.338582337</v>
      </c>
      <c r="H67">
        <f t="shared" si="4"/>
        <v>0.19881028808040846</v>
      </c>
      <c r="I67">
        <f t="shared" si="5"/>
        <v>8.9150129526753243</v>
      </c>
      <c r="K67" s="4">
        <v>1.9000000000000001E-4</v>
      </c>
      <c r="L67">
        <f t="shared" si="6"/>
        <v>52313298.62810383</v>
      </c>
      <c r="M67">
        <f t="shared" si="7"/>
        <v>0.19881028808040846</v>
      </c>
      <c r="N67">
        <f t="shared" si="8"/>
        <v>10.698016079366836</v>
      </c>
    </row>
    <row r="68" spans="1:14" x14ac:dyDescent="0.25">
      <c r="A68" s="4">
        <v>2.0000000000000001E-4</v>
      </c>
      <c r="B68">
        <f t="shared" si="0"/>
        <v>33893522.797493637</v>
      </c>
      <c r="C68">
        <f t="shared" si="1"/>
        <v>0.20927398745306153</v>
      </c>
      <c r="D68">
        <f t="shared" si="2"/>
        <v>6.9311907561336676</v>
      </c>
      <c r="F68" s="4">
        <v>2.0000000000000001E-4</v>
      </c>
      <c r="G68">
        <f t="shared" si="3"/>
        <v>39874734.921460278</v>
      </c>
      <c r="H68">
        <f t="shared" si="4"/>
        <v>0.20927398745306153</v>
      </c>
      <c r="I68">
        <f t="shared" si="5"/>
        <v>8.1543425197260291</v>
      </c>
      <c r="K68" s="4">
        <v>2.0000000000000001E-4</v>
      </c>
      <c r="L68">
        <f t="shared" si="6"/>
        <v>47849684.487768784</v>
      </c>
      <c r="M68">
        <f t="shared" si="7"/>
        <v>0.20927398745306153</v>
      </c>
      <c r="N68">
        <f t="shared" si="8"/>
        <v>9.7852115516909581</v>
      </c>
    </row>
    <row r="69" spans="1:14" x14ac:dyDescent="0.25">
      <c r="A69" s="4">
        <v>2.1000000000000001E-4</v>
      </c>
      <c r="B69">
        <f t="shared" si="0"/>
        <v>31228925.142630856</v>
      </c>
      <c r="C69">
        <f t="shared" si="1"/>
        <v>0.21973768682571462</v>
      </c>
      <c r="D69">
        <f t="shared" si="2"/>
        <v>6.3862832602517088</v>
      </c>
      <c r="F69" s="4">
        <v>2.1000000000000001E-4</v>
      </c>
      <c r="G69">
        <f t="shared" si="3"/>
        <v>36739914.120102175</v>
      </c>
      <c r="H69">
        <f t="shared" si="4"/>
        <v>0.21973768682571462</v>
      </c>
      <c r="I69">
        <f t="shared" si="5"/>
        <v>7.5132748711865389</v>
      </c>
      <c r="K69" s="4">
        <v>2.1000000000000001E-4</v>
      </c>
      <c r="L69">
        <f t="shared" si="6"/>
        <v>44087899.490139864</v>
      </c>
      <c r="M69">
        <f t="shared" si="7"/>
        <v>0.21973768682571462</v>
      </c>
      <c r="N69">
        <f t="shared" si="8"/>
        <v>9.015930366081772</v>
      </c>
    </row>
    <row r="70" spans="1:14" x14ac:dyDescent="0.25">
      <c r="A70" s="4">
        <v>2.2000000000000001E-4</v>
      </c>
      <c r="B70">
        <f t="shared" si="0"/>
        <v>28952754.355336618</v>
      </c>
      <c r="C70">
        <f t="shared" si="1"/>
        <v>0.23020138619836769</v>
      </c>
      <c r="D70">
        <f t="shared" si="2"/>
        <v>5.9208086616230302</v>
      </c>
      <c r="F70" s="4">
        <v>2.2000000000000001E-4</v>
      </c>
      <c r="G70">
        <f t="shared" si="3"/>
        <v>34062066.106930755</v>
      </c>
      <c r="H70">
        <f t="shared" si="4"/>
        <v>0.23020138619836769</v>
      </c>
      <c r="I70">
        <f t="shared" si="5"/>
        <v>6.9656576905788867</v>
      </c>
      <c r="K70" s="4">
        <v>2.2000000000000001E-4</v>
      </c>
      <c r="L70">
        <f t="shared" si="6"/>
        <v>40874481.84160763</v>
      </c>
      <c r="M70">
        <f t="shared" si="7"/>
        <v>0.23020138619836769</v>
      </c>
      <c r="N70">
        <f t="shared" si="8"/>
        <v>8.358789742660047</v>
      </c>
    </row>
    <row r="71" spans="1:14" x14ac:dyDescent="0.25">
      <c r="A71" s="4">
        <v>2.3000000000000001E-4</v>
      </c>
      <c r="B71">
        <f t="shared" si="0"/>
        <v>26985847.057012733</v>
      </c>
      <c r="C71">
        <f t="shared" si="1"/>
        <v>0.24066508557102079</v>
      </c>
      <c r="D71">
        <f t="shared" si="2"/>
        <v>5.5185781302684527</v>
      </c>
      <c r="F71" s="4">
        <v>2.3000000000000001E-4</v>
      </c>
      <c r="G71">
        <f t="shared" si="3"/>
        <v>31748057.494993154</v>
      </c>
      <c r="H71">
        <f t="shared" si="4"/>
        <v>0.24066508557102079</v>
      </c>
      <c r="I71">
        <f t="shared" si="5"/>
        <v>6.4924452954996221</v>
      </c>
      <c r="K71" s="4">
        <v>2.3000000000000001E-4</v>
      </c>
      <c r="L71">
        <f t="shared" si="6"/>
        <v>38097671.477401771</v>
      </c>
      <c r="M71">
        <f t="shared" si="7"/>
        <v>0.24066508557102079</v>
      </c>
      <c r="N71">
        <f t="shared" si="8"/>
        <v>7.7909348624543497</v>
      </c>
    </row>
    <row r="72" spans="1:14" x14ac:dyDescent="0.25">
      <c r="A72" s="4">
        <v>2.4000000000000001E-4</v>
      </c>
      <c r="B72">
        <f t="shared" si="0"/>
        <v>25269183.29235217</v>
      </c>
      <c r="C72">
        <f t="shared" si="1"/>
        <v>0.25112878494367386</v>
      </c>
      <c r="D72">
        <f t="shared" si="2"/>
        <v>5.1675221456752904</v>
      </c>
      <c r="F72" s="4">
        <v>2.4000000000000001E-4</v>
      </c>
      <c r="G72">
        <f t="shared" si="3"/>
        <v>29728453.042446036</v>
      </c>
      <c r="H72">
        <f t="shared" si="4"/>
        <v>0.25112878494367386</v>
      </c>
      <c r="I72">
        <f t="shared" si="5"/>
        <v>6.0794382499889643</v>
      </c>
      <c r="K72" s="4">
        <v>2.4000000000000001E-4</v>
      </c>
      <c r="L72">
        <f t="shared" si="6"/>
        <v>35674146.106954537</v>
      </c>
      <c r="M72">
        <f t="shared" si="7"/>
        <v>0.25112878494367386</v>
      </c>
      <c r="N72">
        <f t="shared" si="8"/>
        <v>7.2953264022401916</v>
      </c>
    </row>
    <row r="73" spans="1:14" x14ac:dyDescent="0.25">
      <c r="A73" s="4">
        <v>2.5000000000000001E-4</v>
      </c>
      <c r="B73">
        <f t="shared" si="0"/>
        <v>23757862.758709125</v>
      </c>
      <c r="C73">
        <f t="shared" si="1"/>
        <v>0.26159248431632692</v>
      </c>
      <c r="D73">
        <f t="shared" si="2"/>
        <v>4.8584586418628071</v>
      </c>
      <c r="F73" s="4">
        <v>2.5000000000000001E-4</v>
      </c>
      <c r="G73">
        <f t="shared" si="3"/>
        <v>27950428.863567006</v>
      </c>
      <c r="H73">
        <f t="shared" si="4"/>
        <v>0.26159248431632692</v>
      </c>
      <c r="I73">
        <f t="shared" si="5"/>
        <v>5.7158341234288352</v>
      </c>
      <c r="K73" s="4">
        <v>2.5000000000000001E-4</v>
      </c>
      <c r="L73">
        <f t="shared" si="6"/>
        <v>33540517.067100275</v>
      </c>
      <c r="M73">
        <f t="shared" si="7"/>
        <v>0.26159248431632692</v>
      </c>
      <c r="N73">
        <f t="shared" si="8"/>
        <v>6.8590014452147798</v>
      </c>
    </row>
  </sheetData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Equation.3" shapeId="1027" r:id="rId4">
          <objectPr defaultSize="0" r:id="rId5">
            <anchor moveWithCells="1">
              <from>
                <xdr:col>3</xdr:col>
                <xdr:colOff>742950</xdr:colOff>
                <xdr:row>2</xdr:row>
                <xdr:rowOff>28575</xdr:rowOff>
              </from>
              <to>
                <xdr:col>6</xdr:col>
                <xdr:colOff>733425</xdr:colOff>
                <xdr:row>10</xdr:row>
                <xdr:rowOff>66675</xdr:rowOff>
              </to>
            </anchor>
          </objectPr>
        </oleObject>
      </mc:Choice>
      <mc:Fallback>
        <oleObject progId="Equation.3" shapeId="1027" r:id="rId4"/>
      </mc:Fallback>
    </mc:AlternateContent>
    <mc:AlternateContent xmlns:mc="http://schemas.openxmlformats.org/markup-compatibility/2006">
      <mc:Choice Requires="x14">
        <oleObject progId="Equation.3" shapeId="1028" r:id="rId6">
          <objectPr defaultSize="0" autoPict="0" r:id="rId7">
            <anchor moveWithCells="1">
              <from>
                <xdr:col>10</xdr:col>
                <xdr:colOff>0</xdr:colOff>
                <xdr:row>23</xdr:row>
                <xdr:rowOff>76200</xdr:rowOff>
              </from>
              <to>
                <xdr:col>13</xdr:col>
                <xdr:colOff>38100</xdr:colOff>
                <xdr:row>27</xdr:row>
                <xdr:rowOff>0</xdr:rowOff>
              </to>
            </anchor>
          </objectPr>
        </oleObject>
      </mc:Choice>
      <mc:Fallback>
        <oleObject progId="Equation.3" shapeId="1028" r:id="rId6"/>
      </mc:Fallback>
    </mc:AlternateContent>
    <mc:AlternateContent xmlns:mc="http://schemas.openxmlformats.org/markup-compatibility/2006">
      <mc:Choice Requires="x14">
        <oleObject progId="Equation.3" shapeId="1029" r:id="rId8">
          <objectPr defaultSize="0" r:id="rId9">
            <anchor moveWithCells="1">
              <from>
                <xdr:col>10</xdr:col>
                <xdr:colOff>0</xdr:colOff>
                <xdr:row>34</xdr:row>
                <xdr:rowOff>38100</xdr:rowOff>
              </from>
              <to>
                <xdr:col>13</xdr:col>
                <xdr:colOff>495300</xdr:colOff>
                <xdr:row>38</xdr:row>
                <xdr:rowOff>152400</xdr:rowOff>
              </to>
            </anchor>
          </objectPr>
        </oleObject>
      </mc:Choice>
      <mc:Fallback>
        <oleObject progId="Equation.3" shapeId="1029" r:id="rId8"/>
      </mc:Fallback>
    </mc:AlternateContent>
    <mc:AlternateContent xmlns:mc="http://schemas.openxmlformats.org/markup-compatibility/2006">
      <mc:Choice Requires="x14">
        <oleObject progId="Equation.3" shapeId="1031" r:id="rId10">
          <objectPr defaultSize="0" r:id="rId11">
            <anchor moveWithCells="1">
              <from>
                <xdr:col>2</xdr:col>
                <xdr:colOff>9525</xdr:colOff>
                <xdr:row>23</xdr:row>
                <xdr:rowOff>180975</xdr:rowOff>
              </from>
              <to>
                <xdr:col>4</xdr:col>
                <xdr:colOff>190500</xdr:colOff>
                <xdr:row>25</xdr:row>
                <xdr:rowOff>0</xdr:rowOff>
              </to>
            </anchor>
          </objectPr>
        </oleObject>
      </mc:Choice>
      <mc:Fallback>
        <oleObject progId="Equation.3" shapeId="1031" r:id="rId10"/>
      </mc:Fallback>
    </mc:AlternateContent>
    <mc:AlternateContent xmlns:mc="http://schemas.openxmlformats.org/markup-compatibility/2006">
      <mc:Choice Requires="x14">
        <oleObject progId="Equation.3" shapeId="1032" r:id="rId12">
          <objectPr defaultSize="0" r:id="rId13">
            <anchor moveWithCells="1">
              <from>
                <xdr:col>2</xdr:col>
                <xdr:colOff>19050</xdr:colOff>
                <xdr:row>25</xdr:row>
                <xdr:rowOff>180975</xdr:rowOff>
              </from>
              <to>
                <xdr:col>5</xdr:col>
                <xdr:colOff>123825</xdr:colOff>
                <xdr:row>27</xdr:row>
                <xdr:rowOff>0</xdr:rowOff>
              </to>
            </anchor>
          </objectPr>
        </oleObject>
      </mc:Choice>
      <mc:Fallback>
        <oleObject progId="Equation.3" shapeId="1032" r:id="rId12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2014-01-09T17:05:10Z</dcterms:modified>
</cp:coreProperties>
</file>