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nekki/Desktop/BAN_630_optimization/OPTI_FINAL_PROJECT/"/>
    </mc:Choice>
  </mc:AlternateContent>
  <xr:revisionPtr revIDLastSave="0" documentId="13_ncr:1_{41419741-F133-364E-A70B-146878CE6E63}" xr6:coauthVersionLast="47" xr6:coauthVersionMax="47" xr10:uidLastSave="{00000000-0000-0000-0000-000000000000}"/>
  <bookViews>
    <workbookView xWindow="1160" yWindow="500" windowWidth="27640" windowHeight="16280" xr2:uid="{5FFA377F-9D5D-1548-A813-1C0D5F5460D7}"/>
  </bookViews>
  <sheets>
    <sheet name="Sheet1" sheetId="1" r:id="rId1"/>
  </sheets>
  <definedNames>
    <definedName name="solver_adj" localSheetId="0" hidden="1">Sheet1!$B$60:$F$62,Sheet1!$J$41:$J$42</definedName>
    <definedName name="solver_cvg" localSheetId="0" hidden="1">0.0001</definedName>
    <definedName name="solver_drv" localSheetId="0" hidden="1">1</definedName>
    <definedName name="solver_eng" localSheetId="0" hidden="1">2</definedName>
    <definedName name="solver_itr" localSheetId="0" hidden="1">2147483647</definedName>
    <definedName name="solver_lhs1" localSheetId="0" hidden="1">Sheet1!$B$63:$F$63</definedName>
    <definedName name="solver_lhs2" localSheetId="0" hidden="1">Sheet1!$G$60:$G$62</definedName>
    <definedName name="solver_lhs3" localSheetId="0" hidden="1">Sheet1!$J$41:$J$42</definedName>
    <definedName name="solver_lin" localSheetId="0" hidden="1">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3</definedName>
    <definedName name="solver_opt" localSheetId="0" hidden="1">Sheet1!$B$72</definedName>
    <definedName name="solver_pre" localSheetId="0" hidden="1">0.000001</definedName>
    <definedName name="solver_rbv" localSheetId="0" hidden="1">1</definedName>
    <definedName name="solver_rel1" localSheetId="0" hidden="1">1</definedName>
    <definedName name="solver_rel2" localSheetId="0" hidden="1">1</definedName>
    <definedName name="solver_rel3" localSheetId="0" hidden="1">5</definedName>
    <definedName name="solver_rhs1" localSheetId="0" hidden="1">Sheet1!$B$65:$F$65</definedName>
    <definedName name="solver_rhs2" localSheetId="0" hidden="1">Sheet1!$I$60:$I$62</definedName>
    <definedName name="solver_rhs3" localSheetId="0" hidden="1">"binary"</definedName>
    <definedName name="solver_rlx" localSheetId="0" hidden="1">1</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0" i="1" l="1"/>
  <c r="C69" i="1"/>
  <c r="D69" i="1"/>
  <c r="E69" i="1"/>
  <c r="F69" i="1"/>
  <c r="B69" i="1"/>
  <c r="G60" i="1"/>
  <c r="I60" i="1"/>
  <c r="N45" i="1"/>
  <c r="F70" i="1" s="1"/>
  <c r="M45" i="1"/>
  <c r="E65" i="1" s="1"/>
  <c r="K45" i="1"/>
  <c r="C65" i="1" s="1"/>
  <c r="J45" i="1"/>
  <c r="B65" i="1" s="1"/>
  <c r="D65" i="1"/>
  <c r="C63" i="1"/>
  <c r="D63" i="1"/>
  <c r="E63" i="1"/>
  <c r="F63" i="1"/>
  <c r="B63" i="1"/>
  <c r="G61" i="1"/>
  <c r="G62" i="1"/>
  <c r="I61" i="1" l="1"/>
  <c r="I62" i="1" s="1"/>
  <c r="G69" i="1"/>
  <c r="E70" i="1"/>
  <c r="C70" i="1"/>
  <c r="F65" i="1"/>
  <c r="B70" i="1"/>
  <c r="G70" i="1" s="1"/>
  <c r="B72" i="1" l="1"/>
</calcChain>
</file>

<file path=xl/sharedStrings.xml><?xml version="1.0" encoding="utf-8"?>
<sst xmlns="http://schemas.openxmlformats.org/spreadsheetml/2006/main" count="75" uniqueCount="29">
  <si>
    <t>GAINT MOTOR COMPANY</t>
  </si>
  <si>
    <t>Plant characteristics</t>
  </si>
  <si>
    <t>Capacity (in 1000's)</t>
  </si>
  <si>
    <t>Fixed cost (in $millions)</t>
  </si>
  <si>
    <t>Profit margin (in $1000s) per car (large negative numbers mean the plant can't make that car)</t>
  </si>
  <si>
    <t>Lyra</t>
  </si>
  <si>
    <t>Libra</t>
  </si>
  <si>
    <t>Hydra</t>
  </si>
  <si>
    <t>New Lyra</t>
  </si>
  <si>
    <t>New Libra</t>
  </si>
  <si>
    <t>Demand (in 1000s)</t>
  </si>
  <si>
    <t xml:space="preserve">Demand diversion matrix </t>
  </si>
  <si>
    <t xml:space="preserve">Decisions on retooling </t>
  </si>
  <si>
    <t>Resulting plants open</t>
  </si>
  <si>
    <t>Production quantities (in 1000s)</t>
  </si>
  <si>
    <t>Total</t>
  </si>
  <si>
    <t>Demand</t>
  </si>
  <si>
    <t>Logical upper bound</t>
  </si>
  <si>
    <t>Cost summary (in $millions)</t>
  </si>
  <si>
    <t>Gross profit</t>
  </si>
  <si>
    <t>Fixed costs</t>
  </si>
  <si>
    <t>Net profit</t>
  </si>
  <si>
    <t>&lt;=</t>
  </si>
  <si>
    <t>Given Data:</t>
  </si>
  <si>
    <t>NA</t>
  </si>
  <si>
    <t>Retool Lyra</t>
  </si>
  <si>
    <t>Retool Libra</t>
  </si>
  <si>
    <t>(in millions)</t>
  </si>
  <si>
    <t>1. Identify a business problem of a real-world company. Collect data and estimate the necessary input variables for model formulation.
2. Use one of the following types of optimization models covered in BAN 630 to model the problem on a spreadsheet and find the optimal solution.
a. Linear Programming
b. Integer Programming
c. Nonlinear Programming
d. Decision Tree
e. Simulation Modeling
f. Queueing Models
3. Conduct what-if analyses on the optimal solution. Discuss the impact of variations in the estimates of input variables/constraints and comment on the robustness of the proposed optimal solution. What should be the recommendations for the company management to solve the business 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</si>
</sst>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name val="Times New Roman"/>
      <family val="1"/>
    </font>
    <font>
      <sz val="12"/>
      <name val="Times New Roman"/>
      <family val="1"/>
    </font>
    <font>
      <sz val="12"/>
      <name val="Calibri"/>
      <family val="2"/>
    </font>
    <font>
      <sz val="12"/>
      <color theme="1"/>
      <name val="Times New Roman"/>
      <family val="1"/>
    </font>
    <font>
      <b/>
      <sz val="12"/>
      <color theme="1"/>
      <name val="Times New Roman"/>
      <family val="1"/>
    </font>
    <font>
      <b/>
      <sz val="16"/>
      <color theme="1"/>
      <name val="Times New Roman"/>
      <family val="1"/>
    </font>
    <font>
      <b/>
      <sz val="12"/>
      <name val="Calibri"/>
      <family val="2"/>
    </font>
    <font>
      <b/>
      <i/>
      <sz val="12"/>
      <color theme="1"/>
      <name val="Times New Roman"/>
      <family val="1"/>
    </font>
    <font>
      <sz val="26"/>
      <color theme="1"/>
      <name val="Times New Roman"/>
      <family val="1"/>
    </font>
  </fonts>
  <fills count="5">
    <fill>
      <patternFill patternType="none"/>
    </fill>
    <fill>
      <patternFill patternType="gray125"/>
    </fill>
    <fill>
      <patternFill patternType="solid">
        <fgColor theme="4" tint="0.59996337778862885"/>
        <bgColor indexed="64"/>
      </patternFill>
    </fill>
    <fill>
      <patternFill patternType="solid">
        <fgColor theme="5" tint="0.39997558519241921"/>
        <bgColor indexed="64"/>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19">
    <xf numFmtId="0" fontId="0" fillId="0" borderId="0" xfId="0"/>
    <xf numFmtId="0" fontId="2" fillId="0" borderId="0" xfId="0" applyFont="1" applyAlignment="1">
      <alignment horizontal="right"/>
    </xf>
    <xf numFmtId="0" fontId="3" fillId="0" borderId="0" xfId="0" applyFont="1"/>
    <xf numFmtId="0" fontId="4" fillId="0" borderId="0" xfId="0" applyFont="1"/>
    <xf numFmtId="0" fontId="6" fillId="0" borderId="0" xfId="0" applyFont="1"/>
    <xf numFmtId="0" fontId="2" fillId="0" borderId="0" xfId="0" applyFont="1"/>
    <xf numFmtId="0" fontId="5" fillId="0" borderId="0" xfId="0" applyFont="1"/>
    <xf numFmtId="0" fontId="7" fillId="0" borderId="0" xfId="0" applyFont="1"/>
    <xf numFmtId="0" fontId="1" fillId="0" borderId="0" xfId="0" applyFont="1"/>
    <xf numFmtId="0" fontId="8" fillId="0" borderId="0" xfId="0" applyFont="1"/>
    <xf numFmtId="0" fontId="3" fillId="2" borderId="0" xfId="0" applyFont="1" applyFill="1"/>
    <xf numFmtId="0" fontId="2" fillId="2" borderId="0" xfId="0" applyFont="1" applyFill="1" applyAlignment="1">
      <alignment horizontal="right"/>
    </xf>
    <xf numFmtId="0" fontId="2" fillId="2" borderId="0" xfId="0" applyFont="1" applyFill="1"/>
    <xf numFmtId="0" fontId="4" fillId="3" borderId="0" xfId="0" applyFont="1" applyFill="1"/>
    <xf numFmtId="0" fontId="3" fillId="3" borderId="0" xfId="0" applyFont="1" applyFill="1"/>
    <xf numFmtId="0" fontId="3" fillId="4" borderId="0" xfId="0" applyFont="1" applyFill="1"/>
    <xf numFmtId="0" fontId="4" fillId="4" borderId="0" xfId="0" applyFont="1" applyFill="1"/>
    <xf numFmtId="0" fontId="4" fillId="0" borderId="0" xfId="0" applyFont="1" applyAlignment="1">
      <alignment horizontal="center"/>
    </xf>
    <xf numFmtId="0" fontId="9"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31B8F-79E9-9246-B0F5-45AE9D268569}">
  <dimension ref="A1:N72"/>
  <sheetViews>
    <sheetView tabSelected="1" zoomScale="74" zoomScaleNormal="75" workbookViewId="0">
      <selection activeCell="Q15" sqref="Q15"/>
    </sheetView>
  </sheetViews>
  <sheetFormatPr baseColWidth="10" defaultRowHeight="16" x14ac:dyDescent="0.2"/>
  <cols>
    <col min="1" max="1" width="26.6640625" style="3" customWidth="1"/>
    <col min="2" max="4" width="10.83203125" style="3"/>
    <col min="5" max="5" width="12" style="3" customWidth="1"/>
    <col min="6" max="6" width="10.5" style="3" customWidth="1"/>
    <col min="7" max="8" width="10.83203125" style="3"/>
    <col min="9" max="9" width="22.33203125" style="3" customWidth="1"/>
    <col min="10" max="16384" width="10.83203125" style="3"/>
  </cols>
  <sheetData>
    <row r="1" spans="1:13" x14ac:dyDescent="0.2">
      <c r="A1" s="18" t="s">
        <v>28</v>
      </c>
      <c r="B1" s="17"/>
      <c r="C1" s="17"/>
      <c r="D1" s="17"/>
      <c r="E1" s="17"/>
      <c r="F1" s="17"/>
      <c r="G1" s="17"/>
      <c r="H1" s="17"/>
      <c r="I1" s="17"/>
      <c r="J1" s="17"/>
      <c r="K1" s="17"/>
      <c r="L1" s="17"/>
      <c r="M1" s="17"/>
    </row>
    <row r="2" spans="1:13" x14ac:dyDescent="0.2">
      <c r="A2" s="17"/>
      <c r="B2" s="17"/>
      <c r="C2" s="17"/>
      <c r="D2" s="17"/>
      <c r="E2" s="17"/>
      <c r="F2" s="17"/>
      <c r="G2" s="17"/>
      <c r="H2" s="17"/>
      <c r="I2" s="17"/>
      <c r="J2" s="17"/>
      <c r="K2" s="17"/>
      <c r="L2" s="17"/>
      <c r="M2" s="17"/>
    </row>
    <row r="3" spans="1:13" x14ac:dyDescent="0.2">
      <c r="A3" s="17"/>
      <c r="B3" s="17"/>
      <c r="C3" s="17"/>
      <c r="D3" s="17"/>
      <c r="E3" s="17"/>
      <c r="F3" s="17"/>
      <c r="G3" s="17"/>
      <c r="H3" s="17"/>
      <c r="I3" s="17"/>
      <c r="J3" s="17"/>
      <c r="K3" s="17"/>
      <c r="L3" s="17"/>
      <c r="M3" s="17"/>
    </row>
    <row r="4" spans="1:13" x14ac:dyDescent="0.2">
      <c r="A4" s="17"/>
      <c r="B4" s="17"/>
      <c r="C4" s="17"/>
      <c r="D4" s="17"/>
      <c r="E4" s="17"/>
      <c r="F4" s="17"/>
      <c r="G4" s="17"/>
      <c r="H4" s="17"/>
      <c r="I4" s="17"/>
      <c r="J4" s="17"/>
      <c r="K4" s="17"/>
      <c r="L4" s="17"/>
      <c r="M4" s="17"/>
    </row>
    <row r="5" spans="1:13" x14ac:dyDescent="0.2">
      <c r="A5" s="17"/>
      <c r="B5" s="17"/>
      <c r="C5" s="17"/>
      <c r="D5" s="17"/>
      <c r="E5" s="17"/>
      <c r="F5" s="17"/>
      <c r="G5" s="17"/>
      <c r="H5" s="17"/>
      <c r="I5" s="17"/>
      <c r="J5" s="17"/>
      <c r="K5" s="17"/>
      <c r="L5" s="17"/>
      <c r="M5" s="17"/>
    </row>
    <row r="6" spans="1:13" x14ac:dyDescent="0.2">
      <c r="A6" s="17"/>
      <c r="B6" s="17"/>
      <c r="C6" s="17"/>
      <c r="D6" s="17"/>
      <c r="E6" s="17"/>
      <c r="F6" s="17"/>
      <c r="G6" s="17"/>
      <c r="H6" s="17"/>
      <c r="I6" s="17"/>
      <c r="J6" s="17"/>
      <c r="K6" s="17"/>
      <c r="L6" s="17"/>
      <c r="M6" s="17"/>
    </row>
    <row r="7" spans="1:13" x14ac:dyDescent="0.2">
      <c r="A7" s="17"/>
      <c r="B7" s="17"/>
      <c r="C7" s="17"/>
      <c r="D7" s="17"/>
      <c r="E7" s="17"/>
      <c r="F7" s="17"/>
      <c r="G7" s="17"/>
      <c r="H7" s="17"/>
      <c r="I7" s="17"/>
      <c r="J7" s="17"/>
      <c r="K7" s="17"/>
      <c r="L7" s="17"/>
      <c r="M7" s="17"/>
    </row>
    <row r="8" spans="1:13" x14ac:dyDescent="0.2">
      <c r="A8" s="17"/>
      <c r="B8" s="17"/>
      <c r="C8" s="17"/>
      <c r="D8" s="17"/>
      <c r="E8" s="17"/>
      <c r="F8" s="17"/>
      <c r="G8" s="17"/>
      <c r="H8" s="17"/>
      <c r="I8" s="17"/>
      <c r="J8" s="17"/>
      <c r="K8" s="17"/>
      <c r="L8" s="17"/>
      <c r="M8" s="17"/>
    </row>
    <row r="9" spans="1:13" x14ac:dyDescent="0.2">
      <c r="A9" s="17"/>
      <c r="B9" s="17"/>
      <c r="C9" s="17"/>
      <c r="D9" s="17"/>
      <c r="E9" s="17"/>
      <c r="F9" s="17"/>
      <c r="G9" s="17"/>
      <c r="H9" s="17"/>
      <c r="I9" s="17"/>
      <c r="J9" s="17"/>
      <c r="K9" s="17"/>
      <c r="L9" s="17"/>
      <c r="M9" s="17"/>
    </row>
    <row r="10" spans="1:13" x14ac:dyDescent="0.2">
      <c r="A10" s="17"/>
      <c r="B10" s="17"/>
      <c r="C10" s="17"/>
      <c r="D10" s="17"/>
      <c r="E10" s="17"/>
      <c r="F10" s="17"/>
      <c r="G10" s="17"/>
      <c r="H10" s="17"/>
      <c r="I10" s="17"/>
      <c r="J10" s="17"/>
      <c r="K10" s="17"/>
      <c r="L10" s="17"/>
      <c r="M10" s="17"/>
    </row>
    <row r="11" spans="1:13" x14ac:dyDescent="0.2">
      <c r="A11" s="17"/>
      <c r="B11" s="17"/>
      <c r="C11" s="17"/>
      <c r="D11" s="17"/>
      <c r="E11" s="17"/>
      <c r="F11" s="17"/>
      <c r="G11" s="17"/>
      <c r="H11" s="17"/>
      <c r="I11" s="17"/>
      <c r="J11" s="17"/>
      <c r="K11" s="17"/>
      <c r="L11" s="17"/>
      <c r="M11" s="17"/>
    </row>
    <row r="12" spans="1:13" x14ac:dyDescent="0.2">
      <c r="A12" s="17"/>
      <c r="B12" s="17"/>
      <c r="C12" s="17"/>
      <c r="D12" s="17"/>
      <c r="E12" s="17"/>
      <c r="F12" s="17"/>
      <c r="G12" s="17"/>
      <c r="H12" s="17"/>
      <c r="I12" s="17"/>
      <c r="J12" s="17"/>
      <c r="K12" s="17"/>
      <c r="L12" s="17"/>
      <c r="M12" s="17"/>
    </row>
    <row r="13" spans="1:13" x14ac:dyDescent="0.2">
      <c r="A13" s="17"/>
      <c r="B13" s="17"/>
      <c r="C13" s="17"/>
      <c r="D13" s="17"/>
      <c r="E13" s="17"/>
      <c r="F13" s="17"/>
      <c r="G13" s="17"/>
      <c r="H13" s="17"/>
      <c r="I13" s="17"/>
      <c r="J13" s="17"/>
      <c r="K13" s="17"/>
      <c r="L13" s="17"/>
      <c r="M13" s="17"/>
    </row>
    <row r="14" spans="1:13" x14ac:dyDescent="0.2">
      <c r="A14" s="17"/>
      <c r="B14" s="17"/>
      <c r="C14" s="17"/>
      <c r="D14" s="17"/>
      <c r="E14" s="17"/>
      <c r="F14" s="17"/>
      <c r="G14" s="17"/>
      <c r="H14" s="17"/>
      <c r="I14" s="17"/>
      <c r="J14" s="17"/>
      <c r="K14" s="17"/>
      <c r="L14" s="17"/>
      <c r="M14" s="17"/>
    </row>
    <row r="15" spans="1:13" x14ac:dyDescent="0.2">
      <c r="A15" s="17"/>
      <c r="B15" s="17"/>
      <c r="C15" s="17"/>
      <c r="D15" s="17"/>
      <c r="E15" s="17"/>
      <c r="F15" s="17"/>
      <c r="G15" s="17"/>
      <c r="H15" s="17"/>
      <c r="I15" s="17"/>
      <c r="J15" s="17"/>
      <c r="K15" s="17"/>
      <c r="L15" s="17"/>
      <c r="M15" s="17"/>
    </row>
    <row r="16" spans="1:13" x14ac:dyDescent="0.2">
      <c r="A16" s="17"/>
      <c r="B16" s="17"/>
      <c r="C16" s="17"/>
      <c r="D16" s="17"/>
      <c r="E16" s="17"/>
      <c r="F16" s="17"/>
      <c r="G16" s="17"/>
      <c r="H16" s="17"/>
      <c r="I16" s="17"/>
      <c r="J16" s="17"/>
      <c r="K16" s="17"/>
      <c r="L16" s="17"/>
      <c r="M16" s="17"/>
    </row>
    <row r="17" spans="1:13" x14ac:dyDescent="0.2">
      <c r="A17" s="17"/>
      <c r="B17" s="17"/>
      <c r="C17" s="17"/>
      <c r="D17" s="17"/>
      <c r="E17" s="17"/>
      <c r="F17" s="17"/>
      <c r="G17" s="17"/>
      <c r="H17" s="17"/>
      <c r="I17" s="17"/>
      <c r="J17" s="17"/>
      <c r="K17" s="17"/>
      <c r="L17" s="17"/>
      <c r="M17" s="17"/>
    </row>
    <row r="18" spans="1:13" x14ac:dyDescent="0.2">
      <c r="A18" s="17"/>
      <c r="B18" s="17"/>
      <c r="C18" s="17"/>
      <c r="D18" s="17"/>
      <c r="E18" s="17"/>
      <c r="F18" s="17"/>
      <c r="G18" s="17"/>
      <c r="H18" s="17"/>
      <c r="I18" s="17"/>
      <c r="J18" s="17"/>
      <c r="K18" s="17"/>
      <c r="L18" s="17"/>
      <c r="M18" s="17"/>
    </row>
    <row r="19" spans="1:13" x14ac:dyDescent="0.2">
      <c r="A19" s="17"/>
      <c r="B19" s="17"/>
      <c r="C19" s="17"/>
      <c r="D19" s="17"/>
      <c r="E19" s="17"/>
      <c r="F19" s="17"/>
      <c r="G19" s="17"/>
      <c r="H19" s="17"/>
      <c r="I19" s="17"/>
      <c r="J19" s="17"/>
      <c r="K19" s="17"/>
      <c r="L19" s="17"/>
      <c r="M19" s="17"/>
    </row>
    <row r="20" spans="1:13" x14ac:dyDescent="0.2">
      <c r="A20" s="17"/>
      <c r="B20" s="17"/>
      <c r="C20" s="17"/>
      <c r="D20" s="17"/>
      <c r="E20" s="17"/>
      <c r="F20" s="17"/>
      <c r="G20" s="17"/>
      <c r="H20" s="17"/>
      <c r="I20" s="17"/>
      <c r="J20" s="17"/>
      <c r="K20" s="17"/>
      <c r="L20" s="17"/>
      <c r="M20" s="17"/>
    </row>
    <row r="21" spans="1:13" ht="11" customHeight="1" x14ac:dyDescent="0.2">
      <c r="A21" s="17"/>
      <c r="B21" s="17"/>
      <c r="C21" s="17"/>
      <c r="D21" s="17"/>
      <c r="E21" s="17"/>
      <c r="F21" s="17"/>
      <c r="G21" s="17"/>
      <c r="H21" s="17"/>
      <c r="I21" s="17"/>
      <c r="J21" s="17"/>
      <c r="K21" s="17"/>
      <c r="L21" s="17"/>
      <c r="M21" s="17"/>
    </row>
    <row r="22" spans="1:13" ht="25" customHeight="1" x14ac:dyDescent="0.2">
      <c r="A22" s="17"/>
      <c r="B22" s="17"/>
      <c r="C22" s="17"/>
      <c r="D22" s="17"/>
      <c r="E22" s="17"/>
      <c r="F22" s="17"/>
      <c r="G22" s="17"/>
      <c r="H22" s="17"/>
      <c r="I22" s="17"/>
      <c r="J22" s="17"/>
      <c r="K22" s="17"/>
      <c r="L22" s="17"/>
      <c r="M22" s="17"/>
    </row>
    <row r="23" spans="1:13" x14ac:dyDescent="0.2">
      <c r="A23" s="17"/>
      <c r="B23" s="17"/>
      <c r="C23" s="17"/>
      <c r="D23" s="17"/>
      <c r="E23" s="17"/>
      <c r="F23" s="17"/>
      <c r="G23" s="17"/>
      <c r="H23" s="17"/>
      <c r="I23" s="17"/>
      <c r="J23" s="17"/>
      <c r="K23" s="17"/>
      <c r="L23" s="17"/>
      <c r="M23" s="17"/>
    </row>
    <row r="24" spans="1:13" x14ac:dyDescent="0.2">
      <c r="A24" s="17"/>
      <c r="B24" s="17"/>
      <c r="C24" s="17"/>
      <c r="D24" s="17"/>
      <c r="E24" s="17"/>
      <c r="F24" s="17"/>
      <c r="G24" s="17"/>
      <c r="H24" s="17"/>
      <c r="I24" s="17"/>
      <c r="J24" s="17"/>
      <c r="K24" s="17"/>
      <c r="L24" s="17"/>
      <c r="M24" s="17"/>
    </row>
    <row r="25" spans="1:13" x14ac:dyDescent="0.2">
      <c r="A25" s="17"/>
      <c r="B25" s="17"/>
      <c r="C25" s="17"/>
      <c r="D25" s="17"/>
      <c r="E25" s="17"/>
      <c r="F25" s="17"/>
      <c r="G25" s="17"/>
      <c r="H25" s="17"/>
      <c r="I25" s="17"/>
      <c r="J25" s="17"/>
      <c r="K25" s="17"/>
      <c r="L25" s="17"/>
      <c r="M25" s="17"/>
    </row>
    <row r="26" spans="1:13" x14ac:dyDescent="0.2">
      <c r="A26" s="17"/>
      <c r="B26" s="17"/>
      <c r="C26" s="17"/>
      <c r="D26" s="17"/>
      <c r="E26" s="17"/>
      <c r="F26" s="17"/>
      <c r="G26" s="17"/>
      <c r="H26" s="17"/>
      <c r="I26" s="17"/>
      <c r="J26" s="17"/>
      <c r="K26" s="17"/>
      <c r="L26" s="17"/>
      <c r="M26" s="17"/>
    </row>
    <row r="27" spans="1:13" x14ac:dyDescent="0.2">
      <c r="A27" s="17"/>
      <c r="B27" s="17"/>
      <c r="C27" s="17"/>
      <c r="D27" s="17"/>
      <c r="E27" s="17"/>
      <c r="F27" s="17"/>
      <c r="G27" s="17"/>
      <c r="H27" s="17"/>
      <c r="I27" s="17"/>
      <c r="J27" s="17"/>
      <c r="K27" s="17"/>
      <c r="L27" s="17"/>
      <c r="M27" s="17"/>
    </row>
    <row r="28" spans="1:13" x14ac:dyDescent="0.2">
      <c r="A28" s="17"/>
      <c r="B28" s="17"/>
      <c r="C28" s="17"/>
      <c r="D28" s="17"/>
      <c r="E28" s="17"/>
      <c r="F28" s="17"/>
      <c r="G28" s="17"/>
      <c r="H28" s="17"/>
      <c r="I28" s="17"/>
      <c r="J28" s="17"/>
      <c r="K28" s="17"/>
      <c r="L28" s="17"/>
      <c r="M28" s="17"/>
    </row>
    <row r="32" spans="1:13" ht="20" x14ac:dyDescent="0.2">
      <c r="E32" s="4" t="s">
        <v>0</v>
      </c>
    </row>
    <row r="33" spans="1:14" x14ac:dyDescent="0.2">
      <c r="A33" s="9" t="s">
        <v>23</v>
      </c>
    </row>
    <row r="36" spans="1:14" x14ac:dyDescent="0.2">
      <c r="A36" s="8" t="s">
        <v>1</v>
      </c>
    </row>
    <row r="37" spans="1:14" x14ac:dyDescent="0.2">
      <c r="A37" s="2"/>
      <c r="B37" s="5" t="s">
        <v>5</v>
      </c>
      <c r="C37" s="5" t="s">
        <v>6</v>
      </c>
      <c r="D37" s="5" t="s">
        <v>7</v>
      </c>
      <c r="E37" s="5" t="s">
        <v>8</v>
      </c>
      <c r="F37" s="5" t="s">
        <v>9</v>
      </c>
    </row>
    <row r="38" spans="1:14" x14ac:dyDescent="0.2">
      <c r="A38" s="3" t="s">
        <v>2</v>
      </c>
      <c r="B38" s="10">
        <v>1000</v>
      </c>
      <c r="C38" s="10">
        <v>800</v>
      </c>
      <c r="D38" s="10">
        <v>900</v>
      </c>
      <c r="E38" s="10">
        <v>1600</v>
      </c>
      <c r="F38" s="10">
        <v>1800</v>
      </c>
    </row>
    <row r="39" spans="1:14" x14ac:dyDescent="0.2">
      <c r="A39" s="5" t="s">
        <v>3</v>
      </c>
      <c r="B39" s="10">
        <v>2000</v>
      </c>
      <c r="C39" s="10">
        <v>2000</v>
      </c>
      <c r="D39" s="10">
        <v>2600</v>
      </c>
      <c r="E39" s="10">
        <v>3400</v>
      </c>
      <c r="F39" s="10">
        <v>3700</v>
      </c>
    </row>
    <row r="40" spans="1:14" x14ac:dyDescent="0.2">
      <c r="I40" s="6" t="s">
        <v>12</v>
      </c>
    </row>
    <row r="41" spans="1:14" x14ac:dyDescent="0.2">
      <c r="A41" s="7" t="s">
        <v>4</v>
      </c>
      <c r="B41" s="2"/>
      <c r="C41" s="2"/>
      <c r="D41" s="2"/>
      <c r="E41" s="2"/>
      <c r="I41" s="2" t="s">
        <v>25</v>
      </c>
      <c r="J41" s="13">
        <v>0</v>
      </c>
    </row>
    <row r="42" spans="1:14" x14ac:dyDescent="0.2">
      <c r="B42" s="5" t="s">
        <v>5</v>
      </c>
      <c r="C42" s="5" t="s">
        <v>6</v>
      </c>
      <c r="D42" s="5" t="s">
        <v>7</v>
      </c>
      <c r="E42" s="5" t="s">
        <v>8</v>
      </c>
      <c r="F42" s="5" t="s">
        <v>9</v>
      </c>
      <c r="I42" s="2" t="s">
        <v>26</v>
      </c>
      <c r="J42" s="13">
        <v>0.70000000000006246</v>
      </c>
    </row>
    <row r="43" spans="1:14" x14ac:dyDescent="0.2">
      <c r="A43" s="2" t="s">
        <v>5</v>
      </c>
      <c r="B43" s="10">
        <v>2</v>
      </c>
      <c r="C43" s="10">
        <v>-100</v>
      </c>
      <c r="D43" s="10">
        <v>-100</v>
      </c>
      <c r="E43" s="10">
        <v>2.5</v>
      </c>
      <c r="F43" s="10">
        <v>2.2999999999999998</v>
      </c>
    </row>
    <row r="44" spans="1:14" x14ac:dyDescent="0.2">
      <c r="A44" s="2" t="s">
        <v>6</v>
      </c>
      <c r="B44" s="10">
        <v>-100</v>
      </c>
      <c r="C44" s="10">
        <v>3</v>
      </c>
      <c r="D44" s="10">
        <v>-100</v>
      </c>
      <c r="E44" s="10">
        <v>3</v>
      </c>
      <c r="F44" s="10">
        <v>3.5</v>
      </c>
      <c r="I44" s="2" t="s">
        <v>13</v>
      </c>
      <c r="J44" s="2" t="s">
        <v>5</v>
      </c>
      <c r="K44" s="2" t="s">
        <v>6</v>
      </c>
      <c r="L44" s="2" t="s">
        <v>7</v>
      </c>
      <c r="M44" s="2" t="s">
        <v>8</v>
      </c>
      <c r="N44" s="2" t="s">
        <v>9</v>
      </c>
    </row>
    <row r="45" spans="1:14" x14ac:dyDescent="0.2">
      <c r="A45" s="2" t="s">
        <v>7</v>
      </c>
      <c r="B45" s="10">
        <v>-100</v>
      </c>
      <c r="C45" s="10">
        <v>-100</v>
      </c>
      <c r="D45" s="10">
        <v>5</v>
      </c>
      <c r="E45" s="10">
        <v>-100</v>
      </c>
      <c r="F45" s="10">
        <v>4.8</v>
      </c>
      <c r="J45" s="3">
        <f>1-J41</f>
        <v>1</v>
      </c>
      <c r="K45" s="3">
        <f>1-J42</f>
        <v>0.29999999999993754</v>
      </c>
      <c r="L45" s="3">
        <v>1</v>
      </c>
      <c r="M45" s="3">
        <f>J41</f>
        <v>0</v>
      </c>
      <c r="N45" s="3">
        <f>J42</f>
        <v>0.70000000000006246</v>
      </c>
    </row>
    <row r="47" spans="1:14" x14ac:dyDescent="0.2">
      <c r="A47" s="7" t="s">
        <v>10</v>
      </c>
    </row>
    <row r="48" spans="1:14" x14ac:dyDescent="0.2">
      <c r="A48" s="2" t="s">
        <v>5</v>
      </c>
      <c r="B48" s="10">
        <v>1400</v>
      </c>
    </row>
    <row r="49" spans="1:9" x14ac:dyDescent="0.2">
      <c r="A49" s="2" t="s">
        <v>6</v>
      </c>
      <c r="B49" s="10">
        <v>1100</v>
      </c>
    </row>
    <row r="50" spans="1:9" x14ac:dyDescent="0.2">
      <c r="A50" s="2" t="s">
        <v>7</v>
      </c>
      <c r="B50" s="10">
        <v>800</v>
      </c>
    </row>
    <row r="52" spans="1:9" x14ac:dyDescent="0.2">
      <c r="A52" s="6" t="s">
        <v>11</v>
      </c>
    </row>
    <row r="53" spans="1:9" x14ac:dyDescent="0.2">
      <c r="A53" s="6"/>
      <c r="B53" s="1" t="s">
        <v>5</v>
      </c>
      <c r="C53" s="1" t="s">
        <v>6</v>
      </c>
      <c r="D53" s="1" t="s">
        <v>7</v>
      </c>
    </row>
    <row r="54" spans="1:9" x14ac:dyDescent="0.2">
      <c r="A54" s="2" t="s">
        <v>5</v>
      </c>
      <c r="B54" s="11" t="s">
        <v>24</v>
      </c>
      <c r="C54" s="12">
        <v>0.3</v>
      </c>
      <c r="D54" s="12">
        <v>0.05</v>
      </c>
    </row>
    <row r="55" spans="1:9" x14ac:dyDescent="0.2">
      <c r="A55" s="2" t="s">
        <v>6</v>
      </c>
      <c r="B55" s="12">
        <v>0</v>
      </c>
      <c r="C55" s="11" t="s">
        <v>24</v>
      </c>
      <c r="D55" s="12">
        <v>0.1</v>
      </c>
    </row>
    <row r="56" spans="1:9" x14ac:dyDescent="0.2">
      <c r="A56" s="2" t="s">
        <v>7</v>
      </c>
      <c r="B56" s="12">
        <v>0</v>
      </c>
      <c r="C56" s="12">
        <v>0</v>
      </c>
      <c r="D56" s="11" t="s">
        <v>24</v>
      </c>
    </row>
    <row r="58" spans="1:9" x14ac:dyDescent="0.2">
      <c r="A58" s="7" t="s">
        <v>14</v>
      </c>
    </row>
    <row r="59" spans="1:9" x14ac:dyDescent="0.2">
      <c r="B59" s="2" t="s">
        <v>5</v>
      </c>
      <c r="C59" s="2" t="s">
        <v>6</v>
      </c>
      <c r="D59" s="2" t="s">
        <v>7</v>
      </c>
      <c r="E59" s="2" t="s">
        <v>8</v>
      </c>
      <c r="F59" s="2" t="s">
        <v>9</v>
      </c>
      <c r="G59" s="2" t="s">
        <v>15</v>
      </c>
      <c r="H59" s="2"/>
      <c r="I59" s="2" t="s">
        <v>16</v>
      </c>
    </row>
    <row r="60" spans="1:9" x14ac:dyDescent="0.2">
      <c r="A60" s="2" t="s">
        <v>5</v>
      </c>
      <c r="B60" s="13">
        <v>1000.0000000000005</v>
      </c>
      <c r="C60" s="13">
        <v>0</v>
      </c>
      <c r="D60" s="13">
        <v>0</v>
      </c>
      <c r="E60" s="13">
        <v>6.8212102632969658E-13</v>
      </c>
      <c r="F60" s="13">
        <v>399.99999999999869</v>
      </c>
      <c r="G60" s="3">
        <f>SUM(B60:F60)</f>
        <v>1399.9999999999998</v>
      </c>
      <c r="H60" s="3" t="s">
        <v>22</v>
      </c>
      <c r="I60" s="3">
        <f>B48</f>
        <v>1400</v>
      </c>
    </row>
    <row r="61" spans="1:9" x14ac:dyDescent="0.2">
      <c r="A61" s="2" t="s">
        <v>6</v>
      </c>
      <c r="B61" s="13">
        <v>0</v>
      </c>
      <c r="C61" s="13">
        <v>239.99999999995006</v>
      </c>
      <c r="D61" s="13">
        <v>0</v>
      </c>
      <c r="E61" s="13">
        <v>0</v>
      </c>
      <c r="F61" s="13">
        <v>860.0000000001138</v>
      </c>
      <c r="G61" s="3">
        <f t="shared" ref="G61:G62" si="0">SUM(B61:F61)</f>
        <v>1100.0000000000639</v>
      </c>
      <c r="H61" s="3" t="s">
        <v>22</v>
      </c>
      <c r="I61" s="3">
        <f>B49+C54*(I60-G60)</f>
        <v>1100</v>
      </c>
    </row>
    <row r="62" spans="1:9" x14ac:dyDescent="0.2">
      <c r="A62" s="2" t="s">
        <v>7</v>
      </c>
      <c r="B62" s="14">
        <v>0</v>
      </c>
      <c r="C62" s="14">
        <v>0</v>
      </c>
      <c r="D62" s="14">
        <v>800.00000000007037</v>
      </c>
      <c r="E62" s="14">
        <v>0</v>
      </c>
      <c r="F62" s="14">
        <v>0</v>
      </c>
      <c r="G62" s="3">
        <f t="shared" si="0"/>
        <v>800.00000000007037</v>
      </c>
      <c r="H62" s="3" t="s">
        <v>22</v>
      </c>
      <c r="I62" s="3">
        <f>B50+D54*(I60-G60)+D55*(I61-G61)</f>
        <v>799.99999999999363</v>
      </c>
    </row>
    <row r="63" spans="1:9" x14ac:dyDescent="0.2">
      <c r="A63" s="2" t="s">
        <v>15</v>
      </c>
      <c r="B63" s="3">
        <f>SUM(B60:B62)</f>
        <v>1000.0000000000005</v>
      </c>
      <c r="C63" s="3">
        <f t="shared" ref="C63:F63" si="1">SUM(C60:C62)</f>
        <v>239.99999999995006</v>
      </c>
      <c r="D63" s="3">
        <f t="shared" si="1"/>
        <v>800.00000000007037</v>
      </c>
      <c r="E63" s="3">
        <f t="shared" si="1"/>
        <v>6.8212102632969658E-13</v>
      </c>
      <c r="F63" s="3">
        <f t="shared" si="1"/>
        <v>1260.0000000001125</v>
      </c>
    </row>
    <row r="64" spans="1:9" x14ac:dyDescent="0.2">
      <c r="B64" s="3" t="s">
        <v>22</v>
      </c>
      <c r="C64" s="3" t="s">
        <v>22</v>
      </c>
      <c r="D64" s="3" t="s">
        <v>22</v>
      </c>
      <c r="E64" s="3" t="s">
        <v>22</v>
      </c>
      <c r="F64" s="3" t="s">
        <v>22</v>
      </c>
    </row>
    <row r="65" spans="1:7" x14ac:dyDescent="0.2">
      <c r="A65" s="2" t="s">
        <v>17</v>
      </c>
      <c r="B65" s="3">
        <f>B38*J45</f>
        <v>1000</v>
      </c>
      <c r="C65" s="3">
        <f t="shared" ref="C65:F65" si="2">C38*K45</f>
        <v>239.99999999995003</v>
      </c>
      <c r="D65" s="3">
        <f t="shared" si="2"/>
        <v>900</v>
      </c>
      <c r="E65" s="3">
        <f t="shared" si="2"/>
        <v>0</v>
      </c>
      <c r="F65" s="3">
        <f t="shared" si="2"/>
        <v>1260.0000000001123</v>
      </c>
    </row>
    <row r="67" spans="1:7" x14ac:dyDescent="0.2">
      <c r="A67" s="7" t="s">
        <v>18</v>
      </c>
    </row>
    <row r="68" spans="1:7" x14ac:dyDescent="0.2">
      <c r="B68" s="2" t="s">
        <v>5</v>
      </c>
      <c r="C68" s="2" t="s">
        <v>6</v>
      </c>
      <c r="D68" s="2" t="s">
        <v>7</v>
      </c>
      <c r="E68" s="2" t="s">
        <v>8</v>
      </c>
      <c r="F68" s="2" t="s">
        <v>9</v>
      </c>
      <c r="G68" s="2" t="s">
        <v>15</v>
      </c>
    </row>
    <row r="69" spans="1:7" x14ac:dyDescent="0.2">
      <c r="A69" s="2" t="s">
        <v>19</v>
      </c>
      <c r="B69" s="3">
        <f>SUMPRODUCT(B60:B62,B43:B45)</f>
        <v>2000.0000000000009</v>
      </c>
      <c r="C69" s="3">
        <f t="shared" ref="C69:F69" si="3">SUMPRODUCT(C60:C62,C43:C45)</f>
        <v>719.99999999985016</v>
      </c>
      <c r="D69" s="3">
        <f t="shared" si="3"/>
        <v>4000.000000000352</v>
      </c>
      <c r="E69" s="3">
        <f t="shared" si="3"/>
        <v>1.7053025658242415E-12</v>
      </c>
      <c r="F69" s="3">
        <f t="shared" si="3"/>
        <v>3930.0000000003952</v>
      </c>
      <c r="G69" s="3">
        <f>SUM(B69:F69)</f>
        <v>10650.0000000006</v>
      </c>
    </row>
    <row r="70" spans="1:7" x14ac:dyDescent="0.2">
      <c r="A70" s="2" t="s">
        <v>20</v>
      </c>
      <c r="B70" s="3">
        <f>J45*B39</f>
        <v>2000</v>
      </c>
      <c r="C70" s="3">
        <f t="shared" ref="C70:F70" si="4">K45*C39</f>
        <v>599.99999999987506</v>
      </c>
      <c r="D70" s="3">
        <f t="shared" si="4"/>
        <v>2600</v>
      </c>
      <c r="E70" s="3">
        <f t="shared" si="4"/>
        <v>0</v>
      </c>
      <c r="F70" s="3">
        <f t="shared" si="4"/>
        <v>2590.000000000231</v>
      </c>
      <c r="G70" s="3">
        <f>SUM(B70:F70)</f>
        <v>7790.0000000001055</v>
      </c>
    </row>
    <row r="71" spans="1:7" x14ac:dyDescent="0.2">
      <c r="A71" s="2"/>
    </row>
    <row r="72" spans="1:7" x14ac:dyDescent="0.2">
      <c r="A72" s="15" t="s">
        <v>21</v>
      </c>
      <c r="B72" s="16">
        <f>G69-G70</f>
        <v>2860.0000000004948</v>
      </c>
      <c r="C72" s="3" t="s">
        <v>27</v>
      </c>
    </row>
  </sheetData>
  <mergeCells count="1">
    <mergeCell ref="A1:M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 sudhan reddy Puppala</dc:creator>
  <cp:lastModifiedBy>Madhu sudhan reddy Puppala</cp:lastModifiedBy>
  <dcterms:created xsi:type="dcterms:W3CDTF">2023-05-12T12:58:44Z</dcterms:created>
  <dcterms:modified xsi:type="dcterms:W3CDTF">2023-10-16T20:36:15Z</dcterms:modified>
</cp:coreProperties>
</file>